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prodmeteorfs.gf.theglobalfund.org\UserDocuments\iyersin\Documents\MECA\Quality assurance _PF revision\GAC 22 Nov\"/>
    </mc:Choice>
  </mc:AlternateContent>
  <bookViews>
    <workbookView xWindow="0" yWindow="0" windowWidth="20436" windowHeight="6060" tabRatio="709" activeTab="3"/>
  </bookViews>
  <sheets>
    <sheet name="Overview - Section A" sheetId="1" r:id="rId1"/>
    <sheet name="Impact Indicators - Section B" sheetId="12" r:id="rId2"/>
    <sheet name="Outcome Indicators - Section C" sheetId="10" r:id="rId3"/>
    <sheet name="Coverage Indicators - Section D" sheetId="5" r:id="rId4"/>
    <sheet name=" Disaggregation - Section E" sheetId="9" r:id="rId5"/>
    <sheet name="WPTM - Section F" sheetId="6" r:id="rId6"/>
    <sheet name="Print View" sheetId="21" r:id="rId7"/>
    <sheet name="Reference Records" sheetId="16" state="veryHidden" r:id="rId8"/>
    <sheet name="Reference records(soft deleted)" sheetId="23" state="veryHidden" r:id="rId9"/>
    <sheet name="Disaggregation Records" sheetId="20" state="veryHidden" r:id="rId10"/>
    <sheet name="Disaggregation Data" sheetId="22" state="veryHidden" r:id="rId11"/>
    <sheet name="Account Role" sheetId="19" state="veryHidden" r:id="rId12"/>
    <sheet name="apttusmetadata" sheetId="13" state="veryHidden" r:id="rId13"/>
  </sheets>
  <externalReferences>
    <externalReference r:id="rId14"/>
    <externalReference r:id="rId15"/>
  </externalReferences>
  <definedNames>
    <definedName name="_00007c01_2979_435a_943c_b31d5f171b5b">'Outcome Indicators - Section C'!$O$30</definedName>
    <definedName name="_014af77a_8bcb_4d0c_beeb_a3d72f1332b5">'Disaggregation Records'!$G$95</definedName>
    <definedName name="_01683343_9047_49ae_815d_e16da5308b47">'WPTM - Section F'!#REF!</definedName>
    <definedName name="_01cccfef_5573_4d36_b9d3_e32bd9199c70">'Overview - Section A'!$AO$17:$AO$19</definedName>
    <definedName name="_0215c642_4079_4a66_b33f_02948e5b161c">'Overview - Section A'!$A$50</definedName>
    <definedName name="_022236a9_dcb1_42b2_a51e_7a01b131f28c">'WPTM - Section F'!$D$8</definedName>
    <definedName name="_0278b5de_0da4_4498_a134_99a2744a9fab">'Overview - Section A'!$X$119</definedName>
    <definedName name="_033fcd6d_adce_4700_8852_ca583a6bef6b">'Disaggregation Records'!$G$59</definedName>
    <definedName name="_04a05b73_32c0_4d2d_a31f_5fbde1b204a3">'Reference records(soft deleted)'!$D$94</definedName>
    <definedName name="_05de697d_8f2c_4184_9d2e_6faa62695a32" comment="Display Map">'Reference records(soft deleted)'!$B$60:$G$88</definedName>
    <definedName name="_06a30c86_360f_426e_8e45_34c8bc342561" comment="Display Map">'Overview - Section A'!$A$24:$I$26</definedName>
    <definedName name="_06f0afa9_1fe3_42c4_a70c_ee03512b1215">'Reference records(soft deleted)'!$B$94</definedName>
    <definedName name="_0883281e_e21d_43ef_9187_230346f845f9">'Overview - Section A'!$C$19</definedName>
    <definedName name="_08b56218_0472_4421_bf59_414c15e0b282">' Disaggregation - Section E'!$J$167</definedName>
    <definedName name="_0aee399a_9776_4eaa_972f_b8dcf296ae2a">'WPTM - Section F'!$Z$8</definedName>
    <definedName name="_0be7695c_11a6_45b5_b154_af6d36015894">'Reference Records'!$B$297</definedName>
    <definedName name="_0beac2ba_bbbb_431d_8bce_14dbf66bdf78">'Overview - Section A'!$E$50</definedName>
    <definedName name="_0c4ccd3c_f7d7_4e9d_9482_1c0c40aa9b88">'Coverage Indicators - Section D'!$AL$10</definedName>
    <definedName name="_0cdb72c3_6724_4a77_bc28_1011a00b051b">'Disaggregation Data'!$K$315</definedName>
    <definedName name="_0dc96169_1e4e_4b6f_8f38_6c1e88134dc4">'Overview - Section A'!$L$30</definedName>
    <definedName name="_0e9225f3_0b7c_44f6_bfe5_7c4d6a1c0d0d">'Coverage Indicators - Section D'!$U$10</definedName>
    <definedName name="_0ee40542_4b9a_4ee9_a0ec_3cc5a3df3d05">'Outcome Indicators - Section C'!$F$10</definedName>
    <definedName name="_10653d8b_f9c7_483c_8121_cb87b830a0e0">'Impact Indicators - Section B'!$D$9</definedName>
    <definedName name="_1177e4f5_9ae4_4957_87c6_850b17644f73">'WPTM - Section F'!$D$93</definedName>
    <definedName name="_133a33a4_ef56_4597_81f3_93ace16e6e1a">' Disaggregation - Section E'!$O$8</definedName>
    <definedName name="_1345e61d_a8fe_4213_85d7_1db0d6d6f5c1">'Coverage Indicators - Section D'!$M$41</definedName>
    <definedName name="_1394d6ab_8539_4e64_bb74_c2678e11372d">'Impact Indicators - Section B'!$O$29</definedName>
    <definedName name="_13f5bbc3_a06d_4a3e_b75e_ac6929e1cb91">'Reference Records'!$A$275:$A$276</definedName>
    <definedName name="_14a567c8_d8f6_4162_9aa0_c1538b8740a0" comment="Display Map">'Reference records(soft deleted)'!$B$5:$G$28</definedName>
    <definedName name="_15d23191_61cc_42d1_9dac_fbdc3cccac55">'Outcome Indicators - Section C'!$X$10</definedName>
    <definedName name="_164e6d09_185f_4eb7_8d48_b40f818dce2a" comment="Display Map">'Reference Records'!$A$43:$G$92</definedName>
    <definedName name="_17f5512d_ec99_4a26_87b1_844196d76728">'Coverage Indicators - Section D'!$G$10</definedName>
    <definedName name="_1955075b_5332_4022_9e1d_d8310266160b">'Reference Records'!$B$289</definedName>
    <definedName name="_1a0321ba_6a61_4acf_920e_a10b17ac407f">'Outcome Indicators - Section C'!$AD$10</definedName>
    <definedName name="_1a080622_0d74_49cf_97f9_4810bf8030df">'Overview - Section A'!$F$50</definedName>
    <definedName name="_1aa1a76c_dd86_4169_9713_d4769c038cf4">'Overview - Section A'!$AN$5</definedName>
    <definedName name="_1adee5ff_c5c9_43db_9c1e_bb4129b790bf">'Disaggregation Records'!$F$59</definedName>
    <definedName name="_1afa72c9_dc27_4c9f_b1ac_7f8bc7410cff">'WPTM - Section F'!$T$8</definedName>
    <definedName name="_1b4c5945_e7d1_4cc8_86a5_aff055d1728d">'Outcome Indicators - Section C'!$R$10</definedName>
    <definedName name="_1b8aaee3_08fa_47b6_9b44_c592025d5948">'Reference Records'!$D$122</definedName>
    <definedName name="_1bcbb583_e5a9_4a6b_8584_0d82f680244f">'Outcome Indicators - Section C'!$F$30</definedName>
    <definedName name="_1c760e84_7860_4647_97d8_05a0ab084c30">' Disaggregation - Section E'!$O$167</definedName>
    <definedName name="_1cfaffa5_a1e7_40ad_a8cc_cbc751be15bf">'WPTM - Section F'!$H$93</definedName>
    <definedName name="_1d6a3bac_4285_4496_be35_4b6e94c6c525">'Overview - Section A'!$F$68</definedName>
    <definedName name="_1e4eb8fc_811c_44fb_af4b_e630611aebf1">'Impact Indicators - Section B'!#REF!</definedName>
    <definedName name="_2107d815_de12_4678_b7bf_30f8521ae049">'Overview - Section A'!$E$8</definedName>
    <definedName name="_21546636_20c6_4878_ba5b_6cb3d96028d3">'Coverage Indicators - Section D'!$J$41</definedName>
    <definedName name="_2155cd87_2f72_4971_9bf3_5e903b4bd350">'Disaggregation Data'!$H$3</definedName>
    <definedName name="_21e79bef_aeed_4e3b_a2f8_653b27dca3bb">'WPTM - Section F'!$A$8</definedName>
    <definedName name="_227c1eef_248d_4636_b70f_e17385d0de94">'Disaggregation Data'!$I$3</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A'!$A$118:$AB$169</definedName>
    <definedName name="_2422a46e_b076_4ed3_ac39_13cd913daf0b">'Impact Indicators - Section B'!$Z$9</definedName>
    <definedName name="_242d575a_eb16_4795_affc_a818f9b0adad" comment="Display Map">'Disaggregation Data'!$D$2:$O$153</definedName>
    <definedName name="_24ce621f_5feb_4421_aa7b_30c973952869">'Overview - Section A'!$Q$30</definedName>
    <definedName name="_25903c5a_79da_48aa_a73a_0efa3fa709b3">'Overview - Section A'!$E$7</definedName>
    <definedName name="_25c4f9c3_a465_4509_8e2f_b4c3afc12d62">'Disaggregation Data'!$M$159</definedName>
    <definedName name="_26874af8_f15f_4555_b6ba_d39eb5bc132c">'Coverage Indicators - Section D'!$L$41</definedName>
    <definedName name="_27ac2a1e_d077_4df3_924a_c13fa7c47b76">'Coverage Indicators - Section D'!$AM$10</definedName>
    <definedName name="_2805718c_688c_47d8_bd53_f8c2cc8c9de7">'WPTM - Section F'!$O$8</definedName>
    <definedName name="_290fa550_f4dc_4a92_900a_0f2ef1afcf55">'Outcome Indicators - Section C'!$C$10</definedName>
    <definedName name="_295f3441_adc3_4dc5_8a9e_67266d697395">'Overview - Section A'!$N$30</definedName>
    <definedName name="_29998246_c49d_4a02_a3ff_a8ff4f07132b">'Outcome Indicators - Section C'!$N$30</definedName>
    <definedName name="_29de1210_4fea_46a8_ac63_eb3a3734b209">'Account Role'!$D$23</definedName>
    <definedName name="_2ab1dfcf_a207_4488_9778_05865ff67402">'Reference records(soft deleted)'!$G$61</definedName>
    <definedName name="_2c6b8785_2f7e_4ce5_948e_2066c6838182">'Reference Records'!$C$4</definedName>
    <definedName name="_2d8e48b5_25c6_4b04_8f1a_564a145ea078">'WPTM - Section F'!$R$8</definedName>
    <definedName name="_2ef5dfde_8ec5_4b0f_b79e_1e3da16c9079">'Impact Indicators - Section B'!$X$9</definedName>
    <definedName name="_2f779270_bafb_4509_b7c1_f9f5a5f6b50c">'Outcome Indicators - Section C'!$Y$10</definedName>
    <definedName name="_304a4b38_aadb_465f_bec4_ede79462324a" comment="Display Map">'Account Role'!$A$22:$D$26</definedName>
    <definedName name="_30572134_8290_4750_a680_dd1dbf9fbe17" comment="Display Map">'Disaggregation Data'!$D$158:$O$309</definedName>
    <definedName name="_309cb4e6_0866_4b59_9ad8_dce9deb459a4">'Coverage Indicators - Section D'!$AC$10</definedName>
    <definedName name="_30b03846_ab03_4151_aecb_ffcd8f9380d3">'Reference records(soft deleted)'!$G$172</definedName>
    <definedName name="_30bf1a46_c9f4_4bc4_a488_fcb146f7c5d6">'Coverage Indicators - Section D'!$E$41</definedName>
    <definedName name="_31abdfc0_7b3f_4421_9bb3_3010b64c33c6">'Reference Records'!$B$293</definedName>
    <definedName name="_31e1e97a_f8b3_42a3_9dba_54263b984934">'Overview - Section A'!$Q$37</definedName>
    <definedName name="_32cc9015_aa43_492e_931d_d4dc3bcbbefd">'Impact Indicators - Section B'!$N$29</definedName>
    <definedName name="_33898a8c_e55b_4fb6_a523_fc8d172930cd" comment="Display Map">'Reference Records'!$B$3:$G$20</definedName>
    <definedName name="_339d96ff_1502_408b_8b62_a0d2a6d2aa31">'WPTM - Section F'!$J$93</definedName>
    <definedName name="_33f94c69_7ad0_42e4_ae97_cd43ab2f6fb1">'Disaggregation Data'!$D$315</definedName>
    <definedName name="_3599e6a2_76d5_4a3e_b94f_263ea328a754">'Overview - Section A'!$AN$10</definedName>
    <definedName name="_359b0f72_ed0e_44ca_a640_07ddf6593469">'Coverage Indicators - Section D'!$AH$10</definedName>
    <definedName name="_35d1b49a_9719_423f_baf2_fde871e1bd58">'Overview - Section A'!$O$30</definedName>
    <definedName name="_36760ff8_71ac_4804_83a7_bece45c85ebb">'WPTM - Section F'!$V$8</definedName>
    <definedName name="_3679d719_018c_46c1_a6c9_f5cb6af28e82">'Impact Indicators - Section B'!$A$9</definedName>
    <definedName name="_36c48884_8351_429d_866b_c7cb8ec9bdfb">'Overview - Section A'!$P$30</definedName>
    <definedName name="_3753db18_a6c5_4659_9a7b_6f3e612294c8">'Impact Indicators - Section B'!$Y$9</definedName>
    <definedName name="_38090fcc_c83f_4075_9748_b307f993e767">'Reference records(soft deleted)'!$B$172</definedName>
    <definedName name="_388e9f7b_b253_414f_b074_2b51db867bec">'Overview - Section A'!$K$30</definedName>
    <definedName name="_391e58af_5dd7_4278_b7e2_c903d9c79968">'Outcome Indicators - Section C'!$AC$10</definedName>
    <definedName name="_3a54c0cb_5d61_44ab_9f5f_59c0b83c7017" comment="Save Map">'Account Role'!$B$28:$D$28</definedName>
    <definedName name="_3a87c5f7_0769_4a3a_a3e3_82a4b0341068">'Reference Records'!$C$281</definedName>
    <definedName name="_3b314f8f_fda0_45c7_a732_7b31f3e8bf5b">'Impact Indicators - Section B'!$C$9</definedName>
    <definedName name="_3bcdfaf5_b271_49d0_bd36_4a3396322792">' Disaggregation - Section E'!$F$8</definedName>
    <definedName name="_3c2344d6_25d2_47b1_b174_e16f09cd5031">'Outcome Indicators - Section C'!$W$10</definedName>
    <definedName name="_3c45532e_4503_44c3_aed1_88e3c7145bca">'Reference Records'!$E$96</definedName>
    <definedName name="_3c670222_be49_48d4_a6da_55d70e83d153" comment="Display Map">'Reference Records'!$A$288:$C$288</definedName>
    <definedName name="_3d3c76b6_9fcf_4cb5_b2a3_ba632337362e">'Overview - Section A'!$Y$119</definedName>
    <definedName name="_3e588f48_5b47_4e13_ab21_55c135645d97">'Reference Records'!$C$289</definedName>
    <definedName name="_3f14779a_3657_4ee9_b857_6b95d77074db">'Reference Records'!$A$289</definedName>
    <definedName name="_3f450a54_eabe_42be_b6a5_18c086a5d786">'Overview - Section A'!$AA$119</definedName>
    <definedName name="_3f9fd489_98c3_4a7e_b83d_9d71d6a38749">'Impact Indicators - Section B'!$R$9</definedName>
    <definedName name="_3fd30741_73e2_456a_bde5_e2500a98fec9">' Disaggregation - Section E'!$AC$326</definedName>
    <definedName name="_41035b85_dee5_4987_975b_e8a43c433c05">'Impact Indicators - Section B'!$AA$9</definedName>
    <definedName name="_4266c6da_54ca_4a1a_a567_1b51c0445aba">'Overview - Section A'!$C$9</definedName>
    <definedName name="_4328025e_31a9_4656_9da6_43a7b71a143c">'Outcome Indicators - Section C'!$H$30</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C'!$A$9:$AD$25</definedName>
    <definedName name="_48c10acb_0239_43bd_b1e5_78cda5a58d6a">'Impact Indicators - Section B'!$W$9</definedName>
    <definedName name="_4994889e_24bf_4e57_b5fe_4d250c0b598a">'Reference Records'!$B$276</definedName>
    <definedName name="_49c180e4_6756_4b15_9899_7d02a2376717">'WPTM - Section F'!$X$8</definedName>
    <definedName name="_4af41944_42f7_4e99_8627_878d677a4e30">'Disaggregation Data'!$O$159</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d0cf32e_0e05_456f_b4d1_14bd4c608721">'Reference records(soft deleted)'!$B$61</definedName>
    <definedName name="_4db5cf38_f801_4806_bf2c_599132967e52">'Overview - Section A'!$N$37</definedName>
    <definedName name="_4e0083d7_1d55_466c_9f41_d6713c9418d1">'Outcome Indicators - Section C'!$M$30</definedName>
    <definedName name="_4e28d14a_809b_451a_94f7_5adb1a78a192">'Reference Records'!$B$122</definedName>
    <definedName name="_4e3ce3cc_8312_431b_a087_d993964fb260">'Overview - Section A'!$H$92</definedName>
    <definedName name="_4e82750a_5fea_44c6_80cf_72f682152f92">'Disaggregation Data'!$O$315</definedName>
    <definedName name="_4ede0df7_bdae_485c_a6aa_cd381b32466f">'Overview - Section A'!$A$119</definedName>
    <definedName name="_4f36af19_06bf_4c59_990d_586822b3d259">'Overview - Section A'!$A$68</definedName>
    <definedName name="_51b611bd_a560_42d0_9976_577e62d2b71d">'Overview - Section A'!$A$19</definedName>
    <definedName name="_52d6fc62_59f3_4757_a084_a8aeafb48d9b">'Overview - Section A'!$G$68</definedName>
    <definedName name="_53066892_24de_428a_ae98_ea86638a4c62">'Reference Records'!$B$24</definedName>
    <definedName name="_53737226_720f_44cb_8b6f_c2a7829a2378">'Reference records(soft deleted)'!$D$34</definedName>
    <definedName name="_5486feae_3dbd_4704_9f21_63bc76d59ea7">'WPTM - Section F'!$AR$8</definedName>
    <definedName name="_56054dfa_b687_4a06_b8be_e876776b18ab" comment="Display Map">'Coverage Indicators - Section D'!$B$40:$N$197</definedName>
    <definedName name="_564b0f85_8e08_4b67_8536_37f9c9c896e7">' Disaggregation - Section E'!$AA$326</definedName>
    <definedName name="_57279062_e326_494d_97d1_9dfc8942bd33" comment="Display Map">'Reference records(soft deleted)'!$B$33:$G$56</definedName>
    <definedName name="_572e42ad_37ba_41a9_bff2_b341932489fa">'Disaggregation Data'!$K$159</definedName>
    <definedName name="_59a28839_db65_45dc_8a19_59cbc682c3a6">'Reference records(soft deleted)'!$D$6</definedName>
    <definedName name="_5b7646f1_deb1_444c_8f7b_face02ce60fb">' Disaggregation - Section E'!$H$8</definedName>
    <definedName name="_5bdd240d_fc66_4b36_8d87_3013bbac9fbc" comment="Display Map">' Disaggregation - Section E'!$A$325:$AD$586</definedName>
    <definedName name="_5d657817_9a27_4b37_bcd4_b55f78d6ac1b">'Disaggregation Data'!$I$315</definedName>
    <definedName name="_5da2fc81_49b6_4671_89eb_7b28c003e9be">'Disaggregation Data'!$O$3</definedName>
    <definedName name="_6017e447_f4b2_4605_8be3_67be82447dcf">'Outcome Indicators - Section C'!$A$30</definedName>
    <definedName name="_60cca16c_2bbf_4012_b9ed_84b4cc4c6513">'Overview - Section A'!$E$25</definedName>
    <definedName name="_616adcc7_34de_4b6d_b9e7_5b8149c795b2">' Disaggregation - Section E'!$G$8</definedName>
    <definedName name="_62fc5abc_c22f_4886_8298_ae4140ce6a16">'Disaggregation Data'!$N$315</definedName>
    <definedName name="_63de57f1_547d_4bd8_8c72_4f7979df3206" comment="Display Map">'Disaggregation Records'!$A$94:$G$182</definedName>
    <definedName name="_651c1cff_29dc_4f61_8994_ff4aa592187f">'Reference Records'!$B$4</definedName>
    <definedName name="_654bca83_10b5_4fb3_962f_80e82dfc63ce">'Reference Records'!$B$275:$B$276</definedName>
    <definedName name="_6610fb82_a604_47fc_8eb9_548299e9c8fb">'Outcome Indicators - Section C'!$AA$10</definedName>
    <definedName name="_66c05feb_5ba4_4d15_8d33_a4f0ff5f795a">'Disaggregation Data'!$H$159</definedName>
    <definedName name="_66d474de_58df_4c88_bfd9_511496d516be">'Coverage Indicators - Section D'!$AK$10</definedName>
    <definedName name="_6817dc8a_703d_4192_a2a8_a72a907275fb">'Reference records(soft deleted)'!$B$6</definedName>
    <definedName name="_6834aec6_db58_4138_a983_eb16ae5d5835">'Outcome Indicators - Section C'!$AN$10</definedName>
    <definedName name="_68bb383a_3ad0_4aa4_a4ff_b1656cee145b">'Coverage Indicators - Section D'!$W$10</definedName>
    <definedName name="_6a3dda26_b269_4afa_8b05_c602a881a167">'Overview - Section A'!$A$37</definedName>
    <definedName name="_6ac60fe2_d872_4a35_a5e2_7132294649ec" comment="Display Map">'Reference records(soft deleted)'!$B$93:$G$165</definedName>
    <definedName name="_6b293db8_2064_47cb_abbc_3f4c6d0caeda">'Overview - Section A'!$E$37</definedName>
    <definedName name="_6b7b095a_5e69_4c56_b186_9b24f30d5a48">'Overview - Section A'!#REF!</definedName>
    <definedName name="_6c432057_801a_4b50_8cf7_6f6149d7c40a">'Overview - Section A'!$T$119</definedName>
    <definedName name="_6e6943dc_a39b_4021_932f_cfd2e12ee608">'Disaggregation Records'!$A$95</definedName>
    <definedName name="_6ef1d655_3a91_47b3_8d8b_295435055776">' Disaggregation - Section E'!$U$326</definedName>
    <definedName name="_6f41a97e_60db_4ff9_9cb8_8489c1984cb4">'Outcome Indicators - Section C'!$D$10</definedName>
    <definedName name="_6f7ec15b_c268_485e_b0b1_4f72a84c4bc6" comment="Display Map">'Overview - Section A'!$A$36:$U$43</definedName>
    <definedName name="_708bc3f4_3b2b_4cbe_89e1_1871c272480d">'Overview - Section A'!$J$92</definedName>
    <definedName name="_71b6afba_85be_4c4b_9b19_636242058b4f">' Disaggregation - Section E'!$E$326</definedName>
    <definedName name="_71f71c2d_dcf4_4a63_80db_1e83ba043a1d">' Disaggregation - Section E'!$I$8</definedName>
    <definedName name="_7229c5f0_1cfd_41e2_b5fe_a739cdd4cb93" comment="Display Map">'Outcome Indicators - Section C'!$A$29:$O$120</definedName>
    <definedName name="_73b8f8b2_6e79_470e_91d5_fe608e8a3a44">'WPTM - Section F'!$G$93</definedName>
    <definedName name="_73ed6a72_5bb2_4e78_b64b_57d38f0409a1">'Disaggregation Data'!$L$3</definedName>
    <definedName name="_75127888_d602_45ff_b831_0b6cb5ca1689">'Disaggregation Data'!$H$315</definedName>
    <definedName name="_75417d5f_8186_4610_b9ba_588590a586ac">'Disaggregation Data'!$N$3</definedName>
    <definedName name="_75e01dac_a196_4485_8c4e_3c8181e382da">'Reference Records'!$C$289:$C$290</definedName>
    <definedName name="_7638a94a_e06b_4d66_97b8_ac609d3da203" comment="Save Map">'Overview - Section A'!$E$66</definedName>
    <definedName name="_7643b6aa_7bef_476f_ad52_f8748c078a19">'Overview - Section A'!$E$68</definedName>
    <definedName name="_76ec722d_231e_43e2_a272_cb3feef456da" comment="Display Map">' Disaggregation - Section E'!$A$166:$O$317</definedName>
    <definedName name="_77290f0f_e3b8_410c_9e2a_f33b99973795">'Disaggregation Records'!$B$95</definedName>
    <definedName name="_779b0207_1267_4760_b2e2_850e0608884a">'Coverage Indicators - Section D'!$B$41</definedName>
    <definedName name="_7920b793_d507_4f7a_99e2_756c9f466e52">'Overview - Section A'!$F$92</definedName>
    <definedName name="_795b5b72_7a48_4bf6_8738_b2f153e5474a">'WPTM - Section F'!$W$8</definedName>
    <definedName name="_7966289a_2370_43a9_84dd_40ef53afb02e">'Impact Indicators - Section B'!$E$29</definedName>
    <definedName name="_7abccd6d_b26a_464a_a34f_823b62ef9461">'Reference Records'!$A$122</definedName>
    <definedName name="_7b9593e5_e6f7_4cc0_a365_ac1f2318e3f6">'Coverage Indicators - Section D'!$F$41</definedName>
    <definedName name="_7cdc6ffc_7316_43a3_8c10_94815252d4bc">'Overview - Section A'!$E$67</definedName>
    <definedName name="_7dd1a1e8_b3e5_4977_b435_92933762fedb">'Account Role'!$A$23</definedName>
    <definedName name="_7ea43aa2_3fad_4650_821c_ea2dc5b2b6d6">'Reference Records'!$A$44</definedName>
    <definedName name="_7fc44159_eb0c_4ec6_937c_83795558bd60">'Disaggregation Data'!$E$3</definedName>
    <definedName name="_816ae47f_8ff2_403e_9d4c_2ffd510e7900">' Disaggregation - Section E'!$I$167</definedName>
    <definedName name="_822ff279_9d1f_42b1_93c4_132f468dffca">'Impact Indicators - Section B'!$AD$9</definedName>
    <definedName name="_8273a11c_a030_45ba_bf8f_2b577e1aa93b">'Overview - Section A'!$A$25</definedName>
    <definedName name="_8275e2f9_07b9_4fec_af79_daf5bf5849e5">'Reference Records'!$C$293</definedName>
    <definedName name="_82b810a8_4ed0_4323_bc38_7e1a937be1f8">'Overview - Section A'!$AB$119</definedName>
    <definedName name="_82c6fe25_167b_4681_a81d_dd3a270eb612">'Impact Indicators - Section B'!$U$9</definedName>
    <definedName name="_83a8b122_8cd9_4c5d_9e26_19949421dbb8">'Reference Records'!$D$24</definedName>
    <definedName name="_842ebf54_5f95_4c1e_a498_e2f9786043b8">'WPTM - Section F'!$E$93</definedName>
    <definedName name="_844af095_2d13_4e2f_ae22_27b26df79779">'Impact Indicators - Section B'!$C$29</definedName>
    <definedName name="_84592985_545c_4142_977f_19911c1d7be1">'Disaggregation Data'!$D$159</definedName>
    <definedName name="_85dddee6_5e50_414d_af9f_ec761d50a3f0" comment="Display Map">'Impact Indicators - Section B'!$A$28:$O$119</definedName>
    <definedName name="_862ffe01_c829_453b_8951_9acfdd7e0f24">'Overview - Section A'!$G$92</definedName>
    <definedName name="_864425d0_252a_4246_909e_cc0826e707f2" comment="Display Map">'Account Role'!$A$2:$D$14</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A'!$U$37</definedName>
    <definedName name="_88ed285f_de91_449e_84a4_7a52aed0ebf3">' Disaggregation - Section E'!$H$167</definedName>
    <definedName name="_8945f316_fd9d_4e19_b3cd_c0c8202a52db">'Reference Records'!$D$96:$D$119</definedName>
    <definedName name="_898e31a7_87d5_4417_b5a3_9c08b08d0c03">'Impact Indicators - Section B'!$L$29</definedName>
    <definedName name="_8a9ff9a8_7b42_4a34_a7bb_8f85ce3a36e0">'Reference Records'!$C$276</definedName>
    <definedName name="_8b8bd34d_1680_4bfe_8d4d_5d4a3a13532b">'Coverage Indicators - Section D'!$K$41</definedName>
    <definedName name="_8c3e2d71_f42b_4fed_ab9e_8cc83025c9c7">' Disaggregation - Section E'!$N$8</definedName>
    <definedName name="_8c83dafc_06c9_46d5_82dd_2edc4cdd71ef">'Reference Records'!$C$271</definedName>
    <definedName name="_8d086166_aaa3_4eec_872e_985dceb20c48">'Reference Records'!$B$281</definedName>
    <definedName name="_8d18a379_8755_4412_801e_3a24e67a6467" comment="Display Map">'Overview - Section A'!$A$29:$Q$29</definedName>
    <definedName name="_8d9f9399_d674_44d3_98fa_9bdc7c2dff17">'Impact Indicators - Section B'!$A$29</definedName>
    <definedName name="_8f4065ff_50b1_4767_83af_862a3935b277">'Overview - Section A'!$P$37</definedName>
    <definedName name="_8fa4d884_a5b1_4041_8cad_fbf4720a13d4">'Reference Records'!$G$44</definedName>
    <definedName name="_9163a4e6_3076_442b_bf37_db0a0a62793a">'Reference Records'!$G$24</definedName>
    <definedName name="_92015950_0d4a_4354_be6a_adcd93a70857">'Outcome Indicators - Section C'!#REF!</definedName>
    <definedName name="_930b7851_3ac3_4bcf_9e4b_22a06ac50203">' Disaggregation - Section E'!$E$167</definedName>
    <definedName name="_95a49378_9a3f_4412_a549_0577663ad28e">'Outcome Indicators - Section C'!$L$30</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c3b064_facc_46ff_8835_927313074f4d">'Disaggregation Records'!$F$3</definedName>
    <definedName name="_9a975b68_4a25_421c_bf56_ce3e9602ca12">'Account Role'!$D$29</definedName>
    <definedName name="_9c8612d6_cb9f_4fcd_b707_4fdfc8d07b47">'Account Role'!$B$29</definedName>
    <definedName name="_9c99db0f_f85b_4867_9f4b_773a2049f2ad">'Impact Indicators - Section B'!$E$9</definedName>
    <definedName name="_9cc45f22_4486_45fa_ba65_bfb65df72ba8">'Coverage Indicators - Section D'!$AJ$10</definedName>
    <definedName name="_9d5a644f_9e3c_487b_9af4_779a60541f4e">'Reference Records'!$D$44</definedName>
    <definedName name="_9f9fdd59_86c9_4295_b308_3619d68d6aaf">'Reference Records'!$C$122</definedName>
    <definedName name="_9ff47b3a_d28b_411b_a98b_bf4244606f53">'Disaggregation Data'!$F$159</definedName>
    <definedName name="_a03a6191_0fac_4b3d_8708_48fbb91918a6">' Disaggregation - Section E'!$F$326</definedName>
    <definedName name="_a06ae70f_aaf6_4179_9a0c_964df3537fbf" comment="Display Map">'Overview - Section A'!$A$67:$H$80</definedName>
    <definedName name="_a06d7903_f4dc_429c_b13c_c30db338eb1e">'Outcome Indicators - Section C'!$AP$10</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D'!$A$9:$AO$36</definedName>
    <definedName name="_a676465c_2e79_4840_afcd_6eb0129d896a">'Outcome Indicators - Section C'!$AN$30</definedName>
    <definedName name="_a6b20fb9_370d_458d_9f1c_8b11b3cb6b04">'Coverage Indicators - Section D'!$AF$10</definedName>
    <definedName name="_a7ecb8b9_6334_4d27_a6e4_bb07adb71898" localSheetId="4">'Overview - Section A'!#REF!</definedName>
    <definedName name="_a7ecb8b9_6334_4d27_a6e4_bb07adb71898" localSheetId="3">'Coverage Indicators - Section D'!#REF!</definedName>
    <definedName name="_a7ecb8b9_6334_4d27_a6e4_bb07adb71898" localSheetId="1">'Impact Indicators - Section B'!#REF!</definedName>
    <definedName name="_a7ecb8b9_6334_4d27_a6e4_bb07adb71898" localSheetId="2">'Outcome Indicators - Section C'!#REF!</definedName>
    <definedName name="_a7ecb8b9_6334_4d27_a6e4_bb07adb71898">'Overview - Section A'!#REF!</definedName>
    <definedName name="_a80237bb_7952_4c04_9a7a_1cdad38cbd16">'Overview - Section A'!$H$50</definedName>
    <definedName name="_a832b80c_0523_4735_817a_20d55c98a2a0" comment="Display Map">' Disaggregation - Section E'!$A$7:$O$158</definedName>
    <definedName name="_a86b22e2_303c_4ca2_a5b4_68500481e301">'Coverage Indicators - Section D'!$P$10</definedName>
    <definedName name="_a89648be_f01a_48dc_be25_9a6736d2a902">'Impact Indicators - Section B'!$D$29</definedName>
    <definedName name="_a8f46077_3c03_49ff_b812_2b8ac08cae66" comment="Display Map">'Reference Records'!$C$95:$H$118</definedName>
    <definedName name="_aa851c4c_b217_403a_b1a9_9bf3e33b8022">'Coverage Indicators - Section D'!$D$10</definedName>
    <definedName name="_abbd2de4_555f_487e_a305_ee28249928f4">'Disaggregation Records'!$A$3</definedName>
    <definedName name="_abcb1332_3cc3_40cb_9eb6_e49185148047">'Account Role'!$B$23</definedName>
    <definedName name="_ac5ba2d1_98f0_4aa2_a6c2_322cafcae1b8">'Reference records(soft deleted)'!$G$34</definedName>
    <definedName name="_aca578a2_431f_4e65_aec3_fe793d0f6c0f">'Coverage Indicators - Section D'!$F$10</definedName>
    <definedName name="_aca742d7_5b19_4aa5_8a32_739546d173c7">'Disaggregation Data'!$L$315</definedName>
    <definedName name="_aca7f1bf_77d4_41d2_b85a_8fc4694aaa5d">'Disaggregation Records'!$E$95</definedName>
    <definedName name="_ad718d62_e2fd_4c3a_a018_8c8f5eec5644">'Reference Records'!$C$4:$C$21</definedName>
    <definedName name="_addeac08_f709_4395_a8e4_139319dab4bc">'Reference Records'!$B$300</definedName>
    <definedName name="_aef23396_73a2_4449_b64b_574e315ee717">'Disaggregation Records'!$A$59</definedName>
    <definedName name="_af4893e4_fb2a_43c4_a459_75a79635184d">'Disaggregation Records'!$E$3</definedName>
    <definedName name="_b01f6605_c50f_49e5_8841_306b902e21b5">'Reference Records'!$E$122</definedName>
    <definedName name="_b11cf680_a844_40de_8411_c7f96b2201c9">' Disaggregation - Section E'!$F$167</definedName>
    <definedName name="_b184a48f_c367_42e0_abea_de10491cdb89">'Overview - Section A'!$R$119</definedName>
    <definedName name="_b25b57c0_b3c6_4bd0_84af_ecd0c047480e">'Reference Records'!$C$44</definedName>
    <definedName name="_b29140ce_2067_4616_98b2_f6e9312dff45" comment="Display Map">'Reference Records'!$A$292:$C$294</definedName>
    <definedName name="_b29fac7f_0112_4608_9b2f_b935e3a5c47a">'Outcome Indicators - Section C'!#REF!</definedName>
    <definedName name="_b2dcf42e_b53d_4d97_b0ac_dd70231fb7f7">'WPTM - Section F'!$K$93</definedName>
    <definedName name="_b3690b63_c962_4f4f_8079_62ad9538cdac">'WPTM - Section F'!$L$93</definedName>
    <definedName name="_b4a871df_6a0f_4103_a22f_8f40cae6fea8" comment="Display Map">'WPTM - Section F'!$A$92:$L$573</definedName>
    <definedName name="_b4d46ca2_f06b_4572_9f1c_bea02c988104">' Disaggregation - Section E'!$H$326</definedName>
    <definedName name="_b5821112_3c0f_46ea_8691_81e5396982ed">'Reference Records'!$B$275</definedName>
    <definedName name="_b5d7ccdc_a32e_472a_bfb8_713bf102e390">' Disaggregation - Section E'!$V$326</definedName>
    <definedName name="_b5e8f7c0_1f6c_4f34_9e09_d35ca3f3eb39" comment="Display Map">'Reference records(soft deleted)'!$B$171:$G$342</definedName>
    <definedName name="_b630336b_3644_4bf6_8d7c_9c418ad44fc5">'Disaggregation Data'!$D$3</definedName>
    <definedName name="_b68b7d29_cf0f_4ac6_ad8c_f148e1c62ae1">'Coverage Indicators - Section D'!$H$41</definedName>
    <definedName name="_b6919358_cf97_4469_b8d0_568a7fbf797c">'Outcome Indicators - Section C'!$J$30</definedName>
    <definedName name="_b7c884df_0596_4c3a_9650_e479a325ad12">'Impact Indicators - Section B'!$F$9</definedName>
    <definedName name="_b88374ec_47cc_43db_8a49_31b8f7dfbe2a">'Reference Records'!$A$293</definedName>
    <definedName name="_b934b5c4_3a3d_4290_b4f5_665f1fa1d8f9">'Disaggregation Data'!$E$159</definedName>
    <definedName name="_b9568051_a72c_4c87_bd12_0a431f6a32e6">'Disaggregation Data'!$I$159</definedName>
    <definedName name="_b9c6b527_c2c5_4200_bb21_b9257f2bb2c1">' Disaggregation - Section E'!$A$8</definedName>
    <definedName name="_ba991538_8d20_47dc_8a22_03bf80508d2c">'Disaggregation Data'!$F$3</definedName>
    <definedName name="_bcc44ce4_7811_4a37_b19a_adb1c9975c5c">'Overview - Section A'!$O$37</definedName>
    <definedName name="_bd8c6a42_6cde_4c17_9f1a_04e7b83fd063">'Reference Records'!$E$24</definedName>
    <definedName name="_bde8eea6_59dc_41d3_9c11_f259a774807f">'Outcome Indicators - Section C'!$G$30</definedName>
    <definedName name="_bdfc469c_2579_427e_b601_2c7e407ccd8f">'Impact Indicators - Section B'!$AC$9</definedName>
    <definedName name="_be50546c_31c0_486d_bfdf_73f44f0cb8fc">'Coverage Indicators - Section D'!$G$41</definedName>
    <definedName name="_be67395e_f578_42fc_bfe7_912f09db8571">'Disaggregation Records'!$G$3</definedName>
    <definedName name="_bef2cdda_6c4d_45cf_b550_ea24e68795bf">'Overview - Section A'!$M$37</definedName>
    <definedName name="_bf857707_f3ed_43ba_b26e_78e553c3b599">'Outcome Indicators - Section C'!$AP$30</definedName>
    <definedName name="_c021eee3_85ca_4b4c_871f_c2ca4000adb3" comment="Display Map">'Reference Records'!$B$23:$G$40</definedName>
    <definedName name="_c09ae89d_1f51_4131_96da_81f77c2a8612">'Coverage Indicators - Section D'!$AO$10</definedName>
    <definedName name="_c1e3d9da_0aa8_4938_92fd_28ad968bd219">'Reference Records'!$C$24</definedName>
    <definedName name="_c203bb8b_fb5b_4846_b4c2_944ce13f32a1">' Disaggregation - Section E'!$G$167</definedName>
    <definedName name="_c2cb0bb7_8726_465b_941d_b2ba7942b23a">'Outcome Indicators - Section C'!$E$30</definedName>
    <definedName name="_c438aaa1_5662_46ac_b40e_79add5b8ca04">'Overview - Section A'!$C$17:$C$19</definedName>
    <definedName name="_c54b79a9_16fb_4971_a35c_a5374fd294a1">'Coverage Indicators - Section D'!$AN$10</definedName>
    <definedName name="_c68c9230_a81a_494e_9d15_a3b3f7da6cca">'Outcome Indicators - Section C'!$U$10</definedName>
    <definedName name="_c7239f8e_e972_4d0a_ac9c_049341720ca8">'Reference Records'!$H$96</definedName>
    <definedName name="_c811d6c6_78b7_497a_b948_2c1cd9a8b3fc">'Overview - Section A'!$Z$119</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4ab06b_5324_40ab_a432_1139d7cb9e9a">'Reference Records'!$D$96</definedName>
    <definedName name="_cc652be8_c987_44b0_a7b8_b38f24a774fd">'Account Role'!$A$3</definedName>
    <definedName name="_cf337c18_bbd6_41ea_aeb8_6889dc68b851">'Reference records(soft deleted)'!$D$61</definedName>
    <definedName name="_cfcb4c96_c88e_4a35_803a_a889e9dd7d09" comment="Display Map">'Disaggregation Data'!$D$314:$Q$575</definedName>
    <definedName name="_d0af162b_ba98_4147_a6fc_7c6ff1aaf471">'Disaggregation Data'!$N$159</definedName>
    <definedName name="_d0e6db09_4210_45d4_bc55_3258a5a7becd">'Reference Records'!$M$3:$M$21</definedName>
    <definedName name="_d1020d70_3fc5_4f3c_998e_c1e32cc621f2">' Disaggregation - Section E'!$N$167</definedName>
    <definedName name="_d24f669d_00e1_4357_b04c_2c97c933dfec">'Overview - Section A'!$I$25</definedName>
    <definedName name="_d3a30769_9e61_4d67_be66_32b431300821">' Disaggregation - Section E'!$J$8</definedName>
    <definedName name="_d3eb7cad_d1db_4bc0_b960_bce22b805e0e" comment="Display Map">'Impact Indicators - Section B'!$A$8:$AD$24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A'!$A$18:$C$20</definedName>
    <definedName name="_d57e65c4_25a7_4d64_a885_cf577ee62283">'Impact Indicators - Section B'!$M$29</definedName>
    <definedName name="_d62bbd88_c7fe_4846_8ed9_76818d8946c8">'Reference Records'!$G$4</definedName>
    <definedName name="_d72177c9_4374_45f7_b5a5_f0b6222e9566">'Reference Records'!$E$4</definedName>
    <definedName name="_d87efec4_c031_4381_b43e_3ae3f8a86788">'WPTM - Section F'!$U$8</definedName>
    <definedName name="_d8b44ed0_a865_499e_aa2c_09925ed64c24">'WPTM - Section F'!$A$93</definedName>
    <definedName name="_d8f3b323_94ba_4c08_b760_0447353ff6ee">'Reference Records'!$D$4</definedName>
    <definedName name="_d8fd749f_f8d5_4232_b69a_8b62a79328ac">'Overview - Section A'!$L$37</definedName>
    <definedName name="_d9225ee9_4711_40fa_bb89_6747c9d62bad">'Overview - Section A'!$G$50</definedName>
    <definedName name="_d93c4c11_f795_4c65_88eb_c43040eba27e" comment="Display Map">'Overview - Section A'!$A$91:$J$107</definedName>
    <definedName name="_da1fbc0d_b853_4aec_a0fa_4471ef7dbf35">'Outcome Indicators - Section C'!$AB$10</definedName>
    <definedName name="_daae6694_aad0_48b5_b679_94999f870976">'Reference records(soft deleted)'!$G$94</definedName>
    <definedName name="_db4e2d75_1080_4f7d_bbb6_279cfc0396d6">'Reference Records'!$B$277</definedName>
    <definedName name="_db554049_85ce_4129_b1fc_a4968be4421e">'Reference records(soft deleted)'!$B$61:$B$89</definedName>
    <definedName name="_dbe1d51c_e6c5_4bb2_a9ef_e1ea7c79ffe4">'Disaggregation Data'!$L$159</definedName>
    <definedName name="_dc25d21c_45d9_4b57_9fa2_820fd10faadb">' Disaggregation - Section E'!$E$8</definedName>
    <definedName name="_dc2a7f24_ba27_4952_af95_2f5f2a447e95">'Disaggregation Data'!$F$315</definedName>
    <definedName name="_dd5cbb23_508a_4a49_9ee3_de02706f296e">'Reference Records'!$B$44</definedName>
    <definedName name="_de8310b5_e4d3_4b94_b262_26a424148ac2">'WPTM - Section F'!$C$8</definedName>
    <definedName name="_e0977557_e4c5_4ef4_9559_6de2a1c73a50">'Overview - Section A'!$A$30</definedName>
    <definedName name="_e0bc3c4f_03b9_401c_9444_2ae25857d1f6">'Impact Indicators - Section B'!$J$29</definedName>
    <definedName name="_e1369199_9199_4522_8093_a9305b6b0ad3">' Disaggregation - Section E'!$G$326</definedName>
    <definedName name="_e1b18bf0_c01a_41f9_9d0f_7ff41a4c9212">'Reference records(soft deleted)'!$B$34</definedName>
    <definedName name="_e2f4a6c9_b971_491e_a3b4_1227bbe38c83">'Reference records(soft deleted)'!$D$172</definedName>
    <definedName name="_e3593433_048f_4c41_83d3_f74a839a639f">'Disaggregation Records'!$E$59</definedName>
    <definedName name="_e3fd5f4b_01b0_4087_9e0e_fd0199800be6">'Overview - Section A'!$I$92</definedName>
    <definedName name="_e4b1e3b9_6a2a_43ea_8ece_3c48082dabab">'Reference Records'!$C$96</definedName>
    <definedName name="_e5e0e9c5_229b_41b4_a9b1_b5fd68f1f31c">'Disaggregation Records'!$B$3</definedName>
    <definedName name="_e6620337_bf44_48f3_a7fd_0125cc2c6be7">' Disaggregation - Section E'!$A$326</definedName>
    <definedName name="_e6d95e65_44bf_4846_b78f_816689d6036f">'Disaggregation Records'!$B$59</definedName>
    <definedName name="_e87ea5ec_8175_4472_bb44_1f8c96df1ee4" comment="Display Map">'WPTM - Section F'!$A$7:$Z$88</definedName>
    <definedName name="_e958af96_3743_4cf7_bdb7_42273b92aeda">'WPTM - Section F'!$P$8</definedName>
    <definedName name="_ea0a6aff_050a_4e7c_bb67_efe887a6ff8c">'Reference Records'!$B$96:$B$118</definedName>
    <definedName name="_ea72c56b_d1e9_4c5d_ba1d_cc707a1c7a52">'Reference Records'!$C$277</definedName>
    <definedName name="_eab21347_0473_4b4a_b4eb_6c1a24a63d27">'WPTM - Section F'!$S$8</definedName>
    <definedName name="_eabb6097_6646_49fe_9d42_cce1d696601b">'Overview - Section A'!$A$92</definedName>
    <definedName name="_eac8e410_a131_431a_b1c9_590f4d486ca3">'Impact Indicators - Section B'!$G$29</definedName>
    <definedName name="_eb940844_13db_4509_a1c4_ff0a8c68abd7">'Disaggregation Records'!$F$95</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Records'!$B$280</definedName>
    <definedName name="_edacc156_af86_4bf8_90dd_b9a22fc62817">'Account Role'!$D$3</definedName>
    <definedName name="_eecf7cf0_e9be_48ee_b1b4_c9465f1f4e45">'Outcome Indicators - Section C'!$A$10</definedName>
    <definedName name="_f01d1473_f9e7_453c_95a5_ada7b865eabb">'Overview - Section A'!$H$68</definedName>
    <definedName name="_f1c519aa_961b_42b6_a4f4_d9f451ddf622" comment="Display Map">'Overview - Section A'!$A$49:$H$62</definedName>
    <definedName name="_f1de9552_9dee_457d_a62e_99567a2c1e69">'Outcome Indicators - Section C'!$Z$10</definedName>
    <definedName name="_f2045cc5_f4d7_4b1d_8aeb_d44e7918995b">'Disaggregation Data'!$K$3</definedName>
    <definedName name="_f25f0134_a952_4eb1_bd5d_4a854d76f318">'Outcome Indicators - Section C'!$AL$10</definedName>
    <definedName name="_f2e17f54_33e5_4fb3_8547_527de2a7d0ac">'Overview - Section A'!$C$19:$C$21</definedName>
    <definedName name="_f3654abd_3fbc_41ef_a2e7_0d54ea478341" comment="Display Map">'Disaggregation Records'!$A$2:$G$55</definedName>
    <definedName name="_f3aa8cb8_9b47_4b8e_b8b6_eb980ce8ad79">'Outcome Indicators - Section C'!$D$30</definedName>
    <definedName name="_f58d18c7_1d35_433b_a6a3_d9e3f83484c8">'Impact Indicators - Section B'!$T$9</definedName>
    <definedName name="_f597b0f5_0c73_475b_ae28_45f5ed40876e">'Coverage Indicators - Section D'!$E$10</definedName>
    <definedName name="_f8d7ef06_1dee_470c_8158_06415f88b21a">'Coverage Indicators - Section D'!$N$41</definedName>
    <definedName name="_f8da171f_1ef1_4701_824e_35a927e47c50">'Overview - Section A'!$Q$119</definedName>
    <definedName name="_f9a537b9_3e07_436d_978d_cc0a4695b6eb">' Disaggregation - Section E'!$AD$326</definedName>
    <definedName name="_fba43122_7879_4bc6_ab59_ece879d4dafd">'Coverage Indicators - Section D'!$A$10</definedName>
    <definedName name="_fccfb4fa_0a30_41be_9334_74bc5779fbd3">'Reference Records'!$C$275:$C$276</definedName>
    <definedName name="_fd286dae_26cb_4aad_a5f8_c4e877a2e920" comment="Display Map">'Reference Records'!$A$121:$E$266</definedName>
    <definedName name="_fdaed59b_d483_4f18_8960_9dec90ac9bf3">'Coverage Indicators - Section D'!$AI$10</definedName>
    <definedName name="_fe1fc4f2_e57c_4328_acb9_6e901a0a2e1c">'Reference Records'!$G$96</definedName>
    <definedName name="_fe54ad0d_3f3e_403b_8c5a_3ee1b37390d2">'Disaggregation Data'!$Q$315</definedName>
    <definedName name="_ff85bbe8_e093_4bde_9ecb_ca8f310bef73">'Reference Records'!$B$96:$B$119</definedName>
    <definedName name="_ff85dfd2_7a0e_4ec1_ada1_39980e5d1634">'Impact Indicators - Section B'!$AB$9</definedName>
    <definedName name="_xlnm._FilterDatabase" localSheetId="4" hidden="1">' Disaggregation - Section E'!$A$325:$Q$325</definedName>
    <definedName name="_xlnm._FilterDatabase" localSheetId="11" hidden="1">'Account Role'!$B:$B</definedName>
    <definedName name="_xlnm._FilterDatabase" localSheetId="6" hidden="1">'Print View'!$A$119:$AJ$180</definedName>
    <definedName name="AccountRole">OFFSET('Account Role'!$C$3,1,0,MATCH("*",'Account Role'!$C$3:$C$15,-1)-1,1)</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Key_Activity_Milestone__c.AIM_De_activate_Key_Activity__c">apttusmetadata!$AA$2</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Country">IF('Overview - Section A'!$AN$5="Funding Request",IF('Reference Records'!$B$276&lt;&gt;"",'Reference Records'!$B$276,OFFSET('Reference Records'!$A$289,1,0,MATCH(" ",'Reference Records'!$A$289:$A$290,-1)-1,1)),OFFSET('Reference Records'!$A$293,1,0,MATCH(" ",'Reference Records'!$A$293:$A$295,-1)-1,1))</definedName>
    <definedName name="Coverage_Module">OFFSET('Overview - Section A'!$E$92,1,0,MATCH(" ",'Overview - Section A'!$E$92:$E$115,-1)-1,1)</definedName>
    <definedName name="CoverageColumn">'Reference Records'!$A$44:$A$93</definedName>
    <definedName name="CoverageIndicator">OFFSET('Reference Records'!$E$44,1,0,MATCH("*",'Reference Records'!$E$44:$E$93,-1)-1,1)</definedName>
    <definedName name="CoverageStart">Coverage[Module]</definedName>
    <definedName name="_xlnm.Extract" localSheetId="11">'Account Role'!$C:$C</definedName>
    <definedName name="FundingRequestPR">IF('Overview - Section A'!$AN$5="Funding Request",IF('Reference Records'!$C$276&lt;&gt;"",OFFSET('Account Role'!$C$3,1,0,MATCH(" ",'Account Role'!$C$3:$C$15,-1)-1,1),OFFSET('Account Role'!$C$23,1,0,MATCH(" ",'Account Role'!$C$23:$C$29,-1)-1,1)),'Overview - Section A'!$AN$6)</definedName>
    <definedName name="ImpactIndicator">OFFSET('Reference Records'!$F$4,1,0,MATCH(" ",'Reference Records'!$F$4:$F$21,-1)-1,1)</definedName>
    <definedName name="Intervention_WPTM">OFFSET('Overview - Section A'!$W$119,1,0,MATCH("*",'Overview - Section A'!$W$119:$W$171,-1)-1,1)</definedName>
    <definedName name="KeyActivityColumn">'Overview - Section A'!$E$119:$E$171</definedName>
    <definedName name="KeyActivityStart">WPTM_Intervention[Modules]</definedName>
    <definedName name="List" localSheetId="3">'Coverage Indicators - Section D'!$C$10:$D$38</definedName>
    <definedName name="List">'Account Role'!$B$2:$B$20</definedName>
    <definedName name="ModuleColumn">Intervention[Module]</definedName>
    <definedName name="Modules">OFFSET('Overview - Section A'!$E$92,1,0,MATCH(" ",'Overview - Section A'!$E$92:$E$108,-1)-1,1)</definedName>
    <definedName name="ModuleStart">'Reference Records'!$A$122</definedName>
    <definedName name="OutcomeIndicator">OFFSET('Reference Records'!$F$24,1,0,MATCH(" ",'Reference Records'!$F$24:$F$41,-1)-1,1)</definedName>
    <definedName name="PICKLISTKEYVALUEPAIR">apttusmetadata!$Y$1:$Z$2</definedName>
    <definedName name="_xlnm.Print_Area" localSheetId="4">' Disaggregation - Section E'!$A$1:$V$591</definedName>
    <definedName name="_xlnm.Print_Area" localSheetId="3">'Coverage Indicators - Section D'!$A$1:$V$200</definedName>
    <definedName name="_xlnm.Print_Area" localSheetId="1">'Impact Indicators - Section B'!$A$1:$Q$126</definedName>
    <definedName name="_xlnm.Print_Area" localSheetId="2">'Outcome Indicators - Section C'!$A$1:$Q$30</definedName>
    <definedName name="_xlnm.Print_Area" localSheetId="0">'Overview - Section A'!$A$1:$AC$178</definedName>
    <definedName name="ResponsiblePR">IF('Overview - Section A'!$AN$5="Funding Request",OFFSET('Overview - Section A'!$M$30,1,0,MATCH(" ",'Overview - Section A'!$M$30:$M$31,-1)-1,1),OFFSET('Overview - Section A'!$E$25,1,0,MATCH(" ",'Overview - Section A'!$E$25:$E$27,-1)-1,1))</definedName>
    <definedName name="Subset">OFFSET('Coverage Indicators - Section D'!$AA$10,1,0,MATCH(" ",'Coverage Indicators - Section D'!$AA$10:$AA$38,-1)-1,1)</definedName>
    <definedName name="XAuthorInvalidPicklistData">apttusmetadata!$B$1</definedName>
  </definedNames>
  <calcPr calcId="152511"/>
</workbook>
</file>

<file path=xl/calcChain.xml><?xml version="1.0" encoding="utf-8"?>
<calcChain xmlns="http://schemas.openxmlformats.org/spreadsheetml/2006/main">
  <c r="G18" i="5" l="1"/>
  <c r="G19" i="5"/>
  <c r="J575" i="22" l="1"/>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18" i="16"/>
  <c r="F117" i="16"/>
  <c r="F116" i="16"/>
  <c r="F115" i="16"/>
  <c r="F114" i="16"/>
  <c r="F113" i="16"/>
  <c r="F112" i="16"/>
  <c r="F111" i="16"/>
  <c r="F110" i="16"/>
  <c r="F109" i="16"/>
  <c r="F108" i="16"/>
  <c r="F107" i="16"/>
  <c r="F106" i="16"/>
  <c r="F105" i="16"/>
  <c r="F104" i="16"/>
  <c r="F103" i="16"/>
  <c r="F102" i="16"/>
  <c r="F101" i="16"/>
  <c r="F100" i="16"/>
  <c r="F99" i="16"/>
  <c r="F98" i="16"/>
  <c r="F97" i="16"/>
  <c r="C179" i="20"/>
  <c r="C180" i="20" s="1"/>
  <c r="C181" i="20" s="1"/>
  <c r="C182" i="20" s="1"/>
  <c r="D182" i="20" s="1"/>
  <c r="C177" i="20"/>
  <c r="D177" i="20" s="1"/>
  <c r="C175" i="20"/>
  <c r="C176" i="20" s="1"/>
  <c r="D176" i="20" s="1"/>
  <c r="C171" i="20"/>
  <c r="C172" i="20" s="1"/>
  <c r="C173" i="20" s="1"/>
  <c r="C174" i="20" s="1"/>
  <c r="D174" i="20" s="1"/>
  <c r="C166" i="20"/>
  <c r="D166" i="20" s="1"/>
  <c r="C159" i="20"/>
  <c r="C160" i="20" s="1"/>
  <c r="C161" i="20" s="1"/>
  <c r="C162" i="20" s="1"/>
  <c r="C163" i="20" s="1"/>
  <c r="C164" i="20" s="1"/>
  <c r="C165" i="20" s="1"/>
  <c r="D165" i="20" s="1"/>
  <c r="C151" i="20"/>
  <c r="C152" i="20" s="1"/>
  <c r="C153" i="20" s="1"/>
  <c r="C154" i="20" s="1"/>
  <c r="C155" i="20" s="1"/>
  <c r="C156" i="20" s="1"/>
  <c r="C157" i="20" s="1"/>
  <c r="C158" i="20" s="1"/>
  <c r="D158" i="20" s="1"/>
  <c r="C149" i="20"/>
  <c r="D149" i="20" s="1"/>
  <c r="C135" i="20"/>
  <c r="C136" i="20" s="1"/>
  <c r="C137" i="20" s="1"/>
  <c r="C138" i="20" s="1"/>
  <c r="C139" i="20" s="1"/>
  <c r="C140" i="20" s="1"/>
  <c r="C141" i="20" s="1"/>
  <c r="C142" i="20" s="1"/>
  <c r="C143" i="20" s="1"/>
  <c r="C144" i="20" s="1"/>
  <c r="C145" i="20" s="1"/>
  <c r="C146" i="20" s="1"/>
  <c r="C147" i="20" s="1"/>
  <c r="C148" i="20" s="1"/>
  <c r="D148" i="20" s="1"/>
  <c r="C133" i="20"/>
  <c r="D133" i="20" s="1"/>
  <c r="C131" i="20"/>
  <c r="C132" i="20" s="1"/>
  <c r="D132" i="20" s="1"/>
  <c r="C129" i="20"/>
  <c r="C130" i="20" s="1"/>
  <c r="D130" i="20" s="1"/>
  <c r="C127" i="20"/>
  <c r="C128" i="20" s="1"/>
  <c r="D128" i="20" s="1"/>
  <c r="C125" i="20"/>
  <c r="D125" i="20" s="1"/>
  <c r="C123" i="20"/>
  <c r="C124" i="20" s="1"/>
  <c r="D124" i="20" s="1"/>
  <c r="C119" i="20"/>
  <c r="C120" i="20" s="1"/>
  <c r="C121" i="20" s="1"/>
  <c r="C122" i="20" s="1"/>
  <c r="D122" i="20" s="1"/>
  <c r="C115" i="20"/>
  <c r="C116" i="20" s="1"/>
  <c r="C117" i="20" s="1"/>
  <c r="C118" i="20" s="1"/>
  <c r="D118" i="20" s="1"/>
  <c r="C111" i="20"/>
  <c r="C112" i="20" s="1"/>
  <c r="C113" i="20" s="1"/>
  <c r="C114" i="20" s="1"/>
  <c r="D114" i="20" s="1"/>
  <c r="C106" i="20"/>
  <c r="D106" i="20" s="1"/>
  <c r="C100" i="20"/>
  <c r="C101" i="20" s="1"/>
  <c r="C102" i="20" s="1"/>
  <c r="C103" i="20" s="1"/>
  <c r="C104" i="20" s="1"/>
  <c r="C105" i="20" s="1"/>
  <c r="D105" i="20" s="1"/>
  <c r="C96" i="20"/>
  <c r="C97" i="20" s="1"/>
  <c r="C98" i="20" s="1"/>
  <c r="C99" i="20" s="1"/>
  <c r="D99" i="20" s="1"/>
  <c r="C90" i="20"/>
  <c r="C91" i="20" s="1"/>
  <c r="D91" i="20" s="1"/>
  <c r="C88" i="20"/>
  <c r="D88" i="20" s="1"/>
  <c r="C84" i="20"/>
  <c r="D84" i="20" s="1"/>
  <c r="C82" i="20"/>
  <c r="D82" i="20" s="1"/>
  <c r="C80" i="20"/>
  <c r="C81" i="20" s="1"/>
  <c r="D81" i="20" s="1"/>
  <c r="C78" i="20"/>
  <c r="D78" i="20" s="1"/>
  <c r="C77" i="20"/>
  <c r="D77" i="20" s="1"/>
  <c r="C73" i="20"/>
  <c r="C74" i="20" s="1"/>
  <c r="C75" i="20" s="1"/>
  <c r="C76" i="20" s="1"/>
  <c r="D76" i="20" s="1"/>
  <c r="C69" i="20"/>
  <c r="C70" i="20" s="1"/>
  <c r="C71" i="20" s="1"/>
  <c r="C72" i="20" s="1"/>
  <c r="D72" i="20" s="1"/>
  <c r="C67" i="20"/>
  <c r="C68" i="20" s="1"/>
  <c r="D68" i="20" s="1"/>
  <c r="C60" i="20"/>
  <c r="D60" i="20" s="1"/>
  <c r="C48" i="20"/>
  <c r="C49" i="20" s="1"/>
  <c r="C50" i="20" s="1"/>
  <c r="C51" i="20" s="1"/>
  <c r="C52" i="20" s="1"/>
  <c r="C53" i="20" s="1"/>
  <c r="C54" i="20" s="1"/>
  <c r="C55" i="20" s="1"/>
  <c r="D55" i="20" s="1"/>
  <c r="C44" i="20"/>
  <c r="C45" i="20" s="1"/>
  <c r="C46" i="20" s="1"/>
  <c r="C47" i="20" s="1"/>
  <c r="D47" i="20" s="1"/>
  <c r="C36" i="20"/>
  <c r="C37" i="20" s="1"/>
  <c r="C38" i="20" s="1"/>
  <c r="C39" i="20" s="1"/>
  <c r="C40" i="20" s="1"/>
  <c r="C41" i="20" s="1"/>
  <c r="C42" i="20" s="1"/>
  <c r="C43" i="20" s="1"/>
  <c r="D43" i="20" s="1"/>
  <c r="C34" i="20"/>
  <c r="D34" i="20" s="1"/>
  <c r="C32" i="20"/>
  <c r="C33" i="20" s="1"/>
  <c r="D33" i="20" s="1"/>
  <c r="C25" i="20"/>
  <c r="C26" i="20" s="1"/>
  <c r="C17" i="20"/>
  <c r="C18" i="20" s="1"/>
  <c r="C15" i="20"/>
  <c r="D15" i="20" s="1"/>
  <c r="C12" i="20"/>
  <c r="C13" i="20" s="1"/>
  <c r="C14" i="20" s="1"/>
  <c r="D14" i="20" s="1"/>
  <c r="C10" i="20"/>
  <c r="D10" i="20" s="1"/>
  <c r="C8" i="20"/>
  <c r="C9" i="20" s="1"/>
  <c r="D9" i="20" s="1"/>
  <c r="C6" i="20"/>
  <c r="D6" i="20" s="1"/>
  <c r="C4" i="20"/>
  <c r="C5" i="20" s="1"/>
  <c r="D5" i="20" s="1"/>
  <c r="L39" i="1"/>
  <c r="L38" i="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N88" i="6"/>
  <c r="V88" i="6" s="1"/>
  <c r="N87" i="6"/>
  <c r="V87" i="6" s="1"/>
  <c r="N86" i="6"/>
  <c r="N85" i="6"/>
  <c r="V85" i="6" s="1"/>
  <c r="N84" i="6"/>
  <c r="V84" i="6" s="1"/>
  <c r="N83" i="6"/>
  <c r="S83" i="6" s="1"/>
  <c r="N82" i="6"/>
  <c r="N81" i="6"/>
  <c r="V81" i="6" s="1"/>
  <c r="N80" i="6"/>
  <c r="V80" i="6" s="1"/>
  <c r="N79" i="6"/>
  <c r="S79" i="6" s="1"/>
  <c r="N78" i="6"/>
  <c r="N77" i="6"/>
  <c r="S77" i="6" s="1"/>
  <c r="N76" i="6"/>
  <c r="V76" i="6" s="1"/>
  <c r="N75" i="6"/>
  <c r="V75" i="6" s="1"/>
  <c r="N74" i="6"/>
  <c r="N73" i="6"/>
  <c r="V73" i="6" s="1"/>
  <c r="N72" i="6"/>
  <c r="V72" i="6" s="1"/>
  <c r="N71" i="6"/>
  <c r="V71" i="6" s="1"/>
  <c r="N70" i="6"/>
  <c r="N69" i="6"/>
  <c r="V69" i="6" s="1"/>
  <c r="N68" i="6"/>
  <c r="V68" i="6" s="1"/>
  <c r="N67" i="6"/>
  <c r="S67" i="6" s="1"/>
  <c r="N66" i="6"/>
  <c r="N65" i="6"/>
  <c r="V65" i="6" s="1"/>
  <c r="N64" i="6"/>
  <c r="V64" i="6" s="1"/>
  <c r="N63" i="6"/>
  <c r="S63" i="6" s="1"/>
  <c r="N62" i="6"/>
  <c r="N61" i="6"/>
  <c r="S61" i="6" s="1"/>
  <c r="N60" i="6"/>
  <c r="V60" i="6" s="1"/>
  <c r="N59" i="6"/>
  <c r="V59" i="6" s="1"/>
  <c r="N58" i="6"/>
  <c r="N57" i="6"/>
  <c r="V57" i="6" s="1"/>
  <c r="N56" i="6"/>
  <c r="V56" i="6" s="1"/>
  <c r="N55" i="6"/>
  <c r="V55" i="6" s="1"/>
  <c r="N54" i="6"/>
  <c r="N53" i="6"/>
  <c r="V53" i="6" s="1"/>
  <c r="N52" i="6"/>
  <c r="V52" i="6" s="1"/>
  <c r="N51" i="6"/>
  <c r="S51" i="6" s="1"/>
  <c r="N50" i="6"/>
  <c r="N49" i="6"/>
  <c r="V49" i="6" s="1"/>
  <c r="N48" i="6"/>
  <c r="V48" i="6" s="1"/>
  <c r="N47" i="6"/>
  <c r="S47" i="6" s="1"/>
  <c r="N46" i="6"/>
  <c r="V46" i="6" s="1"/>
  <c r="N45" i="6"/>
  <c r="V45" i="6" s="1"/>
  <c r="N44" i="6"/>
  <c r="V44" i="6" s="1"/>
  <c r="N43" i="6"/>
  <c r="S43" i="6" s="1"/>
  <c r="N42" i="6"/>
  <c r="V42" i="6" s="1"/>
  <c r="N41" i="6"/>
  <c r="V41" i="6" s="1"/>
  <c r="N40" i="6"/>
  <c r="V40" i="6" s="1"/>
  <c r="N39" i="6"/>
  <c r="S39" i="6" s="1"/>
  <c r="N38" i="6"/>
  <c r="V38" i="6" s="1"/>
  <c r="N37" i="6"/>
  <c r="S37" i="6" s="1"/>
  <c r="N36" i="6"/>
  <c r="V36" i="6" s="1"/>
  <c r="N35" i="6"/>
  <c r="S35" i="6" s="1"/>
  <c r="N34" i="6"/>
  <c r="V34" i="6" s="1"/>
  <c r="N33" i="6"/>
  <c r="V33" i="6" s="1"/>
  <c r="N32" i="6"/>
  <c r="V32" i="6" s="1"/>
  <c r="N31" i="6"/>
  <c r="V31" i="6" s="1"/>
  <c r="N30" i="6"/>
  <c r="V30" i="6" s="1"/>
  <c r="N29" i="6"/>
  <c r="V29" i="6" s="1"/>
  <c r="N28" i="6"/>
  <c r="V28" i="6" s="1"/>
  <c r="N27" i="6"/>
  <c r="S27" i="6" s="1"/>
  <c r="N26" i="6"/>
  <c r="V26" i="6" s="1"/>
  <c r="N25" i="6"/>
  <c r="V25" i="6" s="1"/>
  <c r="N24" i="6"/>
  <c r="V24" i="6" s="1"/>
  <c r="N23" i="6"/>
  <c r="S23" i="6" s="1"/>
  <c r="N22" i="6"/>
  <c r="V22" i="6" s="1"/>
  <c r="N21" i="6"/>
  <c r="S21" i="6" s="1"/>
  <c r="N20" i="6"/>
  <c r="V20" i="6" s="1"/>
  <c r="N19" i="6"/>
  <c r="S19" i="6" s="1"/>
  <c r="N18" i="6"/>
  <c r="V18" i="6" s="1"/>
  <c r="N17" i="6"/>
  <c r="V17" i="6" s="1"/>
  <c r="N16" i="6"/>
  <c r="V16" i="6" s="1"/>
  <c r="N15" i="6"/>
  <c r="V15" i="6" s="1"/>
  <c r="N14" i="6"/>
  <c r="V14" i="6" s="1"/>
  <c r="N13" i="6"/>
  <c r="V13" i="6" s="1"/>
  <c r="N12" i="6"/>
  <c r="V12" i="6" s="1"/>
  <c r="N11" i="6"/>
  <c r="S11" i="6" s="1"/>
  <c r="N10" i="6"/>
  <c r="V10" i="6" s="1"/>
  <c r="N9" i="6"/>
  <c r="V9" i="6" s="1"/>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C197" i="5"/>
  <c r="C196" i="5"/>
  <c r="C195" i="5"/>
  <c r="C194" i="5"/>
  <c r="C193" i="5"/>
  <c r="C191" i="5"/>
  <c r="C190" i="5"/>
  <c r="C189" i="5"/>
  <c r="C188" i="5"/>
  <c r="C187" i="5"/>
  <c r="C185" i="5"/>
  <c r="C184" i="5"/>
  <c r="C183" i="5"/>
  <c r="C182" i="5"/>
  <c r="C181" i="5"/>
  <c r="C179" i="5"/>
  <c r="C178" i="5"/>
  <c r="C177" i="5"/>
  <c r="C176" i="5"/>
  <c r="C175" i="5"/>
  <c r="C173" i="5"/>
  <c r="C172" i="5"/>
  <c r="C171" i="5"/>
  <c r="C170" i="5"/>
  <c r="C169" i="5"/>
  <c r="C167" i="5"/>
  <c r="C166" i="5"/>
  <c r="C165" i="5"/>
  <c r="C164" i="5"/>
  <c r="C163" i="5"/>
  <c r="C161" i="5"/>
  <c r="C160" i="5"/>
  <c r="C159" i="5"/>
  <c r="C158" i="5"/>
  <c r="C157" i="5"/>
  <c r="C155" i="5"/>
  <c r="C154" i="5"/>
  <c r="C153" i="5"/>
  <c r="C152" i="5"/>
  <c r="C151" i="5"/>
  <c r="C149" i="5"/>
  <c r="C148" i="5"/>
  <c r="C147" i="5"/>
  <c r="C146" i="5"/>
  <c r="C145" i="5"/>
  <c r="C143" i="5"/>
  <c r="C142" i="5"/>
  <c r="C141" i="5"/>
  <c r="C140" i="5"/>
  <c r="C139" i="5"/>
  <c r="C137" i="5"/>
  <c r="C136" i="5"/>
  <c r="C135" i="5"/>
  <c r="C134" i="5"/>
  <c r="C133" i="5"/>
  <c r="C131" i="5"/>
  <c r="C130" i="5"/>
  <c r="C129" i="5"/>
  <c r="C128" i="5"/>
  <c r="C127" i="5"/>
  <c r="C125" i="5"/>
  <c r="C124" i="5"/>
  <c r="C123" i="5"/>
  <c r="C122" i="5"/>
  <c r="C121" i="5"/>
  <c r="C119" i="5"/>
  <c r="C118" i="5"/>
  <c r="C117" i="5"/>
  <c r="C116" i="5"/>
  <c r="C115" i="5"/>
  <c r="C113" i="5"/>
  <c r="C112" i="5"/>
  <c r="C111" i="5"/>
  <c r="C110" i="5"/>
  <c r="C109" i="5"/>
  <c r="C107" i="5"/>
  <c r="C106" i="5"/>
  <c r="C105" i="5"/>
  <c r="C104" i="5"/>
  <c r="C103" i="5"/>
  <c r="C101" i="5"/>
  <c r="C100" i="5"/>
  <c r="C99" i="5"/>
  <c r="C98" i="5"/>
  <c r="C97" i="5"/>
  <c r="C95" i="5"/>
  <c r="C94" i="5"/>
  <c r="C93" i="5"/>
  <c r="C92" i="5"/>
  <c r="C91" i="5"/>
  <c r="C89" i="5"/>
  <c r="C88" i="5"/>
  <c r="C87" i="5"/>
  <c r="C86" i="5"/>
  <c r="C85" i="5"/>
  <c r="C83" i="5"/>
  <c r="C82" i="5"/>
  <c r="C81" i="5"/>
  <c r="C80" i="5"/>
  <c r="C79" i="5"/>
  <c r="C77" i="5"/>
  <c r="C76" i="5"/>
  <c r="C75" i="5"/>
  <c r="C74" i="5"/>
  <c r="C73" i="5"/>
  <c r="C71" i="5"/>
  <c r="C70" i="5"/>
  <c r="C69" i="5"/>
  <c r="C68" i="5"/>
  <c r="C67" i="5"/>
  <c r="C65" i="5"/>
  <c r="C64" i="5"/>
  <c r="C63" i="5"/>
  <c r="C62" i="5"/>
  <c r="C61" i="5"/>
  <c r="C59" i="5"/>
  <c r="C58" i="5"/>
  <c r="C57" i="5"/>
  <c r="C56" i="5"/>
  <c r="C55" i="5"/>
  <c r="C53" i="5"/>
  <c r="C52" i="5"/>
  <c r="C51" i="5"/>
  <c r="C50" i="5"/>
  <c r="C49" i="5"/>
  <c r="C47" i="5"/>
  <c r="C46" i="5"/>
  <c r="C45" i="5"/>
  <c r="C44" i="5"/>
  <c r="C43" i="5"/>
  <c r="AB36" i="5"/>
  <c r="AB35" i="5"/>
  <c r="AB34" i="5"/>
  <c r="AB33" i="5"/>
  <c r="AB32" i="5"/>
  <c r="AB31" i="5"/>
  <c r="AB30" i="5"/>
  <c r="AB29" i="5"/>
  <c r="AB28" i="5"/>
  <c r="AB27" i="5"/>
  <c r="AB26" i="5"/>
  <c r="AB25" i="5"/>
  <c r="AB24" i="5"/>
  <c r="AB23" i="5"/>
  <c r="AB22" i="5"/>
  <c r="AB21" i="5"/>
  <c r="AB20" i="5"/>
  <c r="AB19" i="5"/>
  <c r="AB18" i="5"/>
  <c r="AB17" i="5"/>
  <c r="AB16" i="5"/>
  <c r="AB15" i="5"/>
  <c r="AB14" i="5"/>
  <c r="AB13" i="5"/>
  <c r="AB12" i="5"/>
  <c r="AB11" i="5"/>
  <c r="AH36" i="5"/>
  <c r="AH35" i="5"/>
  <c r="AH34" i="5"/>
  <c r="AH33" i="5"/>
  <c r="AH32" i="5"/>
  <c r="AH31" i="5"/>
  <c r="AH30" i="5"/>
  <c r="AH29" i="5"/>
  <c r="AH28" i="5"/>
  <c r="AH27" i="5"/>
  <c r="AH26" i="5"/>
  <c r="AH25" i="5"/>
  <c r="AH24" i="5"/>
  <c r="T23" i="5"/>
  <c r="AH23" i="5" s="1"/>
  <c r="T22" i="5"/>
  <c r="AH22" i="5" s="1"/>
  <c r="T21" i="5"/>
  <c r="AH21" i="5" s="1"/>
  <c r="T20" i="5"/>
  <c r="AH20" i="5" s="1"/>
  <c r="AH19" i="5"/>
  <c r="AH18" i="5"/>
  <c r="AH17" i="5"/>
  <c r="AH16" i="5"/>
  <c r="AH15" i="5"/>
  <c r="AH14" i="5"/>
  <c r="AH13" i="5"/>
  <c r="AH12" i="5"/>
  <c r="AH11" i="5"/>
  <c r="S36" i="5"/>
  <c r="S35" i="5"/>
  <c r="S34" i="5"/>
  <c r="S33" i="5"/>
  <c r="S32" i="5"/>
  <c r="S31" i="5"/>
  <c r="S30" i="5"/>
  <c r="S29" i="5"/>
  <c r="S28" i="5"/>
  <c r="S27" i="5"/>
  <c r="S26" i="5"/>
  <c r="S25" i="5"/>
  <c r="S24" i="5"/>
  <c r="S23" i="5"/>
  <c r="S22" i="5"/>
  <c r="S21" i="5"/>
  <c r="S20" i="5"/>
  <c r="S19" i="5"/>
  <c r="S18" i="5"/>
  <c r="S17" i="5"/>
  <c r="S16" i="5"/>
  <c r="S15" i="5"/>
  <c r="S14" i="5"/>
  <c r="S13" i="5"/>
  <c r="S12" i="5"/>
  <c r="S11" i="5"/>
  <c r="N36" i="5"/>
  <c r="N35" i="5"/>
  <c r="N34" i="5"/>
  <c r="N33" i="5"/>
  <c r="N32" i="5"/>
  <c r="N31" i="5"/>
  <c r="N30" i="5"/>
  <c r="N29" i="5"/>
  <c r="N28" i="5"/>
  <c r="N27" i="5"/>
  <c r="N26" i="5"/>
  <c r="N25" i="5"/>
  <c r="N24" i="5"/>
  <c r="N23" i="5"/>
  <c r="N22" i="5"/>
  <c r="N21" i="5"/>
  <c r="N20" i="5"/>
  <c r="N19" i="5"/>
  <c r="N18" i="5"/>
  <c r="N17" i="5"/>
  <c r="N16" i="5"/>
  <c r="N15" i="5"/>
  <c r="N14" i="5"/>
  <c r="N13" i="5"/>
  <c r="N12" i="5"/>
  <c r="N11" i="5"/>
  <c r="G36" i="5"/>
  <c r="G35" i="5"/>
  <c r="G34" i="5"/>
  <c r="G23" i="5"/>
  <c r="G22" i="5"/>
  <c r="G21" i="5"/>
  <c r="G20" i="5"/>
  <c r="C36" i="5"/>
  <c r="Q36" i="5" s="1" a="1"/>
  <c r="Q36" i="5" s="1"/>
  <c r="Y36" i="5" s="1"/>
  <c r="C35" i="5"/>
  <c r="Q35" i="5" s="1" a="1"/>
  <c r="Q35" i="5" s="1"/>
  <c r="Y35" i="5" s="1"/>
  <c r="C34" i="5"/>
  <c r="AG34" i="5" s="1" a="1"/>
  <c r="AG34" i="5" s="1"/>
  <c r="C33" i="5"/>
  <c r="B33" i="5" s="1"/>
  <c r="X33" i="5" s="1"/>
  <c r="C32" i="5"/>
  <c r="Q32" i="5" s="1" a="1"/>
  <c r="Q32" i="5" s="1"/>
  <c r="Y32" i="5" s="1"/>
  <c r="C31" i="5"/>
  <c r="Q31" i="5" s="1" a="1"/>
  <c r="Q31" i="5" s="1"/>
  <c r="Y31" i="5" s="1"/>
  <c r="B533" i="9" s="1"/>
  <c r="C30" i="5"/>
  <c r="AG30" i="5" s="1" a="1"/>
  <c r="AG30" i="5" s="1"/>
  <c r="C29" i="5"/>
  <c r="B29" i="5" s="1"/>
  <c r="X29" i="5" s="1"/>
  <c r="C28" i="5"/>
  <c r="Q28" i="5" s="1" a="1"/>
  <c r="Q28" i="5" s="1"/>
  <c r="Y28" i="5" s="1"/>
  <c r="B501" i="9" s="1"/>
  <c r="C27" i="5"/>
  <c r="Q27" i="5" s="1" a="1"/>
  <c r="Q27" i="5" s="1"/>
  <c r="Y27" i="5" s="1"/>
  <c r="C26" i="5"/>
  <c r="AG26" i="5" s="1" a="1"/>
  <c r="AG26" i="5" s="1"/>
  <c r="X25" i="5"/>
  <c r="Q24" i="5" a="1"/>
  <c r="Q24" i="5" s="1"/>
  <c r="Y24" i="5" s="1"/>
  <c r="C23" i="5"/>
  <c r="Q23" i="5" s="1" a="1"/>
  <c r="Q23" i="5" s="1"/>
  <c r="Y23" i="5" s="1"/>
  <c r="B453" i="9" s="1"/>
  <c r="C22" i="5"/>
  <c r="AG22" i="5" s="1" a="1"/>
  <c r="AG22" i="5" s="1"/>
  <c r="B21" i="5"/>
  <c r="X21" i="5" s="1"/>
  <c r="Q20" i="5" a="1"/>
  <c r="Q20" i="5" s="1"/>
  <c r="Y20" i="5" s="1"/>
  <c r="Q19" i="5" a="1"/>
  <c r="Q19" i="5" s="1"/>
  <c r="Y19" i="5" s="1"/>
  <c r="AG18" i="5" a="1"/>
  <c r="AG18" i="5" s="1"/>
  <c r="X17" i="5"/>
  <c r="Q16" i="5" a="1"/>
  <c r="Q16" i="5" s="1"/>
  <c r="Y16" i="5" s="1"/>
  <c r="Q15" i="5" a="1"/>
  <c r="Q15" i="5" s="1"/>
  <c r="Y15" i="5" s="1"/>
  <c r="B373" i="9" s="1"/>
  <c r="AG14" i="5" a="1"/>
  <c r="AG14" i="5" s="1"/>
  <c r="X13" i="5"/>
  <c r="Q12" i="5" a="1"/>
  <c r="Q12" i="5" s="1"/>
  <c r="Y12" i="5" s="1"/>
  <c r="T25" i="10"/>
  <c r="T24" i="10"/>
  <c r="T23" i="10"/>
  <c r="T22" i="10"/>
  <c r="T21" i="10"/>
  <c r="T20" i="10"/>
  <c r="T19" i="10"/>
  <c r="T18" i="10"/>
  <c r="T17" i="10"/>
  <c r="T16" i="10"/>
  <c r="T15" i="10"/>
  <c r="T14" i="10"/>
  <c r="T13" i="10"/>
  <c r="T12" i="10"/>
  <c r="T11" i="10"/>
  <c r="Q25" i="10"/>
  <c r="Y25" i="10" s="1"/>
  <c r="Q24" i="10"/>
  <c r="Y24" i="10" s="1"/>
  <c r="Q23" i="10"/>
  <c r="Y23" i="10" s="1"/>
  <c r="Q22" i="10"/>
  <c r="Y22" i="10" s="1"/>
  <c r="Q21" i="10"/>
  <c r="Y21" i="10" s="1"/>
  <c r="Y20" i="10"/>
  <c r="Y19" i="10"/>
  <c r="Y18" i="10"/>
  <c r="Y17" i="10"/>
  <c r="Y16" i="10"/>
  <c r="Q15" i="10"/>
  <c r="Y15" i="10" s="1"/>
  <c r="Q14" i="10"/>
  <c r="Y14" i="10" s="1"/>
  <c r="Q13" i="10"/>
  <c r="Y13" i="10" s="1"/>
  <c r="Q12" i="10"/>
  <c r="Y12" i="10" s="1"/>
  <c r="Q11" i="10"/>
  <c r="Y11" i="10" s="1"/>
  <c r="I25" i="10"/>
  <c r="I24" i="10"/>
  <c r="I23" i="10"/>
  <c r="I22" i="10"/>
  <c r="I21" i="10"/>
  <c r="I20" i="10"/>
  <c r="I19" i="10"/>
  <c r="I18" i="10"/>
  <c r="I17" i="10"/>
  <c r="I16" i="10"/>
  <c r="I15" i="10"/>
  <c r="I14" i="10"/>
  <c r="I13" i="10"/>
  <c r="I12" i="10"/>
  <c r="I11" i="10"/>
  <c r="H25" i="10"/>
  <c r="H24" i="10"/>
  <c r="H23" i="10"/>
  <c r="H22" i="10"/>
  <c r="H21" i="10"/>
  <c r="H20" i="10"/>
  <c r="H19" i="10"/>
  <c r="H18" i="10"/>
  <c r="H17" i="10"/>
  <c r="H16" i="10"/>
  <c r="H15" i="10"/>
  <c r="H14" i="10"/>
  <c r="H13" i="10"/>
  <c r="H12" i="10"/>
  <c r="H11" i="10"/>
  <c r="B25" i="10"/>
  <c r="G25" i="10" s="1" a="1"/>
  <c r="G25" i="10" s="1"/>
  <c r="S25" i="10" s="1"/>
  <c r="B24" i="10"/>
  <c r="X24" i="10" s="1" a="1"/>
  <c r="X24" i="10" s="1"/>
  <c r="B23" i="10"/>
  <c r="X23" i="10" s="1" a="1"/>
  <c r="X23" i="10" s="1"/>
  <c r="B22" i="10"/>
  <c r="X22" i="10" s="1" a="1"/>
  <c r="X22" i="10" s="1"/>
  <c r="B21" i="10"/>
  <c r="G21" i="10" s="1" a="1"/>
  <c r="G21" i="10" s="1"/>
  <c r="S21" i="10" s="1"/>
  <c r="B20" i="10"/>
  <c r="B19" i="10"/>
  <c r="B18" i="10"/>
  <c r="X18" i="10" s="1" a="1"/>
  <c r="X18" i="10" s="1"/>
  <c r="B17" i="10"/>
  <c r="G17" i="10" s="1" a="1"/>
  <c r="G17" i="10" s="1"/>
  <c r="S17" i="10" s="1"/>
  <c r="B16" i="10"/>
  <c r="B15" i="10"/>
  <c r="V15" i="10" s="1"/>
  <c r="B14" i="10"/>
  <c r="X14" i="10" s="1" a="1"/>
  <c r="X14" i="10" s="1"/>
  <c r="B13" i="10"/>
  <c r="G13" i="10" s="1" a="1"/>
  <c r="G13" i="10" s="1"/>
  <c r="S13" i="10" s="1"/>
  <c r="X12" i="10" a="1"/>
  <c r="X12" i="10" s="1"/>
  <c r="B11" i="10"/>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59" i="12"/>
  <c r="L58" i="12"/>
  <c r="L57" i="12"/>
  <c r="L56" i="12"/>
  <c r="L55" i="12"/>
  <c r="L54" i="12"/>
  <c r="L53" i="12"/>
  <c r="L52" i="12"/>
  <c r="L51" i="12"/>
  <c r="L50" i="12"/>
  <c r="L49" i="12"/>
  <c r="L48" i="12"/>
  <c r="L47" i="12"/>
  <c r="L46" i="12"/>
  <c r="L45" i="12"/>
  <c r="L41" i="12"/>
  <c r="L40" i="12"/>
  <c r="L39" i="12"/>
  <c r="L35" i="12"/>
  <c r="L34" i="12"/>
  <c r="L33"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59" i="12"/>
  <c r="F58" i="12"/>
  <c r="F57" i="12"/>
  <c r="F56" i="12"/>
  <c r="F55" i="12"/>
  <c r="F54" i="12"/>
  <c r="F53" i="12"/>
  <c r="F52" i="12"/>
  <c r="F51" i="12"/>
  <c r="F50" i="12"/>
  <c r="F49" i="12"/>
  <c r="F48" i="12"/>
  <c r="F47" i="12"/>
  <c r="F46" i="12"/>
  <c r="F45" i="12"/>
  <c r="F41" i="12"/>
  <c r="F40" i="12"/>
  <c r="F39" i="12"/>
  <c r="F35" i="12"/>
  <c r="F34" i="12"/>
  <c r="F33" i="12"/>
  <c r="C114" i="12"/>
  <c r="C115" i="12" s="1"/>
  <c r="C116" i="12" s="1"/>
  <c r="C117" i="12" s="1"/>
  <c r="C118" i="12" s="1"/>
  <c r="C119" i="12" s="1"/>
  <c r="C108" i="12"/>
  <c r="C109" i="12" s="1"/>
  <c r="C110" i="12" s="1"/>
  <c r="C111" i="12" s="1"/>
  <c r="C112" i="12" s="1"/>
  <c r="C113" i="12" s="1"/>
  <c r="C102" i="12"/>
  <c r="C103" i="12" s="1"/>
  <c r="C104" i="12" s="1"/>
  <c r="C105" i="12" s="1"/>
  <c r="C106" i="12" s="1"/>
  <c r="C107" i="12" s="1"/>
  <c r="C96" i="12"/>
  <c r="C97" i="12" s="1"/>
  <c r="C98" i="12" s="1"/>
  <c r="C99" i="12" s="1"/>
  <c r="C100" i="12" s="1"/>
  <c r="C101" i="12" s="1"/>
  <c r="C90" i="12"/>
  <c r="C91" i="12" s="1"/>
  <c r="C92" i="12" s="1"/>
  <c r="C93" i="12" s="1"/>
  <c r="C94" i="12" s="1"/>
  <c r="C95" i="12" s="1"/>
  <c r="C84" i="12"/>
  <c r="C85" i="12" s="1"/>
  <c r="C86" i="12" s="1"/>
  <c r="C87" i="12" s="1"/>
  <c r="C88" i="12" s="1"/>
  <c r="C89" i="12" s="1"/>
  <c r="C78" i="12"/>
  <c r="C79" i="12" s="1"/>
  <c r="C80" i="12" s="1"/>
  <c r="C81" i="12" s="1"/>
  <c r="C82" i="12" s="1"/>
  <c r="C83" i="12" s="1"/>
  <c r="C72" i="12"/>
  <c r="C73" i="12" s="1"/>
  <c r="C74" i="12" s="1"/>
  <c r="C75" i="12" s="1"/>
  <c r="C76" i="12" s="1"/>
  <c r="C77" i="12" s="1"/>
  <c r="C66" i="12"/>
  <c r="C67" i="12" s="1"/>
  <c r="C68" i="12" s="1"/>
  <c r="C69" i="12" s="1"/>
  <c r="C70" i="12" s="1"/>
  <c r="C71" i="12" s="1"/>
  <c r="C60" i="12"/>
  <c r="C61" i="12" s="1"/>
  <c r="C62" i="12" s="1"/>
  <c r="C63" i="12" s="1"/>
  <c r="C64" i="12" s="1"/>
  <c r="C65" i="12" s="1"/>
  <c r="C54" i="12"/>
  <c r="C55" i="12" s="1"/>
  <c r="C56" i="12" s="1"/>
  <c r="C57" i="12" s="1"/>
  <c r="C58" i="12" s="1"/>
  <c r="C59" i="12" s="1"/>
  <c r="C48" i="12"/>
  <c r="C49" i="12" s="1"/>
  <c r="C50" i="12" s="1"/>
  <c r="C51" i="12" s="1"/>
  <c r="C52" i="12" s="1"/>
  <c r="C53" i="12" s="1"/>
  <c r="C42" i="12"/>
  <c r="C43" i="12" s="1"/>
  <c r="C44" i="12" s="1"/>
  <c r="C45" i="12" s="1"/>
  <c r="C46" i="12" s="1"/>
  <c r="C47" i="12" s="1"/>
  <c r="C36" i="12"/>
  <c r="C37" i="12" s="1"/>
  <c r="C38" i="12" s="1"/>
  <c r="C39" i="12" s="1"/>
  <c r="C40" i="12" s="1"/>
  <c r="C41" i="12" s="1"/>
  <c r="C30" i="12"/>
  <c r="C31" i="12" s="1"/>
  <c r="C32" i="12" s="1"/>
  <c r="C33" i="12" s="1"/>
  <c r="C34" i="12" s="1"/>
  <c r="C35" i="12" s="1"/>
  <c r="B119" i="12"/>
  <c r="B118" i="12"/>
  <c r="B117" i="12"/>
  <c r="B116" i="12"/>
  <c r="B115" i="12"/>
  <c r="B113" i="12"/>
  <c r="B112" i="12"/>
  <c r="B111" i="12"/>
  <c r="B110" i="12"/>
  <c r="B109" i="12"/>
  <c r="B107" i="12"/>
  <c r="B106" i="12"/>
  <c r="B105" i="12"/>
  <c r="B104" i="12"/>
  <c r="B103" i="12"/>
  <c r="B101" i="12"/>
  <c r="B100" i="12"/>
  <c r="B99" i="12"/>
  <c r="B98" i="12"/>
  <c r="B97" i="12"/>
  <c r="B95" i="12"/>
  <c r="B94" i="12"/>
  <c r="B93" i="12"/>
  <c r="B92" i="12"/>
  <c r="B91" i="12"/>
  <c r="B89" i="12"/>
  <c r="B88" i="12"/>
  <c r="B87" i="12"/>
  <c r="B86" i="12"/>
  <c r="B85" i="12"/>
  <c r="B83" i="12"/>
  <c r="B82" i="12"/>
  <c r="B81" i="12"/>
  <c r="B80" i="12"/>
  <c r="B79" i="12"/>
  <c r="B77" i="12"/>
  <c r="B76" i="12"/>
  <c r="B75" i="12"/>
  <c r="B74" i="12"/>
  <c r="B73" i="12"/>
  <c r="B71" i="12"/>
  <c r="B70" i="12"/>
  <c r="B69" i="12"/>
  <c r="B68" i="12"/>
  <c r="B67" i="12"/>
  <c r="B65" i="12"/>
  <c r="B64" i="12"/>
  <c r="B63" i="12"/>
  <c r="B62" i="12"/>
  <c r="B61" i="12"/>
  <c r="B59" i="12"/>
  <c r="B58" i="12"/>
  <c r="B57" i="12"/>
  <c r="B56" i="12"/>
  <c r="B55" i="12"/>
  <c r="B53" i="12"/>
  <c r="B52" i="12"/>
  <c r="B51" i="12"/>
  <c r="B50" i="12"/>
  <c r="B49" i="12"/>
  <c r="B47" i="12"/>
  <c r="B46" i="12"/>
  <c r="B45" i="12"/>
  <c r="B44" i="12"/>
  <c r="B43" i="12"/>
  <c r="B41" i="12"/>
  <c r="B40" i="12"/>
  <c r="B39" i="12"/>
  <c r="B38" i="12"/>
  <c r="B37" i="12"/>
  <c r="B35" i="12"/>
  <c r="B34" i="12"/>
  <c r="B33" i="12"/>
  <c r="B32" i="12"/>
  <c r="B31" i="12"/>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K169" i="1"/>
  <c r="W169" i="1" s="1"/>
  <c r="K168" i="1"/>
  <c r="E168" i="1" s="1"/>
  <c r="U168" i="1" s="1"/>
  <c r="K167" i="1"/>
  <c r="W167" i="1" s="1"/>
  <c r="K166" i="1"/>
  <c r="AA166" i="1" s="1"/>
  <c r="K165" i="1"/>
  <c r="Y165" i="1" s="1"/>
  <c r="K164" i="1"/>
  <c r="E164" i="1" s="1"/>
  <c r="K163" i="1"/>
  <c r="W163" i="1" s="1"/>
  <c r="K162" i="1"/>
  <c r="E162" i="1" s="1"/>
  <c r="K161" i="1"/>
  <c r="AA161" i="1" s="1"/>
  <c r="K160" i="1"/>
  <c r="E160" i="1" s="1"/>
  <c r="K159" i="1"/>
  <c r="Y159" i="1" s="1"/>
  <c r="K158" i="1"/>
  <c r="W158" i="1" s="1"/>
  <c r="K157" i="1"/>
  <c r="W157" i="1" s="1"/>
  <c r="K156" i="1"/>
  <c r="E156" i="1" s="1"/>
  <c r="K155" i="1"/>
  <c r="AA155" i="1" s="1"/>
  <c r="K154" i="1"/>
  <c r="Y154" i="1" s="1"/>
  <c r="K153" i="1"/>
  <c r="W153" i="1" s="1"/>
  <c r="K152" i="1"/>
  <c r="E152" i="1" s="1"/>
  <c r="U152" i="1" s="1"/>
  <c r="K151" i="1"/>
  <c r="W151" i="1" s="1"/>
  <c r="K150" i="1"/>
  <c r="AA150" i="1" s="1"/>
  <c r="K149" i="1"/>
  <c r="Y149" i="1" s="1"/>
  <c r="K148" i="1"/>
  <c r="E148" i="1" s="1"/>
  <c r="K147" i="1"/>
  <c r="Y147" i="1" s="1"/>
  <c r="K146" i="1"/>
  <c r="E146" i="1" s="1"/>
  <c r="K145" i="1"/>
  <c r="AA145" i="1" s="1"/>
  <c r="K144" i="1"/>
  <c r="E144" i="1" s="1"/>
  <c r="K143" i="1"/>
  <c r="Y143" i="1" s="1"/>
  <c r="K142" i="1"/>
  <c r="E142" i="1" s="1"/>
  <c r="K141" i="1"/>
  <c r="AA141" i="1" s="1"/>
  <c r="K140" i="1"/>
  <c r="E140" i="1" s="1"/>
  <c r="K139" i="1"/>
  <c r="AA139" i="1" s="1"/>
  <c r="K138" i="1"/>
  <c r="Y138" i="1" s="1"/>
  <c r="K137" i="1"/>
  <c r="Y137" i="1" s="1"/>
  <c r="K136" i="1"/>
  <c r="E136" i="1" s="1"/>
  <c r="U136" i="1" s="1"/>
  <c r="K135" i="1"/>
  <c r="W135" i="1" s="1"/>
  <c r="K134" i="1"/>
  <c r="AA134" i="1" s="1"/>
  <c r="K133" i="1"/>
  <c r="Y133" i="1" s="1"/>
  <c r="K132" i="1"/>
  <c r="E132" i="1" s="1"/>
  <c r="K131" i="1"/>
  <c r="Y131" i="1" s="1"/>
  <c r="K130" i="1"/>
  <c r="E130" i="1" s="1"/>
  <c r="K129" i="1"/>
  <c r="AA129" i="1" s="1"/>
  <c r="K128" i="1"/>
  <c r="E128" i="1" s="1"/>
  <c r="K127" i="1"/>
  <c r="Y127" i="1" s="1"/>
  <c r="K126" i="1"/>
  <c r="E126" i="1" s="1"/>
  <c r="K125" i="1"/>
  <c r="W125" i="1" s="1"/>
  <c r="K124" i="1"/>
  <c r="E124" i="1" s="1"/>
  <c r="K123" i="1"/>
  <c r="AA123" i="1" s="1"/>
  <c r="K122" i="1"/>
  <c r="Y122" i="1" s="1"/>
  <c r="K121" i="1"/>
  <c r="Y121" i="1" s="1"/>
  <c r="K120" i="1"/>
  <c r="E120" i="1" s="1"/>
  <c r="U120" i="1" s="1"/>
  <c r="E107" i="1"/>
  <c r="I107" i="1" s="1"/>
  <c r="E106" i="1"/>
  <c r="E105" i="1"/>
  <c r="E104" i="1"/>
  <c r="E103" i="1"/>
  <c r="I103" i="1" s="1"/>
  <c r="E101" i="1"/>
  <c r="E99" i="1"/>
  <c r="I99" i="1" s="1"/>
  <c r="E98" i="1"/>
  <c r="E97" i="1"/>
  <c r="E96" i="1"/>
  <c r="E95" i="1"/>
  <c r="I95" i="1" s="1"/>
  <c r="E94" i="1"/>
  <c r="E93" i="1"/>
  <c r="G80" i="1"/>
  <c r="G79" i="1"/>
  <c r="G78" i="1"/>
  <c r="G77" i="1"/>
  <c r="G76" i="1"/>
  <c r="G75" i="1"/>
  <c r="G74" i="1"/>
  <c r="G73" i="1"/>
  <c r="G72" i="1"/>
  <c r="G71" i="1"/>
  <c r="G70" i="1"/>
  <c r="G69" i="1"/>
  <c r="G62" i="1"/>
  <c r="G61" i="1"/>
  <c r="G60" i="1"/>
  <c r="G59" i="1"/>
  <c r="G58" i="1"/>
  <c r="G57" i="1"/>
  <c r="G56" i="1"/>
  <c r="G55" i="1"/>
  <c r="G54" i="1"/>
  <c r="G53" i="1"/>
  <c r="G52" i="1"/>
  <c r="G51" i="1"/>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4" i="10"/>
  <c r="M53" i="10"/>
  <c r="M52" i="10"/>
  <c r="M48" i="10"/>
  <c r="M47" i="10"/>
  <c r="M46" i="10"/>
  <c r="M42" i="10"/>
  <c r="M41" i="10"/>
  <c r="M40" i="10"/>
  <c r="M39" i="10"/>
  <c r="M38" i="10"/>
  <c r="M37" i="10"/>
  <c r="M36" i="10"/>
  <c r="M35" i="10"/>
  <c r="M34"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4" i="10"/>
  <c r="F53" i="10"/>
  <c r="F52" i="10"/>
  <c r="F48" i="10"/>
  <c r="F47" i="10"/>
  <c r="F46" i="10"/>
  <c r="F42" i="10"/>
  <c r="F41" i="10"/>
  <c r="F40" i="10"/>
  <c r="F39" i="10"/>
  <c r="F38" i="10"/>
  <c r="F37" i="10"/>
  <c r="F36" i="10"/>
  <c r="F35" i="10"/>
  <c r="F34" i="10"/>
  <c r="C115" i="10"/>
  <c r="C116" i="10" s="1"/>
  <c r="C117" i="10" s="1"/>
  <c r="C118" i="10" s="1"/>
  <c r="C119" i="10" s="1"/>
  <c r="C120" i="10" s="1"/>
  <c r="C109" i="10"/>
  <c r="C110" i="10" s="1"/>
  <c r="C111" i="10" s="1"/>
  <c r="C112" i="10" s="1"/>
  <c r="C113" i="10" s="1"/>
  <c r="C114" i="10" s="1"/>
  <c r="C103" i="10"/>
  <c r="C104" i="10" s="1"/>
  <c r="C105" i="10" s="1"/>
  <c r="C106" i="10" s="1"/>
  <c r="C107" i="10" s="1"/>
  <c r="C108" i="10" s="1"/>
  <c r="C97" i="10"/>
  <c r="C98" i="10" s="1"/>
  <c r="C99" i="10" s="1"/>
  <c r="C100" i="10" s="1"/>
  <c r="C101" i="10" s="1"/>
  <c r="C102" i="10" s="1"/>
  <c r="C91" i="10"/>
  <c r="C92" i="10" s="1"/>
  <c r="C93" i="10" s="1"/>
  <c r="C94" i="10" s="1"/>
  <c r="C95" i="10" s="1"/>
  <c r="C96" i="10" s="1"/>
  <c r="C85" i="10"/>
  <c r="C86" i="10" s="1"/>
  <c r="C87" i="10" s="1"/>
  <c r="C88" i="10" s="1"/>
  <c r="C89" i="10" s="1"/>
  <c r="C90" i="10" s="1"/>
  <c r="C79" i="10"/>
  <c r="C80" i="10" s="1"/>
  <c r="C81" i="10" s="1"/>
  <c r="C82" i="10" s="1"/>
  <c r="C83" i="10" s="1"/>
  <c r="C84" i="10" s="1"/>
  <c r="C73" i="10"/>
  <c r="C74" i="10" s="1"/>
  <c r="C75" i="10" s="1"/>
  <c r="C76" i="10" s="1"/>
  <c r="C77" i="10" s="1"/>
  <c r="C78" i="10" s="1"/>
  <c r="C67" i="10"/>
  <c r="C68" i="10" s="1"/>
  <c r="C69" i="10" s="1"/>
  <c r="C70" i="10" s="1"/>
  <c r="C71" i="10" s="1"/>
  <c r="C72" i="10" s="1"/>
  <c r="C61" i="10"/>
  <c r="C62" i="10" s="1"/>
  <c r="C63" i="10" s="1"/>
  <c r="C64" i="10" s="1"/>
  <c r="C65" i="10" s="1"/>
  <c r="C66" i="10" s="1"/>
  <c r="C55" i="10"/>
  <c r="C56" i="10" s="1"/>
  <c r="C57" i="10" s="1"/>
  <c r="C58" i="10" s="1"/>
  <c r="C59" i="10" s="1"/>
  <c r="C60" i="10" s="1"/>
  <c r="C49" i="10"/>
  <c r="C50" i="10" s="1"/>
  <c r="C51" i="10" s="1"/>
  <c r="C52" i="10" s="1"/>
  <c r="C53" i="10" s="1"/>
  <c r="C54" i="10" s="1"/>
  <c r="C43" i="10"/>
  <c r="C44" i="10" s="1"/>
  <c r="C45" i="10" s="1"/>
  <c r="C46" i="10" s="1"/>
  <c r="C47" i="10" s="1"/>
  <c r="C48" i="10" s="1"/>
  <c r="C37" i="10"/>
  <c r="C38" i="10" s="1"/>
  <c r="C39" i="10" s="1"/>
  <c r="C40" i="10" s="1"/>
  <c r="C41" i="10" s="1"/>
  <c r="C42" i="10" s="1"/>
  <c r="C31" i="10"/>
  <c r="C32" i="10" s="1"/>
  <c r="C33" i="10" s="1"/>
  <c r="C34" i="10" s="1"/>
  <c r="C35" i="10" s="1"/>
  <c r="C36" i="10" s="1"/>
  <c r="B120" i="10"/>
  <c r="B119" i="10"/>
  <c r="B118" i="10"/>
  <c r="B117" i="10"/>
  <c r="B116" i="10"/>
  <c r="B114" i="10"/>
  <c r="B113" i="10"/>
  <c r="B112" i="10"/>
  <c r="B111" i="10"/>
  <c r="B110" i="10"/>
  <c r="B108" i="10"/>
  <c r="B107" i="10"/>
  <c r="B106" i="10"/>
  <c r="B105" i="10"/>
  <c r="B104" i="10"/>
  <c r="B102" i="10"/>
  <c r="B101" i="10"/>
  <c r="B100" i="10"/>
  <c r="B99" i="10"/>
  <c r="B98" i="10"/>
  <c r="B96" i="10"/>
  <c r="B95" i="10"/>
  <c r="B94" i="10"/>
  <c r="B93" i="10"/>
  <c r="B92" i="10"/>
  <c r="B90" i="10"/>
  <c r="B89" i="10"/>
  <c r="B88" i="10"/>
  <c r="B87" i="10"/>
  <c r="B86" i="10"/>
  <c r="B84" i="10"/>
  <c r="B83" i="10"/>
  <c r="B82" i="10"/>
  <c r="B81" i="10"/>
  <c r="B80" i="10"/>
  <c r="B78" i="10"/>
  <c r="B77" i="10"/>
  <c r="B76" i="10"/>
  <c r="B75" i="10"/>
  <c r="B74" i="10"/>
  <c r="B72" i="10"/>
  <c r="B71" i="10"/>
  <c r="B70" i="10"/>
  <c r="B69" i="10"/>
  <c r="B68" i="10"/>
  <c r="B66" i="10"/>
  <c r="B65" i="10"/>
  <c r="B64" i="10"/>
  <c r="B63" i="10"/>
  <c r="B62" i="10"/>
  <c r="B60" i="10"/>
  <c r="B59" i="10"/>
  <c r="B58" i="10"/>
  <c r="B57" i="10"/>
  <c r="B56" i="10"/>
  <c r="B54" i="10"/>
  <c r="B53" i="10"/>
  <c r="B52" i="10"/>
  <c r="B51" i="10"/>
  <c r="B50" i="10"/>
  <c r="B48" i="10"/>
  <c r="B47" i="10"/>
  <c r="B46" i="10"/>
  <c r="B45" i="10"/>
  <c r="B44" i="10"/>
  <c r="B42" i="10"/>
  <c r="B41" i="10"/>
  <c r="B40" i="10"/>
  <c r="B39" i="10"/>
  <c r="B38" i="10"/>
  <c r="B36" i="10"/>
  <c r="B35" i="10"/>
  <c r="B34" i="10"/>
  <c r="B33" i="10"/>
  <c r="B32" i="10"/>
  <c r="U24" i="12"/>
  <c r="U23" i="12"/>
  <c r="U22" i="12"/>
  <c r="U21" i="12"/>
  <c r="U20" i="12"/>
  <c r="U19" i="12"/>
  <c r="U18" i="12"/>
  <c r="U17" i="12"/>
  <c r="U16" i="12"/>
  <c r="U15" i="12"/>
  <c r="U14" i="12"/>
  <c r="U13" i="12"/>
  <c r="U12" i="12"/>
  <c r="U11" i="12"/>
  <c r="U10" i="12"/>
  <c r="Q24" i="12"/>
  <c r="Y24" i="12" s="1"/>
  <c r="Q23" i="12"/>
  <c r="Y23" i="12" s="1"/>
  <c r="Q22" i="12"/>
  <c r="Y22" i="12" s="1"/>
  <c r="Q21" i="12"/>
  <c r="Y21" i="12" s="1"/>
  <c r="Q20" i="12"/>
  <c r="Y20" i="12" s="1"/>
  <c r="Q19" i="12"/>
  <c r="Y19" i="12" s="1"/>
  <c r="Q18" i="12"/>
  <c r="Y18" i="12" s="1"/>
  <c r="Q17" i="12"/>
  <c r="Y17" i="12" s="1"/>
  <c r="Q16" i="12"/>
  <c r="Y16" i="12" s="1"/>
  <c r="Y15" i="12"/>
  <c r="Y14" i="12"/>
  <c r="Y13" i="12"/>
  <c r="Q12" i="12"/>
  <c r="Y12" i="12" s="1"/>
  <c r="Q11" i="12"/>
  <c r="Y11" i="12" s="1"/>
  <c r="Q10" i="12"/>
  <c r="Y10" i="12" s="1"/>
  <c r="I24" i="12"/>
  <c r="I23" i="12"/>
  <c r="I22" i="12"/>
  <c r="I21" i="12"/>
  <c r="I20" i="12"/>
  <c r="I19" i="12"/>
  <c r="I18" i="12"/>
  <c r="I17" i="12"/>
  <c r="I16" i="12"/>
  <c r="I15" i="12"/>
  <c r="I14" i="12"/>
  <c r="I13" i="12"/>
  <c r="I12" i="12"/>
  <c r="I11" i="12"/>
  <c r="I10" i="12"/>
  <c r="H24" i="12"/>
  <c r="H23" i="12"/>
  <c r="H22" i="12"/>
  <c r="H21" i="12"/>
  <c r="H20" i="12"/>
  <c r="H19" i="12"/>
  <c r="H18" i="12"/>
  <c r="H17" i="12"/>
  <c r="H16" i="12"/>
  <c r="H15" i="12"/>
  <c r="H14" i="12"/>
  <c r="H13" i="12"/>
  <c r="H12" i="12"/>
  <c r="H11" i="12"/>
  <c r="H10" i="12"/>
  <c r="B24" i="12"/>
  <c r="V24" i="12" s="1"/>
  <c r="K117" i="12" s="1"/>
  <c r="B23" i="12"/>
  <c r="V23" i="12" s="1"/>
  <c r="K111" i="12" s="1"/>
  <c r="B22" i="12"/>
  <c r="T22" i="12" s="1"/>
  <c r="B21" i="12"/>
  <c r="X21" i="12" s="1" a="1"/>
  <c r="X21" i="12" s="1"/>
  <c r="B20" i="12"/>
  <c r="V20" i="12" s="1"/>
  <c r="K93" i="12" s="1"/>
  <c r="B19" i="12"/>
  <c r="V19" i="12" s="1"/>
  <c r="K84" i="12" s="1"/>
  <c r="B18" i="12"/>
  <c r="T18" i="12" s="1"/>
  <c r="B17" i="12"/>
  <c r="X17" i="12" s="1" a="1"/>
  <c r="X17" i="12" s="1"/>
  <c r="B16" i="12"/>
  <c r="V16" i="12" s="1"/>
  <c r="K69" i="12" s="1"/>
  <c r="V15" i="12"/>
  <c r="K63" i="12" s="1"/>
  <c r="B14" i="12"/>
  <c r="T14" i="12" s="1"/>
  <c r="B13" i="12"/>
  <c r="X13" i="12" s="1" a="1"/>
  <c r="X13" i="12" s="1"/>
  <c r="B12" i="12"/>
  <c r="V12" i="12" s="1"/>
  <c r="K47" i="12" s="1"/>
  <c r="B11" i="12"/>
  <c r="V11" i="12" s="1"/>
  <c r="K39" i="12" s="1"/>
  <c r="B10" i="12"/>
  <c r="T10" i="12" s="1"/>
  <c r="B34" i="5" l="1"/>
  <c r="X34" i="5" s="1"/>
  <c r="C85" i="20"/>
  <c r="C86" i="20" s="1"/>
  <c r="C87" i="20" s="1"/>
  <c r="D87" i="20" s="1"/>
  <c r="C16" i="20"/>
  <c r="D16" i="20" s="1"/>
  <c r="D13" i="20"/>
  <c r="D161" i="20"/>
  <c r="S76" i="6"/>
  <c r="L43" i="1"/>
  <c r="C35" i="20"/>
  <c r="D35" i="20" s="1"/>
  <c r="D17" i="20"/>
  <c r="D45" i="20"/>
  <c r="D52" i="20"/>
  <c r="C61" i="20"/>
  <c r="C62" i="20" s="1"/>
  <c r="C63" i="20" s="1"/>
  <c r="C64" i="20" s="1"/>
  <c r="C65" i="20" s="1"/>
  <c r="C66" i="20" s="1"/>
  <c r="D66" i="20" s="1"/>
  <c r="D71" i="20"/>
  <c r="D80" i="20"/>
  <c r="C134" i="20"/>
  <c r="D134" i="20" s="1"/>
  <c r="D129" i="20"/>
  <c r="D173" i="20"/>
  <c r="S84" i="6"/>
  <c r="D12" i="20"/>
  <c r="D25" i="20"/>
  <c r="D48" i="20"/>
  <c r="D53" i="20"/>
  <c r="C107" i="20"/>
  <c r="C108" i="20" s="1"/>
  <c r="C109" i="20" s="1"/>
  <c r="D181" i="20"/>
  <c r="D49" i="20"/>
  <c r="D54" i="20"/>
  <c r="D73" i="20"/>
  <c r="D153" i="20"/>
  <c r="B27" i="5"/>
  <c r="S68" i="6"/>
  <c r="L42" i="1"/>
  <c r="D50" i="20"/>
  <c r="D69" i="20"/>
  <c r="D121" i="20"/>
  <c r="S12" i="6"/>
  <c r="S16" i="6"/>
  <c r="S20" i="6"/>
  <c r="S24" i="6"/>
  <c r="S28" i="6"/>
  <c r="S32" i="6"/>
  <c r="S36" i="6"/>
  <c r="S40" i="6"/>
  <c r="S44" i="6"/>
  <c r="S48" i="6"/>
  <c r="S53" i="6"/>
  <c r="S59" i="6"/>
  <c r="S64" i="6"/>
  <c r="S69" i="6"/>
  <c r="S75" i="6"/>
  <c r="S80" i="6"/>
  <c r="S85" i="6"/>
  <c r="V11" i="6"/>
  <c r="V21" i="6"/>
  <c r="V27" i="6"/>
  <c r="V37" i="6"/>
  <c r="V43" i="6"/>
  <c r="V51" i="6"/>
  <c r="V67" i="6"/>
  <c r="V83" i="6"/>
  <c r="D18" i="20"/>
  <c r="C19" i="20"/>
  <c r="S9" i="6"/>
  <c r="S13" i="6"/>
  <c r="S17" i="6"/>
  <c r="S25" i="6"/>
  <c r="S29" i="6"/>
  <c r="S33" i="6"/>
  <c r="S41" i="6"/>
  <c r="S45" i="6"/>
  <c r="S49" i="6"/>
  <c r="S55" i="6"/>
  <c r="S60" i="6"/>
  <c r="S65" i="6"/>
  <c r="S71" i="6"/>
  <c r="S81" i="6"/>
  <c r="S87" i="6"/>
  <c r="V23" i="6"/>
  <c r="V39" i="6"/>
  <c r="V61" i="6"/>
  <c r="V77" i="6"/>
  <c r="D26" i="20"/>
  <c r="C27" i="20"/>
  <c r="V50" i="6"/>
  <c r="S50" i="6"/>
  <c r="V54" i="6"/>
  <c r="S54" i="6"/>
  <c r="V58" i="6"/>
  <c r="S58" i="6"/>
  <c r="V62" i="6"/>
  <c r="S62" i="6"/>
  <c r="V66" i="6"/>
  <c r="S66" i="6"/>
  <c r="V70" i="6"/>
  <c r="S70" i="6"/>
  <c r="V74" i="6"/>
  <c r="S74" i="6"/>
  <c r="V78" i="6"/>
  <c r="S78" i="6"/>
  <c r="V82" i="6"/>
  <c r="S82" i="6"/>
  <c r="V86" i="6"/>
  <c r="S86" i="6"/>
  <c r="S10" i="6"/>
  <c r="S14" i="6"/>
  <c r="S18" i="6"/>
  <c r="S22" i="6"/>
  <c r="S26" i="6"/>
  <c r="S30" i="6"/>
  <c r="S34" i="6"/>
  <c r="S38" i="6"/>
  <c r="S42" i="6"/>
  <c r="S46" i="6"/>
  <c r="S56" i="6"/>
  <c r="S72" i="6"/>
  <c r="S88" i="6"/>
  <c r="V19" i="6"/>
  <c r="V35" i="6"/>
  <c r="V47" i="6"/>
  <c r="V63" i="6"/>
  <c r="V79" i="6"/>
  <c r="B31" i="5"/>
  <c r="X31" i="5" s="1"/>
  <c r="S15" i="6"/>
  <c r="S31" i="6"/>
  <c r="S52" i="6"/>
  <c r="S57" i="6"/>
  <c r="S73" i="6"/>
  <c r="L40" i="1"/>
  <c r="C7" i="20"/>
  <c r="D7" i="20" s="1"/>
  <c r="D39" i="20"/>
  <c r="D51" i="20"/>
  <c r="C79" i="20"/>
  <c r="D79" i="20" s="1"/>
  <c r="C83" i="20"/>
  <c r="D83" i="20" s="1"/>
  <c r="C89" i="20"/>
  <c r="D89" i="20" s="1"/>
  <c r="D70" i="20"/>
  <c r="D74" i="20"/>
  <c r="D90" i="20"/>
  <c r="C150" i="20"/>
  <c r="D150" i="20" s="1"/>
  <c r="C167" i="20"/>
  <c r="C178" i="20"/>
  <c r="D178" i="20" s="1"/>
  <c r="D98" i="20"/>
  <c r="D102" i="20"/>
  <c r="D138" i="20"/>
  <c r="D142" i="20"/>
  <c r="D146" i="20"/>
  <c r="D154" i="20"/>
  <c r="D162" i="20"/>
  <c r="L41" i="1"/>
  <c r="D4" i="20"/>
  <c r="D8" i="20"/>
  <c r="D32" i="20"/>
  <c r="D36" i="20"/>
  <c r="D40" i="20"/>
  <c r="D44" i="20"/>
  <c r="D67" i="20"/>
  <c r="D75" i="20"/>
  <c r="D103" i="20"/>
  <c r="D111" i="20"/>
  <c r="D115" i="20"/>
  <c r="D119" i="20"/>
  <c r="D123" i="20"/>
  <c r="D127" i="20"/>
  <c r="D131" i="20"/>
  <c r="D135" i="20"/>
  <c r="D139" i="20"/>
  <c r="D143" i="20"/>
  <c r="D147" i="20"/>
  <c r="D151" i="20"/>
  <c r="D155" i="20"/>
  <c r="D159" i="20"/>
  <c r="D163" i="20"/>
  <c r="D171" i="20"/>
  <c r="D175" i="20"/>
  <c r="D179" i="20"/>
  <c r="D37" i="20"/>
  <c r="D41" i="20"/>
  <c r="D96" i="20"/>
  <c r="D100" i="20"/>
  <c r="D104" i="20"/>
  <c r="D112" i="20"/>
  <c r="D116" i="20"/>
  <c r="D120" i="20"/>
  <c r="D136" i="20"/>
  <c r="D140" i="20"/>
  <c r="D144" i="20"/>
  <c r="D152" i="20"/>
  <c r="D156" i="20"/>
  <c r="D160" i="20"/>
  <c r="D164" i="20"/>
  <c r="D172" i="20"/>
  <c r="D180" i="20"/>
  <c r="C11" i="20"/>
  <c r="D11" i="20" s="1"/>
  <c r="D38" i="20"/>
  <c r="D42" i="20"/>
  <c r="D46" i="20"/>
  <c r="C126" i="20"/>
  <c r="D126" i="20" s="1"/>
  <c r="D97" i="20"/>
  <c r="D101" i="20"/>
  <c r="D113" i="20"/>
  <c r="D117" i="20"/>
  <c r="D137" i="20"/>
  <c r="D141" i="20"/>
  <c r="D145" i="20"/>
  <c r="D157" i="20"/>
  <c r="B26" i="5"/>
  <c r="X26" i="5" s="1"/>
  <c r="X18" i="5"/>
  <c r="Q30" i="5" a="1"/>
  <c r="Q30" i="5" s="1"/>
  <c r="Y30" i="5" s="1"/>
  <c r="B519" i="9" s="1"/>
  <c r="X12" i="5"/>
  <c r="B23" i="5"/>
  <c r="X14" i="5"/>
  <c r="B22" i="5"/>
  <c r="X22" i="5" s="1"/>
  <c r="B30" i="5"/>
  <c r="X30" i="5" s="1"/>
  <c r="G22" i="10" a="1"/>
  <c r="G22" i="10" s="1"/>
  <c r="S22" i="10" s="1"/>
  <c r="B285" i="9" s="1"/>
  <c r="U22" i="10"/>
  <c r="V14" i="10"/>
  <c r="L51" i="10" s="1"/>
  <c r="G18" i="10" a="1"/>
  <c r="G18" i="10" s="1"/>
  <c r="S18" i="10" s="1"/>
  <c r="B240" i="9" s="1"/>
  <c r="N240" i="9" s="1"/>
  <c r="U14" i="10"/>
  <c r="V18" i="10"/>
  <c r="B28" i="5"/>
  <c r="X28" i="5" s="1"/>
  <c r="B35" i="5"/>
  <c r="X35" i="5" s="1"/>
  <c r="G14" i="10" a="1"/>
  <c r="G14" i="10" s="1"/>
  <c r="S14" i="10" s="1"/>
  <c r="B203" i="9" s="1"/>
  <c r="U18" i="10"/>
  <c r="V22" i="10"/>
  <c r="V23" i="10"/>
  <c r="B36" i="12"/>
  <c r="K41" i="12"/>
  <c r="K70" i="12"/>
  <c r="K118" i="12"/>
  <c r="B60" i="12"/>
  <c r="K45" i="12"/>
  <c r="K86" i="12"/>
  <c r="B84" i="12"/>
  <c r="K61" i="12"/>
  <c r="K91" i="12"/>
  <c r="B108" i="12"/>
  <c r="K37" i="12"/>
  <c r="K65" i="12"/>
  <c r="K112" i="12"/>
  <c r="L60" i="10"/>
  <c r="L56" i="10"/>
  <c r="B55" i="10"/>
  <c r="L59" i="10"/>
  <c r="L55" i="10"/>
  <c r="L58" i="10"/>
  <c r="L57" i="10"/>
  <c r="G100" i="1"/>
  <c r="I100" i="1"/>
  <c r="K36" i="12"/>
  <c r="K40" i="12"/>
  <c r="K44" i="12"/>
  <c r="K60" i="12"/>
  <c r="K64" i="12"/>
  <c r="K68" i="12"/>
  <c r="K90" i="12"/>
  <c r="K95" i="12"/>
  <c r="K116" i="12"/>
  <c r="G96" i="1"/>
  <c r="I96" i="1"/>
  <c r="X11" i="10" a="1"/>
  <c r="X11" i="10" s="1"/>
  <c r="G11" i="10" a="1"/>
  <c r="G11" i="10" s="1"/>
  <c r="S11" i="10" s="1"/>
  <c r="B172" i="9" s="1"/>
  <c r="U11" i="10"/>
  <c r="X15" i="10" a="1"/>
  <c r="X15" i="10" s="1"/>
  <c r="G15" i="10" a="1"/>
  <c r="G15" i="10" s="1"/>
  <c r="S15" i="10" s="1"/>
  <c r="B215" i="9" s="1"/>
  <c r="M215" i="9" s="1"/>
  <c r="U15" i="10"/>
  <c r="X19" i="10" a="1"/>
  <c r="X19" i="10" s="1"/>
  <c r="G19" i="10" a="1"/>
  <c r="G19" i="10" s="1"/>
  <c r="S19" i="10" s="1"/>
  <c r="B257" i="9" s="1"/>
  <c r="U19" i="10"/>
  <c r="K89" i="12"/>
  <c r="K85" i="12"/>
  <c r="K113" i="12"/>
  <c r="K109" i="12"/>
  <c r="G93" i="1"/>
  <c r="I93" i="1"/>
  <c r="G97" i="1"/>
  <c r="I97" i="1"/>
  <c r="G101" i="1"/>
  <c r="I101" i="1"/>
  <c r="G105" i="1"/>
  <c r="I105" i="1"/>
  <c r="AA146" i="1"/>
  <c r="K38" i="12"/>
  <c r="K42" i="12"/>
  <c r="K46" i="12"/>
  <c r="K62" i="12"/>
  <c r="K66" i="12"/>
  <c r="K71" i="12"/>
  <c r="K87" i="12"/>
  <c r="K92" i="12"/>
  <c r="K108" i="12"/>
  <c r="K114" i="12"/>
  <c r="K119" i="12"/>
  <c r="G12" i="10" a="1"/>
  <c r="G12" i="10" s="1"/>
  <c r="S12" i="10" s="1"/>
  <c r="B183" i="9" s="1"/>
  <c r="U12" i="10"/>
  <c r="V12" i="10"/>
  <c r="G16" i="10" a="1"/>
  <c r="G16" i="10" s="1"/>
  <c r="S16" i="10" s="1"/>
  <c r="B220" i="9" s="1"/>
  <c r="U16" i="10"/>
  <c r="V16" i="10"/>
  <c r="G20" i="10" a="1"/>
  <c r="G20" i="10" s="1"/>
  <c r="S20" i="10" s="1"/>
  <c r="B265" i="9" s="1"/>
  <c r="U20" i="10"/>
  <c r="V20" i="10"/>
  <c r="G24" i="10" a="1"/>
  <c r="G24" i="10" s="1"/>
  <c r="S24" i="10" s="1"/>
  <c r="B301" i="9" s="1"/>
  <c r="U24" i="10"/>
  <c r="V24" i="10"/>
  <c r="V11" i="10"/>
  <c r="V19" i="10"/>
  <c r="X16" i="10" a="1"/>
  <c r="X16" i="10" s="1"/>
  <c r="Q11" i="5" a="1"/>
  <c r="Q11" i="5" s="1"/>
  <c r="Y11" i="5" s="1"/>
  <c r="B336" i="9" s="1"/>
  <c r="X336" i="9" s="1"/>
  <c r="X11" i="5"/>
  <c r="G104" i="1"/>
  <c r="I104" i="1"/>
  <c r="G94" i="1"/>
  <c r="I94" i="1"/>
  <c r="G98" i="1"/>
  <c r="I98" i="1"/>
  <c r="G102" i="1"/>
  <c r="I102" i="1"/>
  <c r="G106" i="1"/>
  <c r="I106" i="1"/>
  <c r="B42" i="12"/>
  <c r="B66" i="12"/>
  <c r="B90" i="12"/>
  <c r="B114" i="12"/>
  <c r="K43" i="12"/>
  <c r="K67" i="12"/>
  <c r="K88" i="12"/>
  <c r="K94" i="12"/>
  <c r="K110" i="12"/>
  <c r="K115" i="12"/>
  <c r="U13" i="10"/>
  <c r="V13" i="10"/>
  <c r="X13" i="10" a="1"/>
  <c r="X13" i="10" s="1"/>
  <c r="U17" i="10"/>
  <c r="V17" i="10"/>
  <c r="X17" i="10" a="1"/>
  <c r="X17" i="10" s="1"/>
  <c r="U21" i="10"/>
  <c r="V21" i="10"/>
  <c r="X21" i="10" a="1"/>
  <c r="X21" i="10" s="1"/>
  <c r="U25" i="10"/>
  <c r="V25" i="10"/>
  <c r="X25" i="10" a="1"/>
  <c r="X25" i="10" s="1"/>
  <c r="X20" i="10" a="1"/>
  <c r="X20" i="10" s="1"/>
  <c r="U23" i="10"/>
  <c r="Q26" i="5" a="1"/>
  <c r="Q26" i="5" s="1"/>
  <c r="Y26" i="5" s="1"/>
  <c r="B480" i="9" s="1"/>
  <c r="G23" i="10" a="1"/>
  <c r="G23" i="10" s="1"/>
  <c r="S23" i="10" s="1"/>
  <c r="B293" i="9" s="1"/>
  <c r="Q14" i="5" a="1"/>
  <c r="Q14" i="5" s="1"/>
  <c r="Y14" i="5" s="1"/>
  <c r="B362" i="9" s="1"/>
  <c r="Q18" i="5" a="1"/>
  <c r="Q18" i="5" s="1"/>
  <c r="Y18" i="5" s="1"/>
  <c r="B405" i="9" s="1"/>
  <c r="Q34" i="5" a="1"/>
  <c r="Q34" i="5" s="1"/>
  <c r="Y34" i="5" s="1"/>
  <c r="B565" i="9" s="1"/>
  <c r="AA565" i="9" s="1"/>
  <c r="Q22" i="5" a="1"/>
  <c r="Q22" i="5" s="1"/>
  <c r="Y22" i="5" s="1"/>
  <c r="B437" i="9" s="1"/>
  <c r="X437" i="9" s="1"/>
  <c r="B196" i="9"/>
  <c r="N196" i="9" s="1"/>
  <c r="B192" i="9"/>
  <c r="N192" i="9" s="1"/>
  <c r="B188" i="9"/>
  <c r="B195" i="9"/>
  <c r="N195" i="9" s="1"/>
  <c r="B191" i="9"/>
  <c r="B194" i="9"/>
  <c r="B190" i="9"/>
  <c r="N190" i="9" s="1"/>
  <c r="B197" i="9"/>
  <c r="N197" i="9" s="1"/>
  <c r="B193" i="9"/>
  <c r="N193" i="9" s="1"/>
  <c r="B189" i="9"/>
  <c r="B236" i="9"/>
  <c r="M236" i="9" s="1"/>
  <c r="B232" i="9"/>
  <c r="N232" i="9" s="1"/>
  <c r="B228" i="9"/>
  <c r="N228" i="9" s="1"/>
  <c r="B235" i="9"/>
  <c r="N235" i="9" s="1"/>
  <c r="B231" i="9"/>
  <c r="L231" i="9" s="1"/>
  <c r="B234" i="9"/>
  <c r="L234" i="9" s="1"/>
  <c r="B230" i="9"/>
  <c r="M230" i="9" s="1"/>
  <c r="B229" i="9"/>
  <c r="B233" i="9"/>
  <c r="N233" i="9" s="1"/>
  <c r="B237" i="9"/>
  <c r="M237" i="9" s="1"/>
  <c r="B277" i="9"/>
  <c r="L277" i="9" s="1"/>
  <c r="B273" i="9"/>
  <c r="L273" i="9" s="1"/>
  <c r="B269" i="9"/>
  <c r="M269" i="9" s="1"/>
  <c r="B272" i="9"/>
  <c r="M272" i="9" s="1"/>
  <c r="B276" i="9"/>
  <c r="L276" i="9" s="1"/>
  <c r="B271" i="9"/>
  <c r="L271" i="9" s="1"/>
  <c r="B275" i="9"/>
  <c r="N275" i="9" s="1"/>
  <c r="B270" i="9"/>
  <c r="L270" i="9" s="1"/>
  <c r="B268" i="9"/>
  <c r="N268" i="9" s="1"/>
  <c r="B274" i="9"/>
  <c r="B317" i="9"/>
  <c r="M317" i="9" s="1"/>
  <c r="B313" i="9"/>
  <c r="M313" i="9" s="1"/>
  <c r="B309" i="9"/>
  <c r="M309" i="9" s="1"/>
  <c r="B315" i="9"/>
  <c r="B310" i="9"/>
  <c r="M310" i="9" s="1"/>
  <c r="B314" i="9"/>
  <c r="M314" i="9" s="1"/>
  <c r="B308" i="9"/>
  <c r="L308" i="9" s="1"/>
  <c r="B312" i="9"/>
  <c r="B311" i="9"/>
  <c r="M311" i="9" s="1"/>
  <c r="B316" i="9"/>
  <c r="L316" i="9" s="1"/>
  <c r="B424" i="9"/>
  <c r="B420" i="9"/>
  <c r="B423" i="9"/>
  <c r="X423" i="9" s="1"/>
  <c r="B419" i="9"/>
  <c r="X419" i="9" s="1"/>
  <c r="B426" i="9"/>
  <c r="B422" i="9"/>
  <c r="B418" i="9"/>
  <c r="AA418" i="9" s="1"/>
  <c r="B417" i="9"/>
  <c r="AA417" i="9" s="1"/>
  <c r="B425" i="9"/>
  <c r="X425" i="9" s="1"/>
  <c r="B584" i="9"/>
  <c r="B580" i="9"/>
  <c r="AA580" i="9" s="1"/>
  <c r="B583" i="9"/>
  <c r="X583" i="9" s="1"/>
  <c r="B579" i="9"/>
  <c r="B586" i="9"/>
  <c r="B582" i="9"/>
  <c r="Z582" i="9" s="1"/>
  <c r="B578" i="9"/>
  <c r="Z578" i="9" s="1"/>
  <c r="B577" i="9"/>
  <c r="Z577" i="9" s="1"/>
  <c r="B585" i="9"/>
  <c r="B581" i="9"/>
  <c r="B464" i="9"/>
  <c r="Z464" i="9" s="1"/>
  <c r="B460" i="9"/>
  <c r="X460" i="9" s="1"/>
  <c r="B463" i="9"/>
  <c r="X463" i="9" s="1"/>
  <c r="B459" i="9"/>
  <c r="X459" i="9" s="1"/>
  <c r="B466" i="9"/>
  <c r="AA466" i="9" s="1"/>
  <c r="B462" i="9"/>
  <c r="AA462" i="9" s="1"/>
  <c r="B458" i="9"/>
  <c r="B465" i="9"/>
  <c r="B461" i="9"/>
  <c r="AA461" i="9" s="1"/>
  <c r="B457" i="9"/>
  <c r="X457" i="9" s="1"/>
  <c r="B346" i="9"/>
  <c r="Z346" i="9" s="1"/>
  <c r="B342" i="9"/>
  <c r="Z342" i="9" s="1"/>
  <c r="B338" i="9"/>
  <c r="B345" i="9"/>
  <c r="AA345" i="9" s="1"/>
  <c r="B340" i="9"/>
  <c r="X340" i="9" s="1"/>
  <c r="B344" i="9"/>
  <c r="Z344" i="9" s="1"/>
  <c r="B339" i="9"/>
  <c r="B343" i="9"/>
  <c r="Z343" i="9" s="1"/>
  <c r="B337" i="9"/>
  <c r="X337" i="9" s="1"/>
  <c r="B384" i="9"/>
  <c r="B380" i="9"/>
  <c r="B383" i="9"/>
  <c r="B379" i="9"/>
  <c r="AA379" i="9" s="1"/>
  <c r="B386" i="9"/>
  <c r="B382" i="9"/>
  <c r="B378" i="9"/>
  <c r="AA378" i="9" s="1"/>
  <c r="B385" i="9"/>
  <c r="B381" i="9"/>
  <c r="B377" i="9"/>
  <c r="B504" i="9"/>
  <c r="X504" i="9" s="1"/>
  <c r="B500" i="9"/>
  <c r="Z500" i="9" s="1"/>
  <c r="B503" i="9"/>
  <c r="B499" i="9"/>
  <c r="B506" i="9"/>
  <c r="AA506" i="9" s="1"/>
  <c r="B502" i="9"/>
  <c r="X502" i="9" s="1"/>
  <c r="B498" i="9"/>
  <c r="B497" i="9"/>
  <c r="B505" i="9"/>
  <c r="Z505" i="9" s="1"/>
  <c r="B544" i="9"/>
  <c r="X544" i="9" s="1"/>
  <c r="B540" i="9"/>
  <c r="B543" i="9"/>
  <c r="B539" i="9"/>
  <c r="Z539" i="9" s="1"/>
  <c r="B546" i="9"/>
  <c r="X546" i="9" s="1"/>
  <c r="B542" i="9"/>
  <c r="B538" i="9"/>
  <c r="B545" i="9"/>
  <c r="Z545" i="9" s="1"/>
  <c r="B541" i="9"/>
  <c r="X541" i="9" s="1"/>
  <c r="B537" i="9"/>
  <c r="B376" i="9"/>
  <c r="B372" i="9"/>
  <c r="AA372" i="9" s="1"/>
  <c r="B368" i="9"/>
  <c r="B375" i="9"/>
  <c r="B371" i="9"/>
  <c r="AA371" i="9" s="1"/>
  <c r="B367" i="9"/>
  <c r="B374" i="9"/>
  <c r="B370" i="9"/>
  <c r="B369" i="9"/>
  <c r="B416" i="9"/>
  <c r="X416" i="9" s="1"/>
  <c r="B412" i="9"/>
  <c r="B408" i="9"/>
  <c r="B415" i="9"/>
  <c r="AA415" i="9" s="1"/>
  <c r="B411" i="9"/>
  <c r="X411" i="9" s="1"/>
  <c r="B407" i="9"/>
  <c r="B414" i="9"/>
  <c r="B410" i="9"/>
  <c r="AA410" i="9" s="1"/>
  <c r="B413" i="9"/>
  <c r="X413" i="9" s="1"/>
  <c r="B409" i="9"/>
  <c r="B456" i="9"/>
  <c r="B452" i="9"/>
  <c r="Z452" i="9" s="1"/>
  <c r="B448" i="9"/>
  <c r="Z448" i="9" s="1"/>
  <c r="B455" i="9"/>
  <c r="Z455" i="9" s="1"/>
  <c r="B451" i="9"/>
  <c r="B447" i="9"/>
  <c r="Z447" i="9" s="1"/>
  <c r="B454" i="9"/>
  <c r="X454" i="9" s="1"/>
  <c r="B450" i="9"/>
  <c r="Z450" i="9" s="1"/>
  <c r="B449" i="9"/>
  <c r="B496" i="9"/>
  <c r="Z496" i="9" s="1"/>
  <c r="B492" i="9"/>
  <c r="X492" i="9" s="1"/>
  <c r="B488" i="9"/>
  <c r="AA488" i="9" s="1"/>
  <c r="B495" i="9"/>
  <c r="B491" i="9"/>
  <c r="AA491" i="9" s="1"/>
  <c r="B487" i="9"/>
  <c r="X487" i="9" s="1"/>
  <c r="B494" i="9"/>
  <c r="B490" i="9"/>
  <c r="B493" i="9"/>
  <c r="Z493" i="9" s="1"/>
  <c r="B489" i="9"/>
  <c r="X489" i="9" s="1"/>
  <c r="B536" i="9"/>
  <c r="B532" i="9"/>
  <c r="B528" i="9"/>
  <c r="Z528" i="9" s="1"/>
  <c r="B535" i="9"/>
  <c r="AA535" i="9" s="1"/>
  <c r="B531" i="9"/>
  <c r="B527" i="9"/>
  <c r="B534" i="9"/>
  <c r="Z534" i="9" s="1"/>
  <c r="B530" i="9"/>
  <c r="X530" i="9" s="1"/>
  <c r="B529" i="9"/>
  <c r="B576" i="9"/>
  <c r="B572" i="9"/>
  <c r="X572" i="9" s="1"/>
  <c r="B568" i="9"/>
  <c r="X568" i="9" s="1"/>
  <c r="B575" i="9"/>
  <c r="AA575" i="9" s="1"/>
  <c r="B571" i="9"/>
  <c r="B567" i="9"/>
  <c r="X567" i="9" s="1"/>
  <c r="B574" i="9"/>
  <c r="X574" i="9" s="1"/>
  <c r="B570" i="9"/>
  <c r="X570" i="9" s="1"/>
  <c r="B573" i="9"/>
  <c r="B569" i="9"/>
  <c r="AA569" i="9" s="1"/>
  <c r="B341" i="9"/>
  <c r="B421" i="9"/>
  <c r="X421" i="9" s="1"/>
  <c r="Y123" i="1"/>
  <c r="Y150" i="1"/>
  <c r="Y167" i="1"/>
  <c r="AA131" i="1"/>
  <c r="AA151" i="1"/>
  <c r="Y135" i="1"/>
  <c r="E127" i="1"/>
  <c r="U127" i="1" s="1"/>
  <c r="E135" i="1"/>
  <c r="U135" i="1" s="1"/>
  <c r="E143" i="1"/>
  <c r="U143" i="1" s="1"/>
  <c r="E151" i="1"/>
  <c r="U151" i="1" s="1"/>
  <c r="E159" i="1"/>
  <c r="U159" i="1" s="1"/>
  <c r="E167" i="1"/>
  <c r="U167" i="1" s="1"/>
  <c r="W154" i="1"/>
  <c r="Y134" i="1"/>
  <c r="Y151" i="1"/>
  <c r="AA135" i="1"/>
  <c r="AA162" i="1"/>
  <c r="Y155" i="1"/>
  <c r="AA163" i="1"/>
  <c r="W155" i="1"/>
  <c r="E123" i="1"/>
  <c r="U123" i="1" s="1"/>
  <c r="E131" i="1"/>
  <c r="U131" i="1" s="1"/>
  <c r="E139" i="1"/>
  <c r="U139" i="1" s="1"/>
  <c r="E147" i="1"/>
  <c r="U147" i="1" s="1"/>
  <c r="E155" i="1"/>
  <c r="U155" i="1" s="1"/>
  <c r="E163" i="1"/>
  <c r="U163" i="1" s="1"/>
  <c r="W159" i="1"/>
  <c r="Y139" i="1"/>
  <c r="Y166" i="1"/>
  <c r="AA130" i="1"/>
  <c r="AA147" i="1"/>
  <c r="AA167" i="1"/>
  <c r="U126" i="1"/>
  <c r="U130" i="1"/>
  <c r="U142" i="1"/>
  <c r="U146" i="1"/>
  <c r="U162" i="1"/>
  <c r="W121" i="1"/>
  <c r="W129" i="1"/>
  <c r="W133" i="1"/>
  <c r="W137" i="1"/>
  <c r="W141" i="1"/>
  <c r="W145" i="1"/>
  <c r="W149" i="1"/>
  <c r="W165" i="1"/>
  <c r="Y129" i="1"/>
  <c r="Y145" i="1"/>
  <c r="Y161" i="1"/>
  <c r="AA125" i="1"/>
  <c r="AA157" i="1"/>
  <c r="U124" i="1"/>
  <c r="U128" i="1"/>
  <c r="U132" i="1"/>
  <c r="U140" i="1"/>
  <c r="U144" i="1"/>
  <c r="U148" i="1"/>
  <c r="U156" i="1"/>
  <c r="U160" i="1"/>
  <c r="U164" i="1"/>
  <c r="W122" i="1"/>
  <c r="W126" i="1"/>
  <c r="W130" i="1"/>
  <c r="W134" i="1"/>
  <c r="W138" i="1"/>
  <c r="W142" i="1"/>
  <c r="W146" i="1"/>
  <c r="W150" i="1"/>
  <c r="W161" i="1"/>
  <c r="W166" i="1"/>
  <c r="Y125" i="1"/>
  <c r="Y130" i="1"/>
  <c r="Y141" i="1"/>
  <c r="Y146" i="1"/>
  <c r="Y157" i="1"/>
  <c r="Y162" i="1"/>
  <c r="AA121" i="1"/>
  <c r="AA126" i="1"/>
  <c r="AA137" i="1"/>
  <c r="AA142" i="1"/>
  <c r="AA153" i="1"/>
  <c r="AA158" i="1"/>
  <c r="AA169" i="1"/>
  <c r="E121" i="1"/>
  <c r="E125" i="1"/>
  <c r="E129" i="1"/>
  <c r="E133" i="1"/>
  <c r="E137" i="1"/>
  <c r="E141" i="1"/>
  <c r="E145" i="1"/>
  <c r="E149" i="1"/>
  <c r="E153" i="1"/>
  <c r="E157" i="1"/>
  <c r="E161" i="1"/>
  <c r="E165" i="1"/>
  <c r="E169" i="1"/>
  <c r="W123" i="1"/>
  <c r="W127" i="1"/>
  <c r="W131" i="1"/>
  <c r="W139" i="1"/>
  <c r="W143" i="1"/>
  <c r="W147" i="1"/>
  <c r="W162" i="1"/>
  <c r="Y126" i="1"/>
  <c r="Y142" i="1"/>
  <c r="Y153" i="1"/>
  <c r="Y158" i="1"/>
  <c r="Y163" i="1"/>
  <c r="Y169" i="1"/>
  <c r="AA122" i="1"/>
  <c r="AA127" i="1"/>
  <c r="AA133" i="1"/>
  <c r="AA138" i="1"/>
  <c r="AA143" i="1"/>
  <c r="AA149" i="1"/>
  <c r="AA154" i="1"/>
  <c r="AA159" i="1"/>
  <c r="AA165" i="1"/>
  <c r="E122" i="1"/>
  <c r="E134" i="1"/>
  <c r="E138" i="1"/>
  <c r="E150" i="1"/>
  <c r="E154" i="1"/>
  <c r="E158" i="1"/>
  <c r="E166" i="1"/>
  <c r="AA120" i="1"/>
  <c r="Y120" i="1"/>
  <c r="AA124" i="1"/>
  <c r="Y124" i="1"/>
  <c r="AA128" i="1"/>
  <c r="Y128" i="1"/>
  <c r="AA132" i="1"/>
  <c r="Y132" i="1"/>
  <c r="AA136" i="1"/>
  <c r="Y136" i="1"/>
  <c r="AA140" i="1"/>
  <c r="Y140" i="1"/>
  <c r="AA144" i="1"/>
  <c r="Y144" i="1"/>
  <c r="AA148" i="1"/>
  <c r="Y148" i="1"/>
  <c r="AA152" i="1"/>
  <c r="Y152" i="1"/>
  <c r="W152" i="1"/>
  <c r="AA156" i="1"/>
  <c r="Y156" i="1"/>
  <c r="W156" i="1"/>
  <c r="AA160" i="1"/>
  <c r="Y160" i="1"/>
  <c r="W160" i="1"/>
  <c r="AA164" i="1"/>
  <c r="Y164" i="1"/>
  <c r="W164" i="1"/>
  <c r="AA168" i="1"/>
  <c r="Y168" i="1"/>
  <c r="W168" i="1"/>
  <c r="W120" i="1"/>
  <c r="W124" i="1"/>
  <c r="W128" i="1"/>
  <c r="W132" i="1"/>
  <c r="W136" i="1"/>
  <c r="W140" i="1"/>
  <c r="W144" i="1"/>
  <c r="W148" i="1"/>
  <c r="AA373" i="9"/>
  <c r="AA453" i="9"/>
  <c r="Z453" i="9"/>
  <c r="X453" i="9"/>
  <c r="AA501" i="9"/>
  <c r="Z501" i="9"/>
  <c r="X501" i="9"/>
  <c r="AA533" i="9"/>
  <c r="Z533" i="9"/>
  <c r="X533" i="9"/>
  <c r="B32" i="5"/>
  <c r="Q13" i="5" a="1"/>
  <c r="Q13" i="5" s="1"/>
  <c r="Y13" i="5" s="1"/>
  <c r="Q17" i="5" a="1"/>
  <c r="Q17" i="5" s="1"/>
  <c r="Y17" i="5" s="1"/>
  <c r="Q21" i="5" a="1"/>
  <c r="Q21" i="5" s="1"/>
  <c r="Y21" i="5" s="1"/>
  <c r="Q25" i="5" a="1"/>
  <c r="Q25" i="5" s="1"/>
  <c r="Y25" i="5" s="1"/>
  <c r="Q29" i="5" a="1"/>
  <c r="Q29" i="5" s="1"/>
  <c r="Y29" i="5" s="1"/>
  <c r="Q33" i="5" a="1"/>
  <c r="Q33" i="5" s="1"/>
  <c r="Y33" i="5" s="1"/>
  <c r="X15" i="5"/>
  <c r="X19" i="5"/>
  <c r="X23" i="5"/>
  <c r="X27" i="5"/>
  <c r="AA11" i="5"/>
  <c r="AA15" i="5"/>
  <c r="AA19" i="5"/>
  <c r="AA23" i="5"/>
  <c r="AA27" i="5"/>
  <c r="AA31" i="5"/>
  <c r="AA35" i="5"/>
  <c r="AC11" i="5"/>
  <c r="AC15" i="5"/>
  <c r="AC19" i="5"/>
  <c r="AC23" i="5"/>
  <c r="AC27" i="5"/>
  <c r="AC31" i="5"/>
  <c r="AC35" i="5"/>
  <c r="AG11" i="5" a="1"/>
  <c r="AG11" i="5" s="1"/>
  <c r="AG15" i="5" a="1"/>
  <c r="AG15" i="5" s="1"/>
  <c r="AG19" i="5" a="1"/>
  <c r="AG19" i="5" s="1"/>
  <c r="AG23" i="5" a="1"/>
  <c r="AG23" i="5" s="1"/>
  <c r="AG27" i="5" a="1"/>
  <c r="AG27" i="5" s="1"/>
  <c r="AG31" i="5" a="1"/>
  <c r="AG31" i="5" s="1"/>
  <c r="AG35" i="5" a="1"/>
  <c r="AG35" i="5" s="1"/>
  <c r="AA12" i="5"/>
  <c r="AA16" i="5"/>
  <c r="AA20" i="5"/>
  <c r="AA24" i="5"/>
  <c r="AA28" i="5"/>
  <c r="AA32" i="5"/>
  <c r="AA36" i="5"/>
  <c r="AC12" i="5"/>
  <c r="AC16" i="5"/>
  <c r="AC20" i="5"/>
  <c r="AC24" i="5"/>
  <c r="AC28" i="5"/>
  <c r="AC32" i="5"/>
  <c r="AC36" i="5"/>
  <c r="AG12" i="5" a="1"/>
  <c r="AG12" i="5" s="1"/>
  <c r="AG16" i="5" a="1"/>
  <c r="AG16" i="5" s="1"/>
  <c r="AG20" i="5" a="1"/>
  <c r="AG20" i="5" s="1"/>
  <c r="AG24" i="5" a="1"/>
  <c r="AG24" i="5" s="1"/>
  <c r="AG28" i="5" a="1"/>
  <c r="AG28" i="5" s="1"/>
  <c r="AG32" i="5" a="1"/>
  <c r="AG32" i="5" s="1"/>
  <c r="AG36" i="5" a="1"/>
  <c r="AG36" i="5" s="1"/>
  <c r="AA13" i="5"/>
  <c r="AA17" i="5"/>
  <c r="AA21" i="5"/>
  <c r="AA25" i="5"/>
  <c r="AA29" i="5"/>
  <c r="AA33" i="5"/>
  <c r="AC13" i="5"/>
  <c r="AC17" i="5"/>
  <c r="AC21" i="5"/>
  <c r="AC25" i="5"/>
  <c r="AC29" i="5"/>
  <c r="AC33" i="5"/>
  <c r="AG13" i="5" a="1"/>
  <c r="AG13" i="5" s="1"/>
  <c r="AG17" i="5" a="1"/>
  <c r="AG17" i="5" s="1"/>
  <c r="AG21" i="5" a="1"/>
  <c r="AG21" i="5" s="1"/>
  <c r="AG25" i="5" a="1"/>
  <c r="AG25" i="5" s="1"/>
  <c r="AG29" i="5" a="1"/>
  <c r="AG29" i="5" s="1"/>
  <c r="AG33" i="5" a="1"/>
  <c r="AG33" i="5" s="1"/>
  <c r="B20" i="5"/>
  <c r="B36" i="5"/>
  <c r="AA14" i="5"/>
  <c r="AA18" i="5"/>
  <c r="AA22" i="5"/>
  <c r="AA26" i="5"/>
  <c r="AA30" i="5"/>
  <c r="AA34" i="5"/>
  <c r="AC14" i="5"/>
  <c r="AC18" i="5"/>
  <c r="AC22" i="5"/>
  <c r="AC26" i="5"/>
  <c r="AC30" i="5"/>
  <c r="AC34" i="5"/>
  <c r="G10" i="12" a="1"/>
  <c r="G10" i="12" s="1"/>
  <c r="S10" i="12" s="1"/>
  <c r="G14" i="12" a="1"/>
  <c r="G14" i="12" s="1"/>
  <c r="S14" i="12" s="1"/>
  <c r="G18" i="12" a="1"/>
  <c r="G18" i="12" s="1"/>
  <c r="S18" i="12" s="1"/>
  <c r="G22" i="12" a="1"/>
  <c r="G22" i="12" s="1"/>
  <c r="S22" i="12" s="1"/>
  <c r="T11" i="12"/>
  <c r="T15" i="12"/>
  <c r="T19" i="12"/>
  <c r="T23" i="12"/>
  <c r="V13" i="12"/>
  <c r="V17" i="12"/>
  <c r="V21" i="12"/>
  <c r="X10" i="12" a="1"/>
  <c r="X10" i="12" s="1"/>
  <c r="X14" i="12" a="1"/>
  <c r="X14" i="12" s="1"/>
  <c r="X18" i="12" a="1"/>
  <c r="X18" i="12" s="1"/>
  <c r="X22" i="12" a="1"/>
  <c r="X22" i="12" s="1"/>
  <c r="G11" i="12" a="1"/>
  <c r="G11" i="12" s="1"/>
  <c r="S11" i="12" s="1"/>
  <c r="G15" i="12" a="1"/>
  <c r="G15" i="12" s="1"/>
  <c r="S15" i="12" s="1"/>
  <c r="G19" i="12" a="1"/>
  <c r="G19" i="12" s="1"/>
  <c r="S19" i="12" s="1"/>
  <c r="G23" i="12" a="1"/>
  <c r="G23" i="12" s="1"/>
  <c r="S23" i="12" s="1"/>
  <c r="T12" i="12"/>
  <c r="T16" i="12"/>
  <c r="T20" i="12"/>
  <c r="T24" i="12"/>
  <c r="V10" i="12"/>
  <c r="V14" i="12"/>
  <c r="V18" i="12"/>
  <c r="V22" i="12"/>
  <c r="X11" i="12" a="1"/>
  <c r="X11" i="12" s="1"/>
  <c r="X15" i="12" a="1"/>
  <c r="X15" i="12" s="1"/>
  <c r="X19" i="12" a="1"/>
  <c r="X19" i="12" s="1"/>
  <c r="X23" i="12" a="1"/>
  <c r="X23" i="12" s="1"/>
  <c r="G12" i="12" a="1"/>
  <c r="G12" i="12" s="1"/>
  <c r="S12" i="12" s="1"/>
  <c r="G16" i="12" a="1"/>
  <c r="G16" i="12" s="1"/>
  <c r="S16" i="12" s="1"/>
  <c r="G20" i="12" a="1"/>
  <c r="G20" i="12" s="1"/>
  <c r="S20" i="12" s="1"/>
  <c r="G24" i="12" a="1"/>
  <c r="G24" i="12" s="1"/>
  <c r="S24" i="12" s="1"/>
  <c r="T13" i="12"/>
  <c r="T17" i="12"/>
  <c r="T21" i="12"/>
  <c r="X12" i="12" a="1"/>
  <c r="X12" i="12" s="1"/>
  <c r="X16" i="12" a="1"/>
  <c r="X16" i="12" s="1"/>
  <c r="X20" i="12" a="1"/>
  <c r="X20" i="12" s="1"/>
  <c r="X24" i="12" a="1"/>
  <c r="X24" i="12" s="1"/>
  <c r="G13" i="12" a="1"/>
  <c r="G13" i="12" s="1"/>
  <c r="S13" i="12" s="1"/>
  <c r="G17" i="12" a="1"/>
  <c r="G17" i="12" s="1"/>
  <c r="S17" i="12" s="1"/>
  <c r="G21" i="12" a="1"/>
  <c r="G21" i="12" s="1"/>
  <c r="S21" i="12" s="1"/>
  <c r="G95" i="1"/>
  <c r="G99" i="1"/>
  <c r="G103" i="1"/>
  <c r="G107" i="1"/>
  <c r="B300" i="16"/>
  <c r="B207" i="9" l="1"/>
  <c r="N207" i="9" s="1"/>
  <c r="B278" i="9"/>
  <c r="L278" i="9" s="1"/>
  <c r="D85" i="20"/>
  <c r="D86" i="20"/>
  <c r="B202" i="9"/>
  <c r="B305" i="9"/>
  <c r="M305" i="9" s="1"/>
  <c r="B517" i="9"/>
  <c r="AA517" i="9" s="1"/>
  <c r="B280" i="9"/>
  <c r="M280" i="9" s="1"/>
  <c r="L272" i="9"/>
  <c r="B520" i="9"/>
  <c r="Z520" i="9" s="1"/>
  <c r="B218" i="9"/>
  <c r="L218" i="9" s="1"/>
  <c r="B523" i="9"/>
  <c r="AA523" i="9" s="1"/>
  <c r="L310" i="9"/>
  <c r="B518" i="9"/>
  <c r="Z518" i="9" s="1"/>
  <c r="B209" i="9"/>
  <c r="L209" i="9" s="1"/>
  <c r="D108" i="20"/>
  <c r="D64" i="20"/>
  <c r="D107" i="20"/>
  <c r="L317" i="9"/>
  <c r="B330" i="9"/>
  <c r="AA330" i="9" s="1"/>
  <c r="B522" i="9"/>
  <c r="AA522" i="9" s="1"/>
  <c r="B212" i="9"/>
  <c r="L212" i="9" s="1"/>
  <c r="D63" i="20"/>
  <c r="B246" i="9"/>
  <c r="N246" i="9" s="1"/>
  <c r="B169" i="9"/>
  <c r="N169" i="9" s="1"/>
  <c r="Z457" i="9"/>
  <c r="Z437" i="9"/>
  <c r="X462" i="9"/>
  <c r="B363" i="9"/>
  <c r="AA363" i="9" s="1"/>
  <c r="B332" i="9"/>
  <c r="X332" i="9" s="1"/>
  <c r="AA336" i="9"/>
  <c r="AA487" i="9"/>
  <c r="B256" i="9"/>
  <c r="L256" i="9" s="1"/>
  <c r="AA405" i="9"/>
  <c r="B259" i="9"/>
  <c r="B249" i="9"/>
  <c r="N249" i="9" s="1"/>
  <c r="L232" i="9"/>
  <c r="B402" i="9"/>
  <c r="AA402" i="9" s="1"/>
  <c r="B267" i="9"/>
  <c r="N267" i="9" s="1"/>
  <c r="N237" i="9"/>
  <c r="B403" i="9"/>
  <c r="B182" i="9"/>
  <c r="M182" i="9" s="1"/>
  <c r="B171" i="9"/>
  <c r="N171" i="9" s="1"/>
  <c r="B242" i="9"/>
  <c r="N242" i="9" s="1"/>
  <c r="B241" i="9"/>
  <c r="L241" i="9" s="1"/>
  <c r="M308" i="9"/>
  <c r="B438" i="9"/>
  <c r="Z438" i="9" s="1"/>
  <c r="B187" i="9"/>
  <c r="L187" i="9" s="1"/>
  <c r="B176" i="9"/>
  <c r="N176" i="9" s="1"/>
  <c r="B243" i="9"/>
  <c r="M243" i="9" s="1"/>
  <c r="D65" i="20"/>
  <c r="D62" i="20"/>
  <c r="B443" i="9"/>
  <c r="X443" i="9" s="1"/>
  <c r="B290" i="9"/>
  <c r="M290" i="9" s="1"/>
  <c r="B239" i="9"/>
  <c r="L239" i="9" s="1"/>
  <c r="D61" i="20"/>
  <c r="C110" i="20"/>
  <c r="D110" i="20" s="1"/>
  <c r="D109" i="20"/>
  <c r="Z574" i="9"/>
  <c r="B297" i="9"/>
  <c r="N297" i="9" s="1"/>
  <c r="C28" i="20"/>
  <c r="D27" i="20"/>
  <c r="C20" i="20"/>
  <c r="D19" i="20"/>
  <c r="B558" i="9"/>
  <c r="X558" i="9" s="1"/>
  <c r="C168" i="20"/>
  <c r="D167" i="20"/>
  <c r="N231" i="9"/>
  <c r="AA337" i="9"/>
  <c r="B400" i="9"/>
  <c r="B521" i="9"/>
  <c r="X521" i="9" s="1"/>
  <c r="B526" i="9"/>
  <c r="Z526" i="9" s="1"/>
  <c r="B524" i="9"/>
  <c r="X524" i="9" s="1"/>
  <c r="B306" i="9"/>
  <c r="L306" i="9" s="1"/>
  <c r="B264" i="9"/>
  <c r="N264" i="9" s="1"/>
  <c r="B254" i="9"/>
  <c r="M254" i="9" s="1"/>
  <c r="B247" i="9"/>
  <c r="N247" i="9" s="1"/>
  <c r="B244" i="9"/>
  <c r="N244" i="9" s="1"/>
  <c r="B245" i="9"/>
  <c r="L245" i="9" s="1"/>
  <c r="B398" i="9"/>
  <c r="B525" i="9"/>
  <c r="AA525" i="9" s="1"/>
  <c r="B366" i="9"/>
  <c r="AA366" i="9" s="1"/>
  <c r="B303" i="9"/>
  <c r="L303" i="9" s="1"/>
  <c r="B262" i="9"/>
  <c r="B250" i="9"/>
  <c r="M250" i="9" s="1"/>
  <c r="B238" i="9"/>
  <c r="N238" i="9" s="1"/>
  <c r="L49" i="10"/>
  <c r="L52" i="10"/>
  <c r="AA416" i="9"/>
  <c r="AA489" i="9"/>
  <c r="Z416" i="9"/>
  <c r="B485" i="9"/>
  <c r="Z485" i="9" s="1"/>
  <c r="B486" i="9"/>
  <c r="AA486" i="9" s="1"/>
  <c r="AA411" i="9"/>
  <c r="B365" i="9"/>
  <c r="AA365" i="9" s="1"/>
  <c r="L313" i="9"/>
  <c r="M316" i="9"/>
  <c r="N272" i="9"/>
  <c r="L240" i="9"/>
  <c r="M232" i="9"/>
  <c r="N270" i="9"/>
  <c r="AA419" i="9"/>
  <c r="X565" i="9"/>
  <c r="Z336" i="9"/>
  <c r="B328" i="9"/>
  <c r="X328" i="9" s="1"/>
  <c r="B559" i="9"/>
  <c r="X559" i="9" s="1"/>
  <c r="B484" i="9"/>
  <c r="Z484" i="9" s="1"/>
  <c r="B219" i="9"/>
  <c r="M219" i="9" s="1"/>
  <c r="B210" i="9"/>
  <c r="M210" i="9" s="1"/>
  <c r="B49" i="10"/>
  <c r="B329" i="9"/>
  <c r="AA329" i="9" s="1"/>
  <c r="B477" i="9"/>
  <c r="AA477" i="9" s="1"/>
  <c r="B331" i="9"/>
  <c r="X331" i="9" s="1"/>
  <c r="B223" i="9"/>
  <c r="L223" i="9" s="1"/>
  <c r="B214" i="9"/>
  <c r="L237" i="9"/>
  <c r="N316" i="9"/>
  <c r="M240" i="9"/>
  <c r="L314" i="9"/>
  <c r="M270" i="9"/>
  <c r="N234" i="9"/>
  <c r="Z583" i="9"/>
  <c r="X578" i="9"/>
  <c r="Z565" i="9"/>
  <c r="N314" i="9"/>
  <c r="M234" i="9"/>
  <c r="AA583" i="9"/>
  <c r="AA578" i="9"/>
  <c r="Z530" i="9"/>
  <c r="B327" i="9"/>
  <c r="AA327" i="9" s="1"/>
  <c r="B335" i="9"/>
  <c r="X335" i="9" s="1"/>
  <c r="B561" i="9"/>
  <c r="X561" i="9" s="1"/>
  <c r="B481" i="9"/>
  <c r="X481" i="9" s="1"/>
  <c r="B225" i="9"/>
  <c r="N225" i="9" s="1"/>
  <c r="B224" i="9"/>
  <c r="M224" i="9" s="1"/>
  <c r="B208" i="9"/>
  <c r="N208" i="9" s="1"/>
  <c r="Z487" i="9"/>
  <c r="Z462" i="9"/>
  <c r="AA457" i="9"/>
  <c r="AA362" i="9"/>
  <c r="N285" i="9"/>
  <c r="L285" i="9"/>
  <c r="M301" i="9"/>
  <c r="N301" i="9"/>
  <c r="L301" i="9"/>
  <c r="N313" i="9"/>
  <c r="Z535" i="9"/>
  <c r="Z419" i="9"/>
  <c r="Z546" i="9"/>
  <c r="Z502" i="9"/>
  <c r="X346" i="9"/>
  <c r="B357" i="9"/>
  <c r="AA357" i="9" s="1"/>
  <c r="B563" i="9"/>
  <c r="B479" i="9"/>
  <c r="B359" i="9"/>
  <c r="AA359" i="9" s="1"/>
  <c r="B361" i="9"/>
  <c r="AA361" i="9" s="1"/>
  <c r="B302" i="9"/>
  <c r="L302" i="9" s="1"/>
  <c r="B299" i="9"/>
  <c r="B286" i="9"/>
  <c r="N286" i="9" s="1"/>
  <c r="B283" i="9"/>
  <c r="M283" i="9" s="1"/>
  <c r="AA502" i="9"/>
  <c r="B364" i="9"/>
  <c r="AA364" i="9" s="1"/>
  <c r="B358" i="9"/>
  <c r="AA358" i="9" s="1"/>
  <c r="B307" i="9"/>
  <c r="L307" i="9" s="1"/>
  <c r="B304" i="9"/>
  <c r="N304" i="9" s="1"/>
  <c r="B279" i="9"/>
  <c r="B282" i="9"/>
  <c r="B281" i="9"/>
  <c r="X493" i="9"/>
  <c r="Z337" i="9"/>
  <c r="AA500" i="9"/>
  <c r="Z340" i="9"/>
  <c r="B360" i="9"/>
  <c r="B300" i="9"/>
  <c r="B298" i="9"/>
  <c r="B284" i="9"/>
  <c r="N284" i="9" s="1"/>
  <c r="B287" i="9"/>
  <c r="L53" i="10"/>
  <c r="L54" i="10"/>
  <c r="L50" i="10"/>
  <c r="N309" i="9"/>
  <c r="M277" i="9"/>
  <c r="N269" i="9"/>
  <c r="N236" i="9"/>
  <c r="N188" i="9"/>
  <c r="B288" i="9"/>
  <c r="N288" i="9" s="1"/>
  <c r="M293" i="9"/>
  <c r="N293" i="9"/>
  <c r="L293" i="9"/>
  <c r="L183" i="9"/>
  <c r="N183" i="9"/>
  <c r="M183" i="9"/>
  <c r="L220" i="9"/>
  <c r="N220" i="9"/>
  <c r="M220" i="9"/>
  <c r="AA437" i="9"/>
  <c r="B442" i="9"/>
  <c r="AA442" i="9" s="1"/>
  <c r="B440" i="9"/>
  <c r="B185" i="9"/>
  <c r="L185" i="9" s="1"/>
  <c r="B186" i="9"/>
  <c r="N186" i="9" s="1"/>
  <c r="B180" i="9"/>
  <c r="L180" i="9" s="1"/>
  <c r="B291" i="9"/>
  <c r="N291" i="9" s="1"/>
  <c r="B294" i="9"/>
  <c r="L294" i="9" s="1"/>
  <c r="B177" i="9"/>
  <c r="B175" i="9"/>
  <c r="B201" i="9"/>
  <c r="B206" i="9"/>
  <c r="B200" i="9"/>
  <c r="L75" i="10"/>
  <c r="B73" i="10"/>
  <c r="L78" i="10"/>
  <c r="L74" i="10"/>
  <c r="L77" i="10"/>
  <c r="L73" i="10"/>
  <c r="L76" i="10"/>
  <c r="L105" i="10"/>
  <c r="L106" i="10"/>
  <c r="L108" i="10"/>
  <c r="L104" i="10"/>
  <c r="B103" i="10"/>
  <c r="L107" i="10"/>
  <c r="L103" i="10"/>
  <c r="B441" i="9"/>
  <c r="Z441" i="9" s="1"/>
  <c r="B446" i="9"/>
  <c r="Z446" i="9" s="1"/>
  <c r="B444" i="9"/>
  <c r="X444" i="9" s="1"/>
  <c r="B562" i="9"/>
  <c r="B560" i="9"/>
  <c r="Z560" i="9" s="1"/>
  <c r="B478" i="9"/>
  <c r="Z478" i="9" s="1"/>
  <c r="B483" i="9"/>
  <c r="AA483" i="9" s="1"/>
  <c r="B222" i="9"/>
  <c r="M222" i="9" s="1"/>
  <c r="B227" i="9"/>
  <c r="L227" i="9" s="1"/>
  <c r="B181" i="9"/>
  <c r="M181" i="9" s="1"/>
  <c r="B179" i="9"/>
  <c r="M179" i="9" s="1"/>
  <c r="B184" i="9"/>
  <c r="N184" i="9" s="1"/>
  <c r="B296" i="9"/>
  <c r="L296" i="9" s="1"/>
  <c r="B289" i="9"/>
  <c r="N289" i="9" s="1"/>
  <c r="B217" i="9"/>
  <c r="L217" i="9" s="1"/>
  <c r="B211" i="9"/>
  <c r="N211" i="9" s="1"/>
  <c r="B216" i="9"/>
  <c r="M216" i="9" s="1"/>
  <c r="B170" i="9"/>
  <c r="N170" i="9" s="1"/>
  <c r="B168" i="9"/>
  <c r="B205" i="9"/>
  <c r="B199" i="9"/>
  <c r="B204" i="9"/>
  <c r="L101" i="10"/>
  <c r="L97" i="10"/>
  <c r="B97" i="10"/>
  <c r="L100" i="10"/>
  <c r="L102" i="10"/>
  <c r="L99" i="10"/>
  <c r="L98" i="10"/>
  <c r="M276" i="9"/>
  <c r="M268" i="9"/>
  <c r="M228" i="9"/>
  <c r="B445" i="9"/>
  <c r="AA445" i="9" s="1"/>
  <c r="B439" i="9"/>
  <c r="AA439" i="9" s="1"/>
  <c r="B333" i="9"/>
  <c r="AA333" i="9" s="1"/>
  <c r="B334" i="9"/>
  <c r="X334" i="9" s="1"/>
  <c r="B557" i="9"/>
  <c r="Z557" i="9" s="1"/>
  <c r="B566" i="9"/>
  <c r="B564" i="9"/>
  <c r="AA564" i="9" s="1"/>
  <c r="B482" i="9"/>
  <c r="Z482" i="9" s="1"/>
  <c r="B221" i="9"/>
  <c r="B226" i="9"/>
  <c r="B178" i="9"/>
  <c r="B295" i="9"/>
  <c r="B292" i="9"/>
  <c r="B213" i="9"/>
  <c r="B173" i="9"/>
  <c r="N173" i="9" s="1"/>
  <c r="B174" i="9"/>
  <c r="N174" i="9" s="1"/>
  <c r="B198" i="9"/>
  <c r="N198" i="9" s="1"/>
  <c r="M265" i="9"/>
  <c r="N265" i="9"/>
  <c r="N257" i="9"/>
  <c r="M257" i="9"/>
  <c r="M118" i="5"/>
  <c r="M114" i="5"/>
  <c r="C114" i="5"/>
  <c r="M117" i="5"/>
  <c r="M116" i="5"/>
  <c r="M119" i="5"/>
  <c r="M115" i="5"/>
  <c r="M178" i="5"/>
  <c r="M174" i="5"/>
  <c r="C174" i="5"/>
  <c r="M177" i="5"/>
  <c r="M176" i="5"/>
  <c r="M179" i="5"/>
  <c r="M175" i="5"/>
  <c r="M82" i="5"/>
  <c r="M78" i="5"/>
  <c r="C78" i="5"/>
  <c r="M81" i="5"/>
  <c r="M80" i="5"/>
  <c r="M83" i="5"/>
  <c r="M79" i="5"/>
  <c r="M190" i="5"/>
  <c r="M186" i="5"/>
  <c r="C186" i="5"/>
  <c r="M189" i="5"/>
  <c r="M188" i="5"/>
  <c r="M191" i="5"/>
  <c r="M187" i="5"/>
  <c r="L48" i="10"/>
  <c r="L44" i="10"/>
  <c r="B43" i="10"/>
  <c r="L47" i="10"/>
  <c r="L43" i="10"/>
  <c r="L46" i="10"/>
  <c r="L45" i="10"/>
  <c r="L40" i="10"/>
  <c r="L38" i="10"/>
  <c r="L39" i="10"/>
  <c r="L41" i="10"/>
  <c r="L37" i="10"/>
  <c r="L42" i="10"/>
  <c r="B37" i="10"/>
  <c r="M94" i="5"/>
  <c r="M90" i="5"/>
  <c r="C90" i="5"/>
  <c r="M93" i="5"/>
  <c r="M92" i="5"/>
  <c r="M95" i="5"/>
  <c r="M91" i="5"/>
  <c r="K59" i="12"/>
  <c r="K55" i="12"/>
  <c r="B54" i="12"/>
  <c r="K57" i="12"/>
  <c r="K58" i="12"/>
  <c r="K54" i="12"/>
  <c r="K56" i="12"/>
  <c r="K51" i="12"/>
  <c r="K53" i="12"/>
  <c r="K50" i="12"/>
  <c r="K49" i="12"/>
  <c r="B48" i="12"/>
  <c r="K52" i="12"/>
  <c r="K48" i="12"/>
  <c r="M158" i="5"/>
  <c r="M161" i="5"/>
  <c r="M157" i="5"/>
  <c r="M160" i="5"/>
  <c r="M156" i="5"/>
  <c r="C156" i="5"/>
  <c r="M159" i="5"/>
  <c r="M62" i="5"/>
  <c r="M65" i="5"/>
  <c r="M61" i="5"/>
  <c r="M64" i="5"/>
  <c r="M60" i="5"/>
  <c r="C60" i="5"/>
  <c r="M63" i="5"/>
  <c r="M154" i="5"/>
  <c r="M150" i="5"/>
  <c r="C150" i="5"/>
  <c r="M153" i="5"/>
  <c r="M152" i="5"/>
  <c r="M155" i="5"/>
  <c r="M151" i="5"/>
  <c r="M58" i="5"/>
  <c r="M54" i="5"/>
  <c r="C54" i="5"/>
  <c r="M57" i="5"/>
  <c r="M56" i="5"/>
  <c r="M59" i="5"/>
  <c r="M55" i="5"/>
  <c r="M194" i="5"/>
  <c r="M197" i="5"/>
  <c r="M193" i="5"/>
  <c r="M196" i="5"/>
  <c r="M192" i="5"/>
  <c r="C192" i="5"/>
  <c r="M195" i="5"/>
  <c r="M98" i="5"/>
  <c r="M101" i="5"/>
  <c r="M97" i="5"/>
  <c r="M100" i="5"/>
  <c r="M96" i="5"/>
  <c r="C96" i="5"/>
  <c r="M99" i="5"/>
  <c r="M166" i="5"/>
  <c r="M162" i="5"/>
  <c r="C162" i="5"/>
  <c r="M165" i="5"/>
  <c r="M164" i="5"/>
  <c r="M167" i="5"/>
  <c r="M163" i="5"/>
  <c r="M70" i="5"/>
  <c r="M66" i="5"/>
  <c r="C66" i="5"/>
  <c r="M69" i="5"/>
  <c r="M68" i="5"/>
  <c r="M71" i="5"/>
  <c r="M67" i="5"/>
  <c r="M275" i="9"/>
  <c r="X539" i="9"/>
  <c r="Z411" i="9"/>
  <c r="AA367" i="9"/>
  <c r="AA574" i="9"/>
  <c r="AA546" i="9"/>
  <c r="Z466" i="9"/>
  <c r="Z454" i="9"/>
  <c r="AA346" i="9"/>
  <c r="Z461" i="9"/>
  <c r="AA385" i="9"/>
  <c r="Z568" i="9"/>
  <c r="X500" i="9"/>
  <c r="X452" i="9"/>
  <c r="AA340" i="9"/>
  <c r="B397" i="9"/>
  <c r="AA397" i="9" s="1"/>
  <c r="B406" i="9"/>
  <c r="AA406" i="9" s="1"/>
  <c r="B404" i="9"/>
  <c r="B258" i="9"/>
  <c r="L258" i="9" s="1"/>
  <c r="B260" i="9"/>
  <c r="B261" i="9"/>
  <c r="N261" i="9" s="1"/>
  <c r="B252" i="9"/>
  <c r="L252" i="9" s="1"/>
  <c r="B255" i="9"/>
  <c r="M255" i="9" s="1"/>
  <c r="B253" i="9"/>
  <c r="L72" i="10"/>
  <c r="L68" i="10"/>
  <c r="B67" i="10"/>
  <c r="L71" i="10"/>
  <c r="L67" i="10"/>
  <c r="L70" i="10"/>
  <c r="L69" i="10"/>
  <c r="L84" i="10"/>
  <c r="L80" i="10"/>
  <c r="B79" i="10"/>
  <c r="L83" i="10"/>
  <c r="L79" i="10"/>
  <c r="L82" i="10"/>
  <c r="L81" i="10"/>
  <c r="L64" i="10"/>
  <c r="L62" i="10"/>
  <c r="L63" i="10"/>
  <c r="L65" i="10"/>
  <c r="L61" i="10"/>
  <c r="L66" i="10"/>
  <c r="B61" i="10"/>
  <c r="K105" i="12"/>
  <c r="K104" i="12"/>
  <c r="B102" i="12"/>
  <c r="K103" i="12"/>
  <c r="K107" i="12"/>
  <c r="K102" i="12"/>
  <c r="K106" i="12"/>
  <c r="M146" i="5"/>
  <c r="M149" i="5"/>
  <c r="M145" i="5"/>
  <c r="M148" i="5"/>
  <c r="M144" i="5"/>
  <c r="C144" i="5"/>
  <c r="M147" i="5"/>
  <c r="M50" i="5"/>
  <c r="M53" i="5"/>
  <c r="M49" i="5"/>
  <c r="M52" i="5"/>
  <c r="M48" i="5"/>
  <c r="C48" i="5"/>
  <c r="M51" i="5"/>
  <c r="K81" i="12"/>
  <c r="K83" i="12"/>
  <c r="K78" i="12"/>
  <c r="B78" i="12"/>
  <c r="K82" i="12"/>
  <c r="K80" i="12"/>
  <c r="K79" i="12"/>
  <c r="K77" i="12"/>
  <c r="K73" i="12"/>
  <c r="K72" i="12"/>
  <c r="K76" i="12"/>
  <c r="K75" i="12"/>
  <c r="K74" i="12"/>
  <c r="B72" i="12"/>
  <c r="M182" i="5"/>
  <c r="M185" i="5"/>
  <c r="M181" i="5"/>
  <c r="M184" i="5"/>
  <c r="M180" i="5"/>
  <c r="C180" i="5"/>
  <c r="M183" i="5"/>
  <c r="M86" i="5"/>
  <c r="M89" i="5"/>
  <c r="M85" i="5"/>
  <c r="M88" i="5"/>
  <c r="M84" i="5"/>
  <c r="C84" i="5"/>
  <c r="M87" i="5"/>
  <c r="M122" i="5"/>
  <c r="M125" i="5"/>
  <c r="M121" i="5"/>
  <c r="M124" i="5"/>
  <c r="M120" i="5"/>
  <c r="C120" i="5"/>
  <c r="M123" i="5"/>
  <c r="K35" i="12"/>
  <c r="K31" i="12"/>
  <c r="B30" i="12"/>
  <c r="K34" i="12"/>
  <c r="K30" i="12"/>
  <c r="K33" i="12"/>
  <c r="K32" i="12"/>
  <c r="M134" i="5"/>
  <c r="M137" i="5"/>
  <c r="M133" i="5"/>
  <c r="M136" i="5"/>
  <c r="M132" i="5"/>
  <c r="C132" i="5"/>
  <c r="M135" i="5"/>
  <c r="M130" i="5"/>
  <c r="M126" i="5"/>
  <c r="C126" i="5"/>
  <c r="M129" i="5"/>
  <c r="M128" i="5"/>
  <c r="M131" i="5"/>
  <c r="M127" i="5"/>
  <c r="M170" i="5"/>
  <c r="M173" i="5"/>
  <c r="M169" i="5"/>
  <c r="M172" i="5"/>
  <c r="M168" i="5"/>
  <c r="C168" i="5"/>
  <c r="M171" i="5"/>
  <c r="M74" i="5"/>
  <c r="M77" i="5"/>
  <c r="M73" i="5"/>
  <c r="M76" i="5"/>
  <c r="M72" i="5"/>
  <c r="C72" i="5"/>
  <c r="M75" i="5"/>
  <c r="M142" i="5"/>
  <c r="M138" i="5"/>
  <c r="C138" i="5"/>
  <c r="M141" i="5"/>
  <c r="M140" i="5"/>
  <c r="M143" i="5"/>
  <c r="M139" i="5"/>
  <c r="M46" i="5"/>
  <c r="M42" i="5"/>
  <c r="C42" i="5"/>
  <c r="M45" i="5"/>
  <c r="M44" i="5"/>
  <c r="M47" i="5"/>
  <c r="M43" i="5"/>
  <c r="AA534" i="9"/>
  <c r="X345" i="9"/>
  <c r="AA568" i="9"/>
  <c r="B401" i="9"/>
  <c r="AA401" i="9" s="1"/>
  <c r="B399" i="9"/>
  <c r="AA399" i="9" s="1"/>
  <c r="B263" i="9"/>
  <c r="L263" i="9" s="1"/>
  <c r="B266" i="9"/>
  <c r="M266" i="9" s="1"/>
  <c r="B248" i="9"/>
  <c r="N248" i="9" s="1"/>
  <c r="B251" i="9"/>
  <c r="L96" i="10"/>
  <c r="L92" i="10"/>
  <c r="B91" i="10"/>
  <c r="L94" i="10"/>
  <c r="L95" i="10"/>
  <c r="L91" i="10"/>
  <c r="L93" i="10"/>
  <c r="L36" i="10"/>
  <c r="L32" i="10"/>
  <c r="B31" i="10"/>
  <c r="L35" i="10"/>
  <c r="L31" i="10"/>
  <c r="L34" i="10"/>
  <c r="L33" i="10"/>
  <c r="L88" i="10"/>
  <c r="L86" i="10"/>
  <c r="L87" i="10"/>
  <c r="B85" i="10"/>
  <c r="L89" i="10"/>
  <c r="L85" i="10"/>
  <c r="L90" i="10"/>
  <c r="K101" i="12"/>
  <c r="K97" i="12"/>
  <c r="K99" i="12"/>
  <c r="B96" i="12"/>
  <c r="K98" i="12"/>
  <c r="K96" i="12"/>
  <c r="K100" i="12"/>
  <c r="M110" i="5"/>
  <c r="M113" i="5"/>
  <c r="M109" i="5"/>
  <c r="M112" i="5"/>
  <c r="M108" i="5"/>
  <c r="C108" i="5"/>
  <c r="M111" i="5"/>
  <c r="M106" i="5"/>
  <c r="M102" i="5"/>
  <c r="C102" i="5"/>
  <c r="M105" i="5"/>
  <c r="M104" i="5"/>
  <c r="M107" i="5"/>
  <c r="M103" i="5"/>
  <c r="L120" i="10"/>
  <c r="L116" i="10"/>
  <c r="B115" i="10"/>
  <c r="L118" i="10"/>
  <c r="L119" i="10"/>
  <c r="L115" i="10"/>
  <c r="L117" i="10"/>
  <c r="L112" i="10"/>
  <c r="L114" i="10"/>
  <c r="B109" i="10"/>
  <c r="L111" i="10"/>
  <c r="L110" i="10"/>
  <c r="L113" i="10"/>
  <c r="L109" i="10"/>
  <c r="L265" i="9"/>
  <c r="N308" i="9"/>
  <c r="N202" i="9"/>
  <c r="L309" i="9"/>
  <c r="N277" i="9"/>
  <c r="L257" i="9"/>
  <c r="N276" i="9"/>
  <c r="L268" i="9"/>
  <c r="L228" i="9"/>
  <c r="N191" i="9"/>
  <c r="Z567" i="9"/>
  <c r="X535" i="9"/>
  <c r="AA530" i="9"/>
  <c r="AA454" i="9"/>
  <c r="Z489" i="9"/>
  <c r="AA369" i="9"/>
  <c r="X528" i="9"/>
  <c r="X491" i="9"/>
  <c r="X506" i="9"/>
  <c r="N317" i="9"/>
  <c r="M285" i="9"/>
  <c r="L233" i="9"/>
  <c r="L311" i="9"/>
  <c r="M231" i="9"/>
  <c r="N310" i="9"/>
  <c r="AA567" i="9"/>
  <c r="AA539" i="9"/>
  <c r="Z491" i="9"/>
  <c r="X447" i="9"/>
  <c r="Z423" i="9"/>
  <c r="X415" i="9"/>
  <c r="AA383" i="9"/>
  <c r="X343" i="9"/>
  <c r="X534" i="9"/>
  <c r="Z506" i="9"/>
  <c r="X569" i="9"/>
  <c r="AA493" i="9"/>
  <c r="X461" i="9"/>
  <c r="AA528" i="9"/>
  <c r="AA452" i="9"/>
  <c r="L269" i="9"/>
  <c r="M233" i="9"/>
  <c r="N311" i="9"/>
  <c r="L275" i="9"/>
  <c r="AA447" i="9"/>
  <c r="AA423" i="9"/>
  <c r="Z415" i="9"/>
  <c r="AA343" i="9"/>
  <c r="AA582" i="9"/>
  <c r="X410" i="9"/>
  <c r="Z569" i="9"/>
  <c r="AA545" i="9"/>
  <c r="X505" i="9"/>
  <c r="Z421" i="9"/>
  <c r="L236" i="9"/>
  <c r="X582" i="9"/>
  <c r="X466" i="9"/>
  <c r="Z410" i="9"/>
  <c r="X545" i="9"/>
  <c r="AA505" i="9"/>
  <c r="AA421" i="9"/>
  <c r="Z345" i="9"/>
  <c r="AA492" i="9"/>
  <c r="Z492" i="9"/>
  <c r="AA448" i="9"/>
  <c r="X448" i="9"/>
  <c r="Z413" i="9"/>
  <c r="AA413" i="9"/>
  <c r="AA541" i="9"/>
  <c r="Z541" i="9"/>
  <c r="AA544" i="9"/>
  <c r="Z544" i="9"/>
  <c r="AA460" i="9"/>
  <c r="Z460" i="9"/>
  <c r="Z417" i="9"/>
  <c r="X417" i="9"/>
  <c r="Z572" i="9"/>
  <c r="AA572" i="9"/>
  <c r="X496" i="9"/>
  <c r="AA496" i="9"/>
  <c r="AA376" i="9"/>
  <c r="Z504" i="9"/>
  <c r="AA504" i="9"/>
  <c r="AA464" i="9"/>
  <c r="X464" i="9"/>
  <c r="Z580" i="9"/>
  <c r="X580" i="9"/>
  <c r="X418" i="9"/>
  <c r="Z418" i="9"/>
  <c r="L230" i="9"/>
  <c r="N230" i="9"/>
  <c r="Z341" i="9"/>
  <c r="X341" i="9"/>
  <c r="AA570" i="9"/>
  <c r="Z570" i="9"/>
  <c r="X575" i="9"/>
  <c r="Z575" i="9"/>
  <c r="X529" i="9"/>
  <c r="AA529" i="9"/>
  <c r="AA531" i="9"/>
  <c r="Z531" i="9"/>
  <c r="X536" i="9"/>
  <c r="AA536" i="9"/>
  <c r="Z494" i="9"/>
  <c r="X494" i="9"/>
  <c r="X488" i="9"/>
  <c r="Z488" i="9"/>
  <c r="X450" i="9"/>
  <c r="AA450" i="9"/>
  <c r="X455" i="9"/>
  <c r="AA455" i="9"/>
  <c r="Z409" i="9"/>
  <c r="AA409" i="9"/>
  <c r="X407" i="9"/>
  <c r="AA407" i="9"/>
  <c r="Z412" i="9"/>
  <c r="X412" i="9"/>
  <c r="AA374" i="9"/>
  <c r="AA368" i="9"/>
  <c r="AA537" i="9"/>
  <c r="Z537" i="9"/>
  <c r="X537" i="9"/>
  <c r="Z542" i="9"/>
  <c r="AA542" i="9"/>
  <c r="Z540" i="9"/>
  <c r="AA540" i="9"/>
  <c r="X498" i="9"/>
  <c r="AA498" i="9"/>
  <c r="X503" i="9"/>
  <c r="AA503" i="9"/>
  <c r="Z503" i="9"/>
  <c r="AA381" i="9"/>
  <c r="AA384" i="9"/>
  <c r="AA344" i="9"/>
  <c r="X344" i="9"/>
  <c r="X342" i="9"/>
  <c r="AA342" i="9"/>
  <c r="AA458" i="9"/>
  <c r="Z458" i="9"/>
  <c r="X458" i="9"/>
  <c r="Z463" i="9"/>
  <c r="AA463" i="9"/>
  <c r="Z517" i="9"/>
  <c r="AA577" i="9"/>
  <c r="X577" i="9"/>
  <c r="AA579" i="9"/>
  <c r="Z579" i="9"/>
  <c r="Z425" i="9"/>
  <c r="AA425" i="9"/>
  <c r="AA426" i="9"/>
  <c r="Z426" i="9"/>
  <c r="X426" i="9"/>
  <c r="Z424" i="9"/>
  <c r="AA424" i="9"/>
  <c r="X424" i="9"/>
  <c r="X531" i="9"/>
  <c r="X542" i="9"/>
  <c r="Z498" i="9"/>
  <c r="X409" i="9"/>
  <c r="AA341" i="9"/>
  <c r="X540" i="9"/>
  <c r="X579" i="9"/>
  <c r="Z407" i="9"/>
  <c r="AA494" i="9"/>
  <c r="AA386" i="9"/>
  <c r="Z529" i="9"/>
  <c r="Z536" i="9"/>
  <c r="AA412" i="9"/>
  <c r="B87" i="9"/>
  <c r="B83" i="9"/>
  <c r="B79" i="9"/>
  <c r="B86" i="9"/>
  <c r="B81" i="9"/>
  <c r="B82" i="9"/>
  <c r="B85" i="9"/>
  <c r="B80" i="9"/>
  <c r="B88" i="9"/>
  <c r="B84" i="9"/>
  <c r="B25" i="9"/>
  <c r="B21" i="9"/>
  <c r="B26" i="9"/>
  <c r="B28" i="9"/>
  <c r="B24" i="9"/>
  <c r="B20" i="9"/>
  <c r="B27" i="9"/>
  <c r="B23" i="9"/>
  <c r="B19" i="9"/>
  <c r="B22" i="9"/>
  <c r="B556" i="9"/>
  <c r="B552" i="9"/>
  <c r="B548" i="9"/>
  <c r="B555" i="9"/>
  <c r="B551" i="9"/>
  <c r="B547" i="9"/>
  <c r="B554" i="9"/>
  <c r="B550" i="9"/>
  <c r="B553" i="9"/>
  <c r="B549" i="9"/>
  <c r="X576" i="9"/>
  <c r="Z576" i="9"/>
  <c r="AA490" i="9"/>
  <c r="Z490" i="9"/>
  <c r="X490" i="9"/>
  <c r="Z451" i="9"/>
  <c r="X451" i="9"/>
  <c r="Z408" i="9"/>
  <c r="AA408" i="9"/>
  <c r="X408" i="9"/>
  <c r="AA497" i="9"/>
  <c r="Z497" i="9"/>
  <c r="X497" i="9"/>
  <c r="AA380" i="9"/>
  <c r="AA465" i="9"/>
  <c r="Z465" i="9"/>
  <c r="X465" i="9"/>
  <c r="AA519" i="9"/>
  <c r="Z519" i="9"/>
  <c r="Z586" i="9"/>
  <c r="AA586" i="9"/>
  <c r="X586" i="9"/>
  <c r="Z420" i="9"/>
  <c r="AA420" i="9"/>
  <c r="X420" i="9"/>
  <c r="M274" i="9"/>
  <c r="N274" i="9"/>
  <c r="N189" i="9"/>
  <c r="B155" i="9"/>
  <c r="B151" i="9"/>
  <c r="B158" i="9"/>
  <c r="B154" i="9"/>
  <c r="B150" i="9"/>
  <c r="B157" i="9"/>
  <c r="B153" i="9"/>
  <c r="B149" i="9"/>
  <c r="B156" i="9"/>
  <c r="B152" i="9"/>
  <c r="B516" i="9"/>
  <c r="B512" i="9"/>
  <c r="B508" i="9"/>
  <c r="B515" i="9"/>
  <c r="B511" i="9"/>
  <c r="B507" i="9"/>
  <c r="B514" i="9"/>
  <c r="B510" i="9"/>
  <c r="B513" i="9"/>
  <c r="B509" i="9"/>
  <c r="B354" i="9"/>
  <c r="B350" i="9"/>
  <c r="B356" i="9"/>
  <c r="B351" i="9"/>
  <c r="B355" i="9"/>
  <c r="B349" i="9"/>
  <c r="B353" i="9"/>
  <c r="B348" i="9"/>
  <c r="B347" i="9"/>
  <c r="B352" i="9"/>
  <c r="AA451" i="9"/>
  <c r="B396" i="9"/>
  <c r="B392" i="9"/>
  <c r="B388" i="9"/>
  <c r="B395" i="9"/>
  <c r="B391" i="9"/>
  <c r="B387" i="9"/>
  <c r="B394" i="9"/>
  <c r="B390" i="9"/>
  <c r="B393" i="9"/>
  <c r="B389" i="9"/>
  <c r="Z573" i="9"/>
  <c r="X573" i="9"/>
  <c r="AA573" i="9"/>
  <c r="AA571" i="9"/>
  <c r="Z571" i="9"/>
  <c r="X571" i="9"/>
  <c r="Z527" i="9"/>
  <c r="X527" i="9"/>
  <c r="AA532" i="9"/>
  <c r="Z532" i="9"/>
  <c r="X532" i="9"/>
  <c r="Z495" i="9"/>
  <c r="AA495" i="9"/>
  <c r="X495" i="9"/>
  <c r="AA449" i="9"/>
  <c r="Z449" i="9"/>
  <c r="X449" i="9"/>
  <c r="Z456" i="9"/>
  <c r="AA456" i="9"/>
  <c r="X456" i="9"/>
  <c r="AA414" i="9"/>
  <c r="Z414" i="9"/>
  <c r="AA370" i="9"/>
  <c r="AA375" i="9"/>
  <c r="X538" i="9"/>
  <c r="Z538" i="9"/>
  <c r="AA538" i="9"/>
  <c r="Z543" i="9"/>
  <c r="X543" i="9"/>
  <c r="AA543" i="9"/>
  <c r="AA499" i="9"/>
  <c r="X499" i="9"/>
  <c r="Z499" i="9"/>
  <c r="AA377" i="9"/>
  <c r="AA382" i="9"/>
  <c r="AA339" i="9"/>
  <c r="Z339" i="9"/>
  <c r="X339" i="9"/>
  <c r="X338" i="9"/>
  <c r="AA338" i="9"/>
  <c r="Z338" i="9"/>
  <c r="X480" i="9"/>
  <c r="Z480" i="9"/>
  <c r="AA480" i="9"/>
  <c r="AA459" i="9"/>
  <c r="Z459" i="9"/>
  <c r="X581" i="9"/>
  <c r="Z581" i="9"/>
  <c r="AA581" i="9"/>
  <c r="AA585" i="9"/>
  <c r="Z585" i="9"/>
  <c r="X585" i="9"/>
  <c r="AA584" i="9"/>
  <c r="Z584" i="9"/>
  <c r="X584" i="9"/>
  <c r="X422" i="9"/>
  <c r="AA422" i="9"/>
  <c r="Z422" i="9"/>
  <c r="N312" i="9"/>
  <c r="L312" i="9"/>
  <c r="L315" i="9"/>
  <c r="M315" i="9"/>
  <c r="M271" i="9"/>
  <c r="N271" i="9"/>
  <c r="N273" i="9"/>
  <c r="M273" i="9"/>
  <c r="N229" i="9"/>
  <c r="M229" i="9"/>
  <c r="L229" i="9"/>
  <c r="L235" i="9"/>
  <c r="M235" i="9"/>
  <c r="N194" i="9"/>
  <c r="N215" i="9"/>
  <c r="L215" i="9"/>
  <c r="N172" i="9"/>
  <c r="B47" i="9"/>
  <c r="B43" i="9"/>
  <c r="B39" i="9"/>
  <c r="B44" i="9"/>
  <c r="B45" i="9"/>
  <c r="B48" i="9"/>
  <c r="B42" i="9"/>
  <c r="B46" i="9"/>
  <c r="B41" i="9"/>
  <c r="B40" i="9"/>
  <c r="B147" i="9"/>
  <c r="B143" i="9"/>
  <c r="B139" i="9"/>
  <c r="B146" i="9"/>
  <c r="B142" i="9"/>
  <c r="B145" i="9"/>
  <c r="B141" i="9"/>
  <c r="B140" i="9"/>
  <c r="B144" i="9"/>
  <c r="B148" i="9"/>
  <c r="B95" i="9"/>
  <c r="B91" i="9"/>
  <c r="B97" i="9"/>
  <c r="B92" i="9"/>
  <c r="B93" i="9"/>
  <c r="B96" i="9"/>
  <c r="B90" i="9"/>
  <c r="B94" i="9"/>
  <c r="B89" i="9"/>
  <c r="B98" i="9"/>
  <c r="B115" i="9"/>
  <c r="B111" i="9"/>
  <c r="B118" i="9"/>
  <c r="B113" i="9"/>
  <c r="B114" i="9"/>
  <c r="B117" i="9"/>
  <c r="B112" i="9"/>
  <c r="B109" i="9"/>
  <c r="B116" i="9"/>
  <c r="B110" i="9"/>
  <c r="B107" i="9"/>
  <c r="B103" i="9"/>
  <c r="B99" i="9"/>
  <c r="B108" i="9"/>
  <c r="B102" i="9"/>
  <c r="B104" i="9"/>
  <c r="B106" i="9"/>
  <c r="B101" i="9"/>
  <c r="B105" i="9"/>
  <c r="B100" i="9"/>
  <c r="B55" i="9"/>
  <c r="B51" i="9"/>
  <c r="B54" i="9"/>
  <c r="B49" i="9"/>
  <c r="B56" i="9"/>
  <c r="B58" i="9"/>
  <c r="B53" i="9"/>
  <c r="B50" i="9"/>
  <c r="B57" i="9"/>
  <c r="B52" i="9"/>
  <c r="B476" i="9"/>
  <c r="B472" i="9"/>
  <c r="B468" i="9"/>
  <c r="B475" i="9"/>
  <c r="B471" i="9"/>
  <c r="B467" i="9"/>
  <c r="B474" i="9"/>
  <c r="B470" i="9"/>
  <c r="B473" i="9"/>
  <c r="B469" i="9"/>
  <c r="N315" i="9"/>
  <c r="L274" i="9"/>
  <c r="AA527" i="9"/>
  <c r="X519" i="9"/>
  <c r="X414" i="9"/>
  <c r="B35" i="9"/>
  <c r="B38" i="9"/>
  <c r="B33" i="9"/>
  <c r="B29" i="9"/>
  <c r="B30" i="9"/>
  <c r="B37" i="9"/>
  <c r="B32" i="9"/>
  <c r="B34" i="9"/>
  <c r="B36" i="9"/>
  <c r="B31" i="9"/>
  <c r="B135" i="9"/>
  <c r="B131" i="9"/>
  <c r="B134" i="9"/>
  <c r="B129" i="9"/>
  <c r="B130" i="9"/>
  <c r="B138" i="9"/>
  <c r="B133" i="9"/>
  <c r="B137" i="9"/>
  <c r="B132" i="9"/>
  <c r="B136" i="9"/>
  <c r="B127" i="9"/>
  <c r="B123" i="9"/>
  <c r="B119" i="9"/>
  <c r="B124" i="9"/>
  <c r="B128" i="9"/>
  <c r="B122" i="9"/>
  <c r="B125" i="9"/>
  <c r="B126" i="9"/>
  <c r="B121" i="9"/>
  <c r="B120" i="9"/>
  <c r="B75" i="9"/>
  <c r="B71" i="9"/>
  <c r="B76" i="9"/>
  <c r="B70" i="9"/>
  <c r="B74" i="9"/>
  <c r="B69" i="9"/>
  <c r="B72" i="9"/>
  <c r="B78" i="9"/>
  <c r="B73" i="9"/>
  <c r="B77" i="9"/>
  <c r="B67" i="9"/>
  <c r="B63" i="9"/>
  <c r="B59" i="9"/>
  <c r="B65" i="9"/>
  <c r="B60" i="9"/>
  <c r="B66" i="9"/>
  <c r="B64" i="9"/>
  <c r="B68" i="9"/>
  <c r="B62" i="9"/>
  <c r="B61" i="9"/>
  <c r="B17" i="9"/>
  <c r="B13" i="9"/>
  <c r="B9" i="9"/>
  <c r="B14" i="9"/>
  <c r="B16" i="9"/>
  <c r="B12" i="9"/>
  <c r="B18" i="9"/>
  <c r="B10" i="9"/>
  <c r="B15" i="9"/>
  <c r="B11" i="9"/>
  <c r="B436" i="9"/>
  <c r="B432" i="9"/>
  <c r="B428" i="9"/>
  <c r="B435" i="9"/>
  <c r="B431" i="9"/>
  <c r="B427" i="9"/>
  <c r="B434" i="9"/>
  <c r="B430" i="9"/>
  <c r="B433" i="9"/>
  <c r="B429" i="9"/>
  <c r="M312" i="9"/>
  <c r="N203" i="9"/>
  <c r="AA576" i="9"/>
  <c r="U154" i="1"/>
  <c r="U122" i="1"/>
  <c r="U137" i="1"/>
  <c r="U150" i="1"/>
  <c r="U165" i="1"/>
  <c r="U149" i="1"/>
  <c r="U133" i="1"/>
  <c r="U169" i="1"/>
  <c r="U153" i="1"/>
  <c r="U121" i="1"/>
  <c r="U166" i="1"/>
  <c r="U138" i="1"/>
  <c r="U161" i="1"/>
  <c r="U145" i="1"/>
  <c r="U129" i="1"/>
  <c r="U158" i="1"/>
  <c r="U134" i="1"/>
  <c r="U157" i="1"/>
  <c r="U141" i="1"/>
  <c r="U125" i="1"/>
  <c r="X20" i="5"/>
  <c r="X36" i="5"/>
  <c r="X24" i="5"/>
  <c r="X32" i="5"/>
  <c r="X16" i="5"/>
  <c r="K37" i="1"/>
  <c r="N278" i="9" l="1"/>
  <c r="M278" i="9"/>
  <c r="Z332" i="9"/>
  <c r="N305" i="9"/>
  <c r="L305" i="9"/>
  <c r="L280" i="9"/>
  <c r="X517" i="9"/>
  <c r="M218" i="9"/>
  <c r="N280" i="9"/>
  <c r="X520" i="9"/>
  <c r="L225" i="9"/>
  <c r="M212" i="9"/>
  <c r="N185" i="9"/>
  <c r="N219" i="9"/>
  <c r="M242" i="9"/>
  <c r="AA520" i="9"/>
  <c r="X483" i="9"/>
  <c r="AA332" i="9"/>
  <c r="AA518" i="9"/>
  <c r="X523" i="9"/>
  <c r="X518" i="9"/>
  <c r="N218" i="9"/>
  <c r="N212" i="9"/>
  <c r="M187" i="9"/>
  <c r="N239" i="9"/>
  <c r="X522" i="9"/>
  <c r="M239" i="9"/>
  <c r="Z523" i="9"/>
  <c r="N290" i="9"/>
  <c r="Z522" i="9"/>
  <c r="N256" i="9"/>
  <c r="X525" i="9"/>
  <c r="Z443" i="9"/>
  <c r="AA485" i="9"/>
  <c r="N255" i="9"/>
  <c r="N294" i="9"/>
  <c r="N250" i="9"/>
  <c r="M294" i="9"/>
  <c r="M185" i="9"/>
  <c r="L297" i="9"/>
  <c r="L250" i="9"/>
  <c r="L255" i="9"/>
  <c r="N302" i="9"/>
  <c r="M252" i="9"/>
  <c r="M223" i="9"/>
  <c r="N258" i="9"/>
  <c r="M302" i="9"/>
  <c r="L267" i="9"/>
  <c r="M264" i="9"/>
  <c r="N209" i="9"/>
  <c r="L186" i="9"/>
  <c r="M258" i="9"/>
  <c r="M209" i="9"/>
  <c r="M267" i="9"/>
  <c r="N252" i="9"/>
  <c r="M186" i="9"/>
  <c r="L208" i="9"/>
  <c r="N187" i="9"/>
  <c r="L246" i="9"/>
  <c r="N283" i="9"/>
  <c r="L242" i="9"/>
  <c r="N223" i="9"/>
  <c r="N182" i="9"/>
  <c r="L182" i="9"/>
  <c r="M246" i="9"/>
  <c r="L219" i="9"/>
  <c r="L264" i="9"/>
  <c r="M297" i="9"/>
  <c r="L283" i="9"/>
  <c r="M245" i="9"/>
  <c r="N224" i="9"/>
  <c r="M208" i="9"/>
  <c r="L261" i="9"/>
  <c r="L249" i="9"/>
  <c r="N306" i="9"/>
  <c r="X330" i="9"/>
  <c r="M241" i="9"/>
  <c r="M261" i="9"/>
  <c r="M249" i="9"/>
  <c r="M306" i="9"/>
  <c r="M244" i="9"/>
  <c r="L210" i="9"/>
  <c r="N210" i="9"/>
  <c r="L244" i="9"/>
  <c r="Z330" i="9"/>
  <c r="N241" i="9"/>
  <c r="M225" i="9"/>
  <c r="L254" i="9"/>
  <c r="AA334" i="9"/>
  <c r="Z525" i="9"/>
  <c r="AA561" i="9"/>
  <c r="X327" i="9"/>
  <c r="AA443" i="9"/>
  <c r="AA328" i="9"/>
  <c r="Z327" i="9"/>
  <c r="Z328" i="9"/>
  <c r="AA521" i="9"/>
  <c r="X526" i="9"/>
  <c r="AA404" i="9"/>
  <c r="AA482" i="9"/>
  <c r="X482" i="9"/>
  <c r="Z334" i="9"/>
  <c r="X478" i="9"/>
  <c r="Z477" i="9"/>
  <c r="AA400" i="9"/>
  <c r="AA478" i="9"/>
  <c r="X477" i="9"/>
  <c r="X557" i="9"/>
  <c r="Z561" i="9"/>
  <c r="X560" i="9"/>
  <c r="X445" i="9"/>
  <c r="AA560" i="9"/>
  <c r="AA526" i="9"/>
  <c r="X485" i="9"/>
  <c r="AA403" i="9"/>
  <c r="M256" i="9"/>
  <c r="N259" i="9"/>
  <c r="M259" i="9"/>
  <c r="L259" i="9"/>
  <c r="Z559" i="9"/>
  <c r="AA335" i="9"/>
  <c r="X486" i="9"/>
  <c r="Z486" i="9"/>
  <c r="AA559" i="9"/>
  <c r="X333" i="9"/>
  <c r="AA524" i="9"/>
  <c r="Z524" i="9"/>
  <c r="N180" i="9"/>
  <c r="X564" i="9"/>
  <c r="Z335" i="9"/>
  <c r="AA484" i="9"/>
  <c r="Z333" i="9"/>
  <c r="Z521" i="9"/>
  <c r="Z558" i="9"/>
  <c r="L243" i="9"/>
  <c r="N243" i="9"/>
  <c r="Z564" i="9"/>
  <c r="AA438" i="9"/>
  <c r="M303" i="9"/>
  <c r="N245" i="9"/>
  <c r="AA558" i="9"/>
  <c r="Z329" i="9"/>
  <c r="X438" i="9"/>
  <c r="L224" i="9"/>
  <c r="L290" i="9"/>
  <c r="N303" i="9"/>
  <c r="C21" i="20"/>
  <c r="D20" i="20"/>
  <c r="N254" i="9"/>
  <c r="C169" i="20"/>
  <c r="D168" i="20"/>
  <c r="AA398" i="9"/>
  <c r="C29" i="20"/>
  <c r="D28" i="20"/>
  <c r="M238" i="9"/>
  <c r="L238" i="9"/>
  <c r="N262" i="9"/>
  <c r="M262" i="9"/>
  <c r="L262" i="9"/>
  <c r="L247" i="9"/>
  <c r="M247" i="9"/>
  <c r="AA481" i="9"/>
  <c r="Z481" i="9"/>
  <c r="L214" i="9"/>
  <c r="M214" i="9"/>
  <c r="N214" i="9"/>
  <c r="M180" i="9"/>
  <c r="AA557" i="9"/>
  <c r="X442" i="9"/>
  <c r="Z445" i="9"/>
  <c r="L288" i="9"/>
  <c r="X329" i="9"/>
  <c r="Z442" i="9"/>
  <c r="AA444" i="9"/>
  <c r="Z483" i="9"/>
  <c r="M288" i="9"/>
  <c r="AA331" i="9"/>
  <c r="Z331" i="9"/>
  <c r="X484" i="9"/>
  <c r="Z444" i="9"/>
  <c r="L286" i="9"/>
  <c r="M253" i="9"/>
  <c r="L253" i="9"/>
  <c r="N253" i="9"/>
  <c r="L260" i="9"/>
  <c r="M260" i="9"/>
  <c r="N260" i="9"/>
  <c r="N213" i="9"/>
  <c r="M213" i="9"/>
  <c r="L213" i="9"/>
  <c r="Z566" i="9"/>
  <c r="X566" i="9"/>
  <c r="AA566" i="9"/>
  <c r="X439" i="9"/>
  <c r="Z439" i="9"/>
  <c r="M211" i="9"/>
  <c r="L211" i="9"/>
  <c r="AA562" i="9"/>
  <c r="Z562" i="9"/>
  <c r="X562" i="9"/>
  <c r="L291" i="9"/>
  <c r="M291" i="9"/>
  <c r="Z440" i="9"/>
  <c r="X440" i="9"/>
  <c r="AA440" i="9"/>
  <c r="N287" i="9"/>
  <c r="M287" i="9"/>
  <c r="L287" i="9"/>
  <c r="AA360" i="9"/>
  <c r="M281" i="9"/>
  <c r="N281" i="9"/>
  <c r="L281" i="9"/>
  <c r="M307" i="9"/>
  <c r="N307" i="9"/>
  <c r="N299" i="9"/>
  <c r="L299" i="9"/>
  <c r="M299" i="9"/>
  <c r="Z479" i="9"/>
  <c r="AA479" i="9"/>
  <c r="X479" i="9"/>
  <c r="L304" i="9"/>
  <c r="M304" i="9"/>
  <c r="M284" i="9"/>
  <c r="L284" i="9"/>
  <c r="L282" i="9"/>
  <c r="N282" i="9"/>
  <c r="M282" i="9"/>
  <c r="X563" i="9"/>
  <c r="Z563" i="9"/>
  <c r="AA563" i="9"/>
  <c r="M286" i="9"/>
  <c r="M298" i="9"/>
  <c r="N298" i="9"/>
  <c r="L298" i="9"/>
  <c r="N279" i="9"/>
  <c r="L279" i="9"/>
  <c r="M279" i="9"/>
  <c r="L300" i="9"/>
  <c r="N300" i="9"/>
  <c r="M300" i="9"/>
  <c r="L292" i="9"/>
  <c r="N292" i="9"/>
  <c r="M292" i="9"/>
  <c r="L295" i="9"/>
  <c r="N295" i="9"/>
  <c r="M295" i="9"/>
  <c r="L178" i="9"/>
  <c r="M178" i="9"/>
  <c r="N178" i="9"/>
  <c r="L226" i="9"/>
  <c r="M226" i="9"/>
  <c r="N226" i="9"/>
  <c r="M221" i="9"/>
  <c r="N221" i="9"/>
  <c r="L221" i="9"/>
  <c r="N204" i="9"/>
  <c r="N199" i="9"/>
  <c r="N205" i="9"/>
  <c r="N168" i="9"/>
  <c r="N216" i="9"/>
  <c r="L216" i="9"/>
  <c r="M217" i="9"/>
  <c r="N217" i="9"/>
  <c r="L289" i="9"/>
  <c r="M289" i="9"/>
  <c r="M296" i="9"/>
  <c r="N296" i="9"/>
  <c r="L184" i="9"/>
  <c r="M184" i="9"/>
  <c r="N179" i="9"/>
  <c r="L179" i="9"/>
  <c r="N181" i="9"/>
  <c r="L181" i="9"/>
  <c r="M227" i="9"/>
  <c r="N227" i="9"/>
  <c r="L222" i="9"/>
  <c r="N222" i="9"/>
  <c r="X446" i="9"/>
  <c r="AA446" i="9"/>
  <c r="AA441" i="9"/>
  <c r="X441" i="9"/>
  <c r="N200" i="9"/>
  <c r="N206" i="9"/>
  <c r="N201" i="9"/>
  <c r="N175" i="9"/>
  <c r="N177" i="9"/>
  <c r="N251" i="9"/>
  <c r="M251" i="9"/>
  <c r="L251" i="9"/>
  <c r="M248" i="9"/>
  <c r="L248" i="9"/>
  <c r="L266" i="9"/>
  <c r="N266" i="9"/>
  <c r="N263" i="9"/>
  <c r="M263" i="9"/>
  <c r="AA433" i="9"/>
  <c r="Z433" i="9"/>
  <c r="X433" i="9"/>
  <c r="AA431" i="9"/>
  <c r="Z431" i="9"/>
  <c r="X431" i="9"/>
  <c r="Z436" i="9"/>
  <c r="AA436" i="9"/>
  <c r="X436" i="9"/>
  <c r="N18" i="9"/>
  <c r="L18" i="9"/>
  <c r="M18" i="9"/>
  <c r="L9" i="9"/>
  <c r="M9" i="9"/>
  <c r="N9" i="9"/>
  <c r="M62" i="9"/>
  <c r="L62" i="9"/>
  <c r="N62" i="9"/>
  <c r="N60" i="9"/>
  <c r="M60" i="9"/>
  <c r="L60" i="9"/>
  <c r="N67" i="9"/>
  <c r="M67" i="9"/>
  <c r="L67" i="9"/>
  <c r="M72" i="9"/>
  <c r="L72" i="9"/>
  <c r="N72" i="9"/>
  <c r="N76" i="9"/>
  <c r="M76" i="9"/>
  <c r="L76" i="9"/>
  <c r="N121" i="9"/>
  <c r="L121" i="9"/>
  <c r="M121" i="9"/>
  <c r="M128" i="9"/>
  <c r="N128" i="9"/>
  <c r="L128" i="9"/>
  <c r="L127" i="9"/>
  <c r="M127" i="9"/>
  <c r="N127" i="9"/>
  <c r="L133" i="9"/>
  <c r="M133" i="9"/>
  <c r="N133" i="9"/>
  <c r="M134" i="9"/>
  <c r="N134" i="9"/>
  <c r="L134" i="9"/>
  <c r="N36" i="9"/>
  <c r="N30" i="9"/>
  <c r="N35" i="9"/>
  <c r="X470" i="9"/>
  <c r="AA470" i="9"/>
  <c r="Z470" i="9"/>
  <c r="AA475" i="9"/>
  <c r="Z475" i="9"/>
  <c r="X475" i="9"/>
  <c r="N52" i="9"/>
  <c r="L52" i="9"/>
  <c r="M52" i="9"/>
  <c r="N58" i="9"/>
  <c r="M58" i="9"/>
  <c r="L58" i="9"/>
  <c r="N51" i="9"/>
  <c r="M51" i="9"/>
  <c r="L51" i="9"/>
  <c r="M101" i="9"/>
  <c r="L101" i="9"/>
  <c r="N101" i="9"/>
  <c r="M108" i="9"/>
  <c r="N108" i="9"/>
  <c r="L108" i="9"/>
  <c r="L110" i="9"/>
  <c r="N110" i="9"/>
  <c r="M110" i="9"/>
  <c r="M117" i="9"/>
  <c r="N117" i="9"/>
  <c r="L117" i="9"/>
  <c r="N111" i="9"/>
  <c r="M111" i="9"/>
  <c r="L111" i="9"/>
  <c r="L94" i="9"/>
  <c r="N94" i="9"/>
  <c r="M94" i="9"/>
  <c r="N92" i="9"/>
  <c r="M92" i="9"/>
  <c r="L92" i="9"/>
  <c r="N148" i="9"/>
  <c r="L148" i="9"/>
  <c r="M148" i="9"/>
  <c r="L145" i="9"/>
  <c r="M145" i="9"/>
  <c r="N145" i="9"/>
  <c r="L143" i="9"/>
  <c r="N143" i="9"/>
  <c r="M143" i="9"/>
  <c r="M46" i="9"/>
  <c r="L46" i="9"/>
  <c r="N46" i="9"/>
  <c r="L44" i="9"/>
  <c r="N44" i="9"/>
  <c r="M44" i="9"/>
  <c r="AA390" i="9"/>
  <c r="AA395" i="9"/>
  <c r="Z348" i="9"/>
  <c r="X348" i="9"/>
  <c r="AA348" i="9"/>
  <c r="X351" i="9"/>
  <c r="AA351" i="9"/>
  <c r="Z351" i="9"/>
  <c r="X509" i="9"/>
  <c r="AA509" i="9"/>
  <c r="Z509" i="9"/>
  <c r="AA507" i="9"/>
  <c r="Z507" i="9"/>
  <c r="X507" i="9"/>
  <c r="X512" i="9"/>
  <c r="Z512" i="9"/>
  <c r="AA512" i="9"/>
  <c r="M149" i="9"/>
  <c r="N149" i="9"/>
  <c r="L149" i="9"/>
  <c r="L154" i="9"/>
  <c r="N154" i="9"/>
  <c r="M154" i="9"/>
  <c r="AA550" i="9"/>
  <c r="X550" i="9"/>
  <c r="Z550" i="9"/>
  <c r="AA555" i="9"/>
  <c r="Z555" i="9"/>
  <c r="X555" i="9"/>
  <c r="N22" i="9"/>
  <c r="N20" i="9"/>
  <c r="N21" i="9"/>
  <c r="L80" i="9"/>
  <c r="M80" i="9"/>
  <c r="N80" i="9"/>
  <c r="N86" i="9"/>
  <c r="M86" i="9"/>
  <c r="L86" i="9"/>
  <c r="AA430" i="9"/>
  <c r="Z430" i="9"/>
  <c r="X430" i="9"/>
  <c r="AA435" i="9"/>
  <c r="Z435" i="9"/>
  <c r="X435" i="9"/>
  <c r="M11" i="9"/>
  <c r="N11" i="9"/>
  <c r="L11" i="9"/>
  <c r="L12" i="9"/>
  <c r="M12" i="9"/>
  <c r="N12" i="9"/>
  <c r="N13" i="9"/>
  <c r="M13" i="9"/>
  <c r="L13" i="9"/>
  <c r="L68" i="9"/>
  <c r="M68" i="9"/>
  <c r="N68" i="9"/>
  <c r="L65" i="9"/>
  <c r="M65" i="9"/>
  <c r="N65" i="9"/>
  <c r="M77" i="9"/>
  <c r="L77" i="9"/>
  <c r="N77" i="9"/>
  <c r="N69" i="9"/>
  <c r="M69" i="9"/>
  <c r="L69" i="9"/>
  <c r="L71" i="9"/>
  <c r="M71" i="9"/>
  <c r="N71" i="9"/>
  <c r="N126" i="9"/>
  <c r="L126" i="9"/>
  <c r="M126" i="9"/>
  <c r="N124" i="9"/>
  <c r="L124" i="9"/>
  <c r="M124" i="9"/>
  <c r="M136" i="9"/>
  <c r="N136" i="9"/>
  <c r="L136" i="9"/>
  <c r="L138" i="9"/>
  <c r="N138" i="9"/>
  <c r="M138" i="9"/>
  <c r="M131" i="9"/>
  <c r="N131" i="9"/>
  <c r="L131" i="9"/>
  <c r="N34" i="9"/>
  <c r="N29" i="9"/>
  <c r="AA474" i="9"/>
  <c r="Z474" i="9"/>
  <c r="X474" i="9"/>
  <c r="Z468" i="9"/>
  <c r="AA468" i="9"/>
  <c r="X468" i="9"/>
  <c r="N57" i="9"/>
  <c r="M57" i="9"/>
  <c r="L57" i="9"/>
  <c r="N56" i="9"/>
  <c r="M56" i="9"/>
  <c r="L56" i="9"/>
  <c r="L55" i="9"/>
  <c r="N55" i="9"/>
  <c r="M55" i="9"/>
  <c r="M106" i="9"/>
  <c r="L106" i="9"/>
  <c r="N106" i="9"/>
  <c r="M99" i="9"/>
  <c r="N99" i="9"/>
  <c r="L99" i="9"/>
  <c r="M116" i="9"/>
  <c r="L116" i="9"/>
  <c r="N116" i="9"/>
  <c r="M114" i="9"/>
  <c r="L114" i="9"/>
  <c r="N114" i="9"/>
  <c r="L115" i="9"/>
  <c r="N115" i="9"/>
  <c r="M115" i="9"/>
  <c r="M90" i="9"/>
  <c r="N90" i="9"/>
  <c r="L90" i="9"/>
  <c r="N97" i="9"/>
  <c r="M97" i="9"/>
  <c r="L97" i="9"/>
  <c r="L144" i="9"/>
  <c r="N144" i="9"/>
  <c r="M144" i="9"/>
  <c r="L142" i="9"/>
  <c r="M142" i="9"/>
  <c r="N142" i="9"/>
  <c r="N147" i="9"/>
  <c r="M147" i="9"/>
  <c r="L147" i="9"/>
  <c r="N42" i="9"/>
  <c r="M42" i="9"/>
  <c r="L42" i="9"/>
  <c r="M39" i="9"/>
  <c r="L39" i="9"/>
  <c r="N39" i="9"/>
  <c r="AA394" i="9"/>
  <c r="AA388" i="9"/>
  <c r="AA353" i="9"/>
  <c r="Z353" i="9"/>
  <c r="X353" i="9"/>
  <c r="Z356" i="9"/>
  <c r="AA356" i="9"/>
  <c r="X356" i="9"/>
  <c r="AA513" i="9"/>
  <c r="Z513" i="9"/>
  <c r="X513" i="9"/>
  <c r="Z511" i="9"/>
  <c r="X511" i="9"/>
  <c r="AA511" i="9"/>
  <c r="AA516" i="9"/>
  <c r="Z516" i="9"/>
  <c r="X516" i="9"/>
  <c r="N153" i="9"/>
  <c r="L153" i="9"/>
  <c r="M153" i="9"/>
  <c r="N158" i="9"/>
  <c r="L158" i="9"/>
  <c r="M158" i="9"/>
  <c r="X554" i="9"/>
  <c r="AA554" i="9"/>
  <c r="Z554" i="9"/>
  <c r="AA548" i="9"/>
  <c r="Z548" i="9"/>
  <c r="X548" i="9"/>
  <c r="N19" i="9"/>
  <c r="N24" i="9"/>
  <c r="N25" i="9"/>
  <c r="N85" i="9"/>
  <c r="M85" i="9"/>
  <c r="L85" i="9"/>
  <c r="L79" i="9"/>
  <c r="N79" i="9"/>
  <c r="M79" i="9"/>
  <c r="Z434" i="9"/>
  <c r="X434" i="9"/>
  <c r="AA434" i="9"/>
  <c r="Z428" i="9"/>
  <c r="X428" i="9"/>
  <c r="AA428" i="9"/>
  <c r="M15" i="9"/>
  <c r="N15" i="9"/>
  <c r="L15" i="9"/>
  <c r="L16" i="9"/>
  <c r="N16" i="9"/>
  <c r="M16" i="9"/>
  <c r="L17" i="9"/>
  <c r="N17" i="9"/>
  <c r="M17" i="9"/>
  <c r="M64" i="9"/>
  <c r="L64" i="9"/>
  <c r="N64" i="9"/>
  <c r="L59" i="9"/>
  <c r="N59" i="9"/>
  <c r="M59" i="9"/>
  <c r="N73" i="9"/>
  <c r="M73" i="9"/>
  <c r="L73" i="9"/>
  <c r="N74" i="9"/>
  <c r="M74" i="9"/>
  <c r="L74" i="9"/>
  <c r="L75" i="9"/>
  <c r="M75" i="9"/>
  <c r="N75" i="9"/>
  <c r="N125" i="9"/>
  <c r="M125" i="9"/>
  <c r="L125" i="9"/>
  <c r="M119" i="9"/>
  <c r="L119" i="9"/>
  <c r="N119" i="9"/>
  <c r="N132" i="9"/>
  <c r="L132" i="9"/>
  <c r="M132" i="9"/>
  <c r="N130" i="9"/>
  <c r="M130" i="9"/>
  <c r="L130" i="9"/>
  <c r="N135" i="9"/>
  <c r="M135" i="9"/>
  <c r="L135" i="9"/>
  <c r="N32" i="9"/>
  <c r="N33" i="9"/>
  <c r="Z469" i="9"/>
  <c r="X469" i="9"/>
  <c r="AA469" i="9"/>
  <c r="AA467" i="9"/>
  <c r="X467" i="9"/>
  <c r="Z467" i="9"/>
  <c r="Z472" i="9"/>
  <c r="AA472" i="9"/>
  <c r="X472" i="9"/>
  <c r="L50" i="9"/>
  <c r="N50" i="9"/>
  <c r="M50" i="9"/>
  <c r="L49" i="9"/>
  <c r="M49" i="9"/>
  <c r="N49" i="9"/>
  <c r="L100" i="9"/>
  <c r="M100" i="9"/>
  <c r="N100" i="9"/>
  <c r="M104" i="9"/>
  <c r="N104" i="9"/>
  <c r="L104" i="9"/>
  <c r="N103" i="9"/>
  <c r="M103" i="9"/>
  <c r="L103" i="9"/>
  <c r="N109" i="9"/>
  <c r="L109" i="9"/>
  <c r="M109" i="9"/>
  <c r="N113" i="9"/>
  <c r="M113" i="9"/>
  <c r="L113" i="9"/>
  <c r="L98" i="9"/>
  <c r="M98" i="9"/>
  <c r="N98" i="9"/>
  <c r="N96" i="9"/>
  <c r="M96" i="9"/>
  <c r="L96" i="9"/>
  <c r="L91" i="9"/>
  <c r="N91" i="9"/>
  <c r="M91" i="9"/>
  <c r="L140" i="9"/>
  <c r="M140" i="9"/>
  <c r="N140" i="9"/>
  <c r="N146" i="9"/>
  <c r="M146" i="9"/>
  <c r="L146" i="9"/>
  <c r="M40" i="9"/>
  <c r="L40" i="9"/>
  <c r="N40" i="9"/>
  <c r="N48" i="9"/>
  <c r="M48" i="9"/>
  <c r="L48" i="9"/>
  <c r="N43" i="9"/>
  <c r="L43" i="9"/>
  <c r="M43" i="9"/>
  <c r="AA389" i="9"/>
  <c r="AA387" i="9"/>
  <c r="AA392" i="9"/>
  <c r="X352" i="9"/>
  <c r="Z352" i="9"/>
  <c r="AA352" i="9"/>
  <c r="Z349" i="9"/>
  <c r="AA349" i="9"/>
  <c r="X349" i="9"/>
  <c r="Z350" i="9"/>
  <c r="X350" i="9"/>
  <c r="AA350" i="9"/>
  <c r="Z510" i="9"/>
  <c r="X510" i="9"/>
  <c r="AA510" i="9"/>
  <c r="X515" i="9"/>
  <c r="AA515" i="9"/>
  <c r="Z515" i="9"/>
  <c r="M152" i="9"/>
  <c r="N152" i="9"/>
  <c r="L152" i="9"/>
  <c r="N157" i="9"/>
  <c r="M157" i="9"/>
  <c r="L157" i="9"/>
  <c r="L151" i="9"/>
  <c r="N151" i="9"/>
  <c r="M151" i="9"/>
  <c r="X549" i="9"/>
  <c r="AA549" i="9"/>
  <c r="Z549" i="9"/>
  <c r="X547" i="9"/>
  <c r="AA547" i="9"/>
  <c r="Z547" i="9"/>
  <c r="Z552" i="9"/>
  <c r="X552" i="9"/>
  <c r="AA552" i="9"/>
  <c r="N23" i="9"/>
  <c r="N28" i="9"/>
  <c r="N84" i="9"/>
  <c r="M84" i="9"/>
  <c r="L84" i="9"/>
  <c r="L82" i="9"/>
  <c r="N82" i="9"/>
  <c r="M82" i="9"/>
  <c r="N83" i="9"/>
  <c r="M83" i="9"/>
  <c r="L83" i="9"/>
  <c r="Z429" i="9"/>
  <c r="AA429" i="9"/>
  <c r="X429" i="9"/>
  <c r="X427" i="9"/>
  <c r="AA427" i="9"/>
  <c r="Z427" i="9"/>
  <c r="X432" i="9"/>
  <c r="Z432" i="9"/>
  <c r="AA432" i="9"/>
  <c r="M10" i="9"/>
  <c r="L10" i="9"/>
  <c r="N10" i="9"/>
  <c r="L14" i="9"/>
  <c r="N14" i="9"/>
  <c r="M14" i="9"/>
  <c r="L61" i="9"/>
  <c r="M61" i="9"/>
  <c r="N61" i="9"/>
  <c r="L66" i="9"/>
  <c r="M66" i="9"/>
  <c r="N66" i="9"/>
  <c r="L63" i="9"/>
  <c r="M63" i="9"/>
  <c r="N63" i="9"/>
  <c r="M78" i="9"/>
  <c r="L78" i="9"/>
  <c r="N78" i="9"/>
  <c r="N70" i="9"/>
  <c r="M70" i="9"/>
  <c r="L70" i="9"/>
  <c r="M120" i="9"/>
  <c r="L120" i="9"/>
  <c r="N120" i="9"/>
  <c r="L122" i="9"/>
  <c r="M122" i="9"/>
  <c r="N122" i="9"/>
  <c r="L123" i="9"/>
  <c r="M123" i="9"/>
  <c r="N123" i="9"/>
  <c r="N137" i="9"/>
  <c r="M137" i="9"/>
  <c r="L137" i="9"/>
  <c r="L129" i="9"/>
  <c r="M129" i="9"/>
  <c r="N129" i="9"/>
  <c r="N31" i="9"/>
  <c r="N37" i="9"/>
  <c r="N38" i="9"/>
  <c r="X473" i="9"/>
  <c r="AA473" i="9"/>
  <c r="Z473" i="9"/>
  <c r="X471" i="9"/>
  <c r="AA471" i="9"/>
  <c r="Z471" i="9"/>
  <c r="Z476" i="9"/>
  <c r="X476" i="9"/>
  <c r="AA476" i="9"/>
  <c r="N53" i="9"/>
  <c r="L53" i="9"/>
  <c r="M53" i="9"/>
  <c r="N54" i="9"/>
  <c r="L54" i="9"/>
  <c r="M54" i="9"/>
  <c r="L105" i="9"/>
  <c r="N105" i="9"/>
  <c r="M105" i="9"/>
  <c r="N102" i="9"/>
  <c r="M102" i="9"/>
  <c r="L102" i="9"/>
  <c r="M107" i="9"/>
  <c r="N107" i="9"/>
  <c r="L107" i="9"/>
  <c r="L112" i="9"/>
  <c r="M112" i="9"/>
  <c r="N112" i="9"/>
  <c r="N118" i="9"/>
  <c r="L118" i="9"/>
  <c r="M118" i="9"/>
  <c r="L89" i="9"/>
  <c r="M89" i="9"/>
  <c r="N89" i="9"/>
  <c r="N93" i="9"/>
  <c r="L93" i="9"/>
  <c r="M93" i="9"/>
  <c r="N95" i="9"/>
  <c r="M95" i="9"/>
  <c r="L95" i="9"/>
  <c r="N141" i="9"/>
  <c r="M141" i="9"/>
  <c r="L141" i="9"/>
  <c r="N139" i="9"/>
  <c r="M139" i="9"/>
  <c r="L139" i="9"/>
  <c r="N41" i="9"/>
  <c r="L41" i="9"/>
  <c r="M41" i="9"/>
  <c r="N45" i="9"/>
  <c r="M45" i="9"/>
  <c r="L45" i="9"/>
  <c r="M47" i="9"/>
  <c r="L47" i="9"/>
  <c r="N47" i="9"/>
  <c r="AA393" i="9"/>
  <c r="AA391" i="9"/>
  <c r="AA396" i="9"/>
  <c r="Z347" i="9"/>
  <c r="X347" i="9"/>
  <c r="AA347" i="9"/>
  <c r="AA355" i="9"/>
  <c r="X355" i="9"/>
  <c r="Z355" i="9"/>
  <c r="X354" i="9"/>
  <c r="AA354" i="9"/>
  <c r="Z354" i="9"/>
  <c r="X514" i="9"/>
  <c r="AA514" i="9"/>
  <c r="Z514" i="9"/>
  <c r="Z508" i="9"/>
  <c r="X508" i="9"/>
  <c r="AA508" i="9"/>
  <c r="M156" i="9"/>
  <c r="L156" i="9"/>
  <c r="N156" i="9"/>
  <c r="M150" i="9"/>
  <c r="L150" i="9"/>
  <c r="N150" i="9"/>
  <c r="M155" i="9"/>
  <c r="L155" i="9"/>
  <c r="N155" i="9"/>
  <c r="AA553" i="9"/>
  <c r="Z553" i="9"/>
  <c r="X553" i="9"/>
  <c r="AA551" i="9"/>
  <c r="Z551" i="9"/>
  <c r="X551" i="9"/>
  <c r="AA556" i="9"/>
  <c r="X556" i="9"/>
  <c r="Z556" i="9"/>
  <c r="N27" i="9"/>
  <c r="N26" i="9"/>
  <c r="M88" i="9"/>
  <c r="L88" i="9"/>
  <c r="N88" i="9"/>
  <c r="L81" i="9"/>
  <c r="N81" i="9"/>
  <c r="M81" i="9"/>
  <c r="L87" i="9"/>
  <c r="N87" i="9"/>
  <c r="M87" i="9"/>
  <c r="I179" i="21"/>
  <c r="H179" i="21"/>
  <c r="G179" i="21"/>
  <c r="F179" i="21"/>
  <c r="E179" i="21"/>
  <c r="D179" i="21"/>
  <c r="C179" i="21"/>
  <c r="B179" i="21"/>
  <c r="I175" i="21"/>
  <c r="H175" i="21"/>
  <c r="G175" i="21"/>
  <c r="F175" i="21"/>
  <c r="E175" i="21"/>
  <c r="D175" i="21"/>
  <c r="C175" i="21"/>
  <c r="B175" i="21"/>
  <c r="I173" i="21"/>
  <c r="H173" i="21"/>
  <c r="G173" i="21"/>
  <c r="F173" i="21"/>
  <c r="E173" i="21"/>
  <c r="D173" i="21"/>
  <c r="C173" i="21"/>
  <c r="B173" i="21"/>
  <c r="I171" i="21"/>
  <c r="H171" i="21"/>
  <c r="G171" i="21"/>
  <c r="F171" i="21"/>
  <c r="E171" i="21"/>
  <c r="D171" i="21"/>
  <c r="C171" i="21"/>
  <c r="B171" i="21"/>
  <c r="I169" i="21"/>
  <c r="H169" i="21"/>
  <c r="G169" i="21"/>
  <c r="F169" i="21"/>
  <c r="E169" i="21"/>
  <c r="D169" i="21"/>
  <c r="C169" i="21"/>
  <c r="B169" i="21"/>
  <c r="I167" i="21"/>
  <c r="H167" i="21"/>
  <c r="G167" i="21"/>
  <c r="F167" i="21"/>
  <c r="E167" i="21"/>
  <c r="D167" i="21"/>
  <c r="C167" i="21"/>
  <c r="B167" i="21"/>
  <c r="I165" i="21"/>
  <c r="H165" i="21"/>
  <c r="G165" i="21"/>
  <c r="F165" i="21"/>
  <c r="E165" i="21"/>
  <c r="D165" i="21"/>
  <c r="C165" i="21"/>
  <c r="B165" i="21"/>
  <c r="I163" i="21"/>
  <c r="H163" i="21"/>
  <c r="G163" i="21"/>
  <c r="F163" i="21"/>
  <c r="E163" i="21"/>
  <c r="D163" i="21"/>
  <c r="C163" i="21"/>
  <c r="B163" i="21"/>
  <c r="I161" i="21"/>
  <c r="H161" i="21"/>
  <c r="G161" i="21"/>
  <c r="F161" i="21"/>
  <c r="E161" i="21"/>
  <c r="D161" i="21"/>
  <c r="C161" i="21"/>
  <c r="B161" i="21"/>
  <c r="I159" i="21"/>
  <c r="H159" i="21"/>
  <c r="G159" i="21"/>
  <c r="F159" i="21"/>
  <c r="E159" i="21"/>
  <c r="D159" i="21"/>
  <c r="C159" i="21"/>
  <c r="B159" i="21"/>
  <c r="I157" i="21"/>
  <c r="H157" i="21"/>
  <c r="G157" i="21"/>
  <c r="F157" i="21"/>
  <c r="E157" i="21"/>
  <c r="D157" i="21"/>
  <c r="C157" i="21"/>
  <c r="B157" i="21"/>
  <c r="I155" i="21"/>
  <c r="H155" i="21"/>
  <c r="G155" i="21"/>
  <c r="F155" i="21"/>
  <c r="E155" i="21"/>
  <c r="D155" i="21"/>
  <c r="C155" i="21"/>
  <c r="B155" i="21"/>
  <c r="I153" i="21"/>
  <c r="H153" i="21"/>
  <c r="G153" i="21"/>
  <c r="F153" i="21"/>
  <c r="E153" i="21"/>
  <c r="D153" i="21"/>
  <c r="C153" i="21"/>
  <c r="B153" i="21"/>
  <c r="I151" i="21"/>
  <c r="H151" i="21"/>
  <c r="G151" i="21"/>
  <c r="F151" i="21"/>
  <c r="E151" i="21"/>
  <c r="D151" i="21"/>
  <c r="C151" i="21"/>
  <c r="B151" i="21"/>
  <c r="I149" i="21"/>
  <c r="H149" i="21"/>
  <c r="G149" i="21"/>
  <c r="F149" i="21"/>
  <c r="E149" i="21"/>
  <c r="D149" i="21"/>
  <c r="C149" i="21"/>
  <c r="B149" i="21"/>
  <c r="I147" i="21"/>
  <c r="H147" i="21"/>
  <c r="G147" i="21"/>
  <c r="F147" i="21"/>
  <c r="E147" i="21"/>
  <c r="D147" i="21"/>
  <c r="C147" i="21"/>
  <c r="B147" i="21"/>
  <c r="I145" i="21"/>
  <c r="H145" i="21"/>
  <c r="G145" i="21"/>
  <c r="F145" i="21"/>
  <c r="E145" i="21"/>
  <c r="D145" i="21"/>
  <c r="C145" i="21"/>
  <c r="B145" i="21"/>
  <c r="I143" i="21"/>
  <c r="H143" i="21"/>
  <c r="G143" i="21"/>
  <c r="F143" i="21"/>
  <c r="E143" i="21"/>
  <c r="D143" i="21"/>
  <c r="C143" i="21"/>
  <c r="B143" i="21"/>
  <c r="I141" i="21"/>
  <c r="H141" i="21"/>
  <c r="G141" i="21"/>
  <c r="F141" i="21"/>
  <c r="E141" i="21"/>
  <c r="D141" i="21"/>
  <c r="C141" i="21"/>
  <c r="B141" i="21"/>
  <c r="I139" i="21"/>
  <c r="H139" i="21"/>
  <c r="G139" i="21"/>
  <c r="F139" i="21"/>
  <c r="E139" i="21"/>
  <c r="D139" i="21"/>
  <c r="C139" i="21"/>
  <c r="B139" i="21"/>
  <c r="I137" i="21"/>
  <c r="H137" i="21"/>
  <c r="G137" i="21"/>
  <c r="F137" i="21"/>
  <c r="E137" i="21"/>
  <c r="D137" i="21"/>
  <c r="C137" i="21"/>
  <c r="B137" i="21"/>
  <c r="I135" i="21"/>
  <c r="H135" i="21"/>
  <c r="G135" i="21"/>
  <c r="F135" i="21"/>
  <c r="E135" i="21"/>
  <c r="D135" i="21"/>
  <c r="C135" i="21"/>
  <c r="B135" i="21"/>
  <c r="I133" i="21"/>
  <c r="H133" i="21"/>
  <c r="G133" i="21"/>
  <c r="F133" i="21"/>
  <c r="E133" i="21"/>
  <c r="D133" i="21"/>
  <c r="C133" i="21"/>
  <c r="B133" i="21"/>
  <c r="I131" i="21"/>
  <c r="H131" i="21"/>
  <c r="G131" i="21"/>
  <c r="F131" i="21"/>
  <c r="E131" i="21"/>
  <c r="D131" i="21"/>
  <c r="C131" i="21"/>
  <c r="B131" i="21"/>
  <c r="I129" i="21"/>
  <c r="H129" i="21"/>
  <c r="G129" i="21"/>
  <c r="F129" i="21"/>
  <c r="E129" i="21"/>
  <c r="D129" i="21"/>
  <c r="C129" i="21"/>
  <c r="B129" i="21"/>
  <c r="I127" i="21"/>
  <c r="H127" i="21"/>
  <c r="G127" i="21"/>
  <c r="F127" i="21"/>
  <c r="E127" i="21"/>
  <c r="D127" i="21"/>
  <c r="C127" i="21"/>
  <c r="B127" i="21"/>
  <c r="I125" i="21"/>
  <c r="H125" i="21"/>
  <c r="G125" i="21"/>
  <c r="F125" i="21"/>
  <c r="E125" i="21"/>
  <c r="D125" i="21"/>
  <c r="C125" i="21"/>
  <c r="B125" i="21"/>
  <c r="I123" i="21"/>
  <c r="H123" i="21"/>
  <c r="G123" i="21"/>
  <c r="F123" i="21"/>
  <c r="E123" i="21"/>
  <c r="D123" i="21"/>
  <c r="C123" i="21"/>
  <c r="B123" i="21"/>
  <c r="I121" i="21"/>
  <c r="H121" i="21"/>
  <c r="G121" i="21"/>
  <c r="F121" i="21"/>
  <c r="E121" i="21"/>
  <c r="D121" i="21"/>
  <c r="C121" i="21"/>
  <c r="B121" i="21"/>
  <c r="Z119" i="21"/>
  <c r="V119" i="21"/>
  <c r="R119" i="21"/>
  <c r="N119" i="21"/>
  <c r="J119" i="21"/>
  <c r="C30" i="20" l="1"/>
  <c r="D29" i="20"/>
  <c r="C170" i="20"/>
  <c r="D170" i="20" s="1"/>
  <c r="D169" i="20"/>
  <c r="C22" i="20"/>
  <c r="D21" i="20"/>
  <c r="B85" i="21"/>
  <c r="C85" i="21"/>
  <c r="D85" i="21"/>
  <c r="E85" i="21"/>
  <c r="F85" i="21"/>
  <c r="G85" i="21"/>
  <c r="H85" i="21"/>
  <c r="I85" i="21"/>
  <c r="B87" i="21"/>
  <c r="C87" i="21"/>
  <c r="D87" i="21"/>
  <c r="E87" i="21"/>
  <c r="F87" i="21"/>
  <c r="G87" i="21"/>
  <c r="H87" i="21"/>
  <c r="I87" i="21"/>
  <c r="B89" i="21"/>
  <c r="C89" i="21"/>
  <c r="D89" i="21"/>
  <c r="E89" i="21"/>
  <c r="F89" i="21"/>
  <c r="G89" i="21"/>
  <c r="H89" i="21"/>
  <c r="I89" i="21"/>
  <c r="B91" i="21"/>
  <c r="C91" i="21"/>
  <c r="D91" i="21"/>
  <c r="E91" i="21"/>
  <c r="F91" i="21"/>
  <c r="G91" i="21"/>
  <c r="H91" i="21"/>
  <c r="I91" i="21"/>
  <c r="B93" i="21"/>
  <c r="C93" i="21"/>
  <c r="D93" i="21"/>
  <c r="E93" i="21"/>
  <c r="F93" i="21"/>
  <c r="G93" i="21"/>
  <c r="H93" i="21"/>
  <c r="I93" i="21"/>
  <c r="B95" i="21"/>
  <c r="C95" i="21"/>
  <c r="D95" i="21"/>
  <c r="E95" i="21"/>
  <c r="F95" i="21"/>
  <c r="G95" i="21"/>
  <c r="H95" i="21"/>
  <c r="I95" i="21"/>
  <c r="B97" i="21"/>
  <c r="C97" i="21"/>
  <c r="D97" i="21"/>
  <c r="E97" i="21"/>
  <c r="F97" i="21"/>
  <c r="G97" i="21"/>
  <c r="H97" i="21"/>
  <c r="I97" i="21"/>
  <c r="B99" i="21"/>
  <c r="C99" i="21"/>
  <c r="D99" i="21"/>
  <c r="E99" i="21"/>
  <c r="F99" i="21"/>
  <c r="G99" i="21"/>
  <c r="H99" i="21"/>
  <c r="I99" i="21"/>
  <c r="B101" i="21"/>
  <c r="C101" i="21"/>
  <c r="D101" i="21"/>
  <c r="E101" i="21"/>
  <c r="F101" i="21"/>
  <c r="G101" i="21"/>
  <c r="H101" i="21"/>
  <c r="I101" i="21"/>
  <c r="B103" i="21"/>
  <c r="C103" i="21"/>
  <c r="D103" i="21"/>
  <c r="E103" i="21"/>
  <c r="F103" i="21"/>
  <c r="G103" i="21"/>
  <c r="H103" i="21"/>
  <c r="I103" i="21"/>
  <c r="B105" i="21"/>
  <c r="C105" i="21"/>
  <c r="D105" i="21"/>
  <c r="E105" i="21"/>
  <c r="F105" i="21"/>
  <c r="G105" i="21"/>
  <c r="H105" i="21"/>
  <c r="I105" i="21"/>
  <c r="B107" i="21"/>
  <c r="C107" i="21"/>
  <c r="D107" i="21"/>
  <c r="E107" i="21"/>
  <c r="F107" i="21"/>
  <c r="G107" i="21"/>
  <c r="H107" i="21"/>
  <c r="I107" i="21"/>
  <c r="B109" i="21"/>
  <c r="C109" i="21"/>
  <c r="D109" i="21"/>
  <c r="E109" i="21"/>
  <c r="F109" i="21"/>
  <c r="G109" i="21"/>
  <c r="H109" i="21"/>
  <c r="I109" i="21"/>
  <c r="B111" i="21"/>
  <c r="C111" i="21"/>
  <c r="D111" i="21"/>
  <c r="E111" i="21"/>
  <c r="F111" i="21"/>
  <c r="G111" i="21"/>
  <c r="H111" i="21"/>
  <c r="I111" i="21"/>
  <c r="I83" i="21"/>
  <c r="C83" i="21"/>
  <c r="D83" i="21"/>
  <c r="E83" i="21"/>
  <c r="F83" i="21"/>
  <c r="G83" i="21"/>
  <c r="H83" i="21"/>
  <c r="B83" i="21"/>
  <c r="Z81" i="21"/>
  <c r="V81" i="21"/>
  <c r="R81" i="21"/>
  <c r="N81" i="21"/>
  <c r="J81" i="21"/>
  <c r="C23" i="20" l="1"/>
  <c r="D22" i="20"/>
  <c r="C31" i="20"/>
  <c r="D31" i="20" s="1"/>
  <c r="D30" i="20"/>
  <c r="I49" i="21"/>
  <c r="I51" i="21"/>
  <c r="I53" i="21"/>
  <c r="I55" i="21"/>
  <c r="I57" i="21"/>
  <c r="I59" i="21"/>
  <c r="I61" i="21"/>
  <c r="I63" i="21"/>
  <c r="I65" i="21"/>
  <c r="I67" i="21"/>
  <c r="I69" i="21"/>
  <c r="I71" i="21"/>
  <c r="I73" i="21"/>
  <c r="I75" i="21"/>
  <c r="I47" i="21"/>
  <c r="B49" i="21"/>
  <c r="C49" i="21"/>
  <c r="D49" i="21"/>
  <c r="E49" i="21"/>
  <c r="F49" i="21"/>
  <c r="G49" i="21"/>
  <c r="H49" i="21"/>
  <c r="B51" i="21"/>
  <c r="C51" i="21"/>
  <c r="D51" i="21"/>
  <c r="E51" i="21"/>
  <c r="F51" i="21"/>
  <c r="G51" i="21"/>
  <c r="H51" i="21"/>
  <c r="B53" i="21"/>
  <c r="C53" i="21"/>
  <c r="D53" i="21"/>
  <c r="E53" i="21"/>
  <c r="F53" i="21"/>
  <c r="G53" i="21"/>
  <c r="H53" i="21"/>
  <c r="B55" i="21"/>
  <c r="C55" i="21"/>
  <c r="D55" i="21"/>
  <c r="E55" i="21"/>
  <c r="F55" i="21"/>
  <c r="G55" i="21"/>
  <c r="H55" i="21"/>
  <c r="B57" i="21"/>
  <c r="C57" i="21"/>
  <c r="D57" i="21"/>
  <c r="E57" i="21"/>
  <c r="F57" i="21"/>
  <c r="G57" i="21"/>
  <c r="H57" i="21"/>
  <c r="B59" i="21"/>
  <c r="C59" i="21"/>
  <c r="D59" i="21"/>
  <c r="E59" i="21"/>
  <c r="F59" i="21"/>
  <c r="G59" i="21"/>
  <c r="H59" i="21"/>
  <c r="B61" i="21"/>
  <c r="C61" i="21"/>
  <c r="D61" i="21"/>
  <c r="E61" i="21"/>
  <c r="F61" i="21"/>
  <c r="G61" i="21"/>
  <c r="H61" i="21"/>
  <c r="B63" i="21"/>
  <c r="C63" i="21"/>
  <c r="D63" i="21"/>
  <c r="E63" i="21"/>
  <c r="F63" i="21"/>
  <c r="G63" i="21"/>
  <c r="H63" i="21"/>
  <c r="B65" i="21"/>
  <c r="C65" i="21"/>
  <c r="D65" i="21"/>
  <c r="E65" i="21"/>
  <c r="F65" i="21"/>
  <c r="G65" i="21"/>
  <c r="H65" i="21"/>
  <c r="B67" i="21"/>
  <c r="C67" i="21"/>
  <c r="D67" i="21"/>
  <c r="E67" i="21"/>
  <c r="F67" i="21"/>
  <c r="G67" i="21"/>
  <c r="H67" i="21"/>
  <c r="B69" i="21"/>
  <c r="C69" i="21"/>
  <c r="D69" i="21"/>
  <c r="E69" i="21"/>
  <c r="F69" i="21"/>
  <c r="G69" i="21"/>
  <c r="H69" i="21"/>
  <c r="B71" i="21"/>
  <c r="C71" i="21"/>
  <c r="D71" i="21"/>
  <c r="E71" i="21"/>
  <c r="F71" i="21"/>
  <c r="G71" i="21"/>
  <c r="H71" i="21"/>
  <c r="B73" i="21"/>
  <c r="C73" i="21"/>
  <c r="D73" i="21"/>
  <c r="E73" i="21"/>
  <c r="F73" i="21"/>
  <c r="G73" i="21"/>
  <c r="H73" i="21"/>
  <c r="B75" i="21"/>
  <c r="C75" i="21"/>
  <c r="D75" i="21"/>
  <c r="E75" i="21"/>
  <c r="F75" i="21"/>
  <c r="G75" i="21"/>
  <c r="H75" i="21"/>
  <c r="C47" i="21"/>
  <c r="D47" i="21"/>
  <c r="E47" i="21"/>
  <c r="F47" i="21"/>
  <c r="G47" i="21"/>
  <c r="H47" i="21"/>
  <c r="B47" i="21"/>
  <c r="C24" i="20" l="1"/>
  <c r="D24" i="20" s="1"/>
  <c r="D23" i="20"/>
  <c r="E92" i="1"/>
  <c r="I92" i="1" s="1"/>
  <c r="AE22" i="5" l="1" a="1"/>
  <c r="AE22" i="5" s="1"/>
  <c r="AE14" i="5" a="1"/>
  <c r="AE14" i="5" s="1"/>
  <c r="X168" i="1"/>
  <c r="X120" i="1"/>
  <c r="AE26" i="5" a="1"/>
  <c r="AE26" i="5" s="1"/>
  <c r="AE30" i="5" a="1"/>
  <c r="AE30" i="5" s="1"/>
  <c r="X152" i="1"/>
  <c r="X136" i="1"/>
  <c r="X124" i="1"/>
  <c r="X159" i="1"/>
  <c r="X130" i="1"/>
  <c r="X146" i="1"/>
  <c r="X128" i="1"/>
  <c r="X148" i="1"/>
  <c r="X139" i="1"/>
  <c r="AE27" i="5" a="1"/>
  <c r="AE27" i="5" s="1"/>
  <c r="AE28" i="5" a="1"/>
  <c r="AE28" i="5" s="1"/>
  <c r="AE21" i="5" a="1"/>
  <c r="AE21" i="5" s="1"/>
  <c r="AE33" i="5" a="1"/>
  <c r="AE33" i="5" s="1"/>
  <c r="X140" i="1"/>
  <c r="X167" i="1"/>
  <c r="X144" i="1"/>
  <c r="X164" i="1"/>
  <c r="X147" i="1"/>
  <c r="AE15" i="5" a="1"/>
  <c r="AE15" i="5" s="1"/>
  <c r="X135" i="1"/>
  <c r="AE35" i="5" a="1"/>
  <c r="AE35" i="5" s="1"/>
  <c r="AE25" i="5" a="1"/>
  <c r="AE25" i="5" s="1"/>
  <c r="AE29" i="5" a="1"/>
  <c r="AE29" i="5" s="1"/>
  <c r="X143" i="1"/>
  <c r="X132" i="1"/>
  <c r="X131" i="1"/>
  <c r="X127" i="1"/>
  <c r="AE31" i="5" a="1"/>
  <c r="AE31" i="5" s="1"/>
  <c r="AE12" i="5" a="1"/>
  <c r="AE12" i="5" s="1"/>
  <c r="AE34" i="5" a="1"/>
  <c r="AE34" i="5" s="1"/>
  <c r="AE18" i="5" a="1"/>
  <c r="AE18" i="5" s="1"/>
  <c r="X156" i="1"/>
  <c r="X126" i="1"/>
  <c r="X142" i="1"/>
  <c r="X162" i="1"/>
  <c r="X160" i="1"/>
  <c r="X123" i="1"/>
  <c r="X155" i="1"/>
  <c r="X163" i="1"/>
  <c r="AE23" i="5" a="1"/>
  <c r="AE23" i="5" s="1"/>
  <c r="AE11" i="5" a="1"/>
  <c r="AE11" i="5" s="1"/>
  <c r="X151" i="1"/>
  <c r="AE13" i="5" a="1"/>
  <c r="AE13" i="5" s="1"/>
  <c r="AE19" i="5" a="1"/>
  <c r="AE19" i="5" s="1"/>
  <c r="AE17" i="5" a="1"/>
  <c r="AE17" i="5" s="1"/>
  <c r="X154" i="1"/>
  <c r="X158" i="1"/>
  <c r="AE16" i="5" a="1"/>
  <c r="AE16" i="5" s="1"/>
  <c r="X137" i="1"/>
  <c r="X150" i="1"/>
  <c r="X149" i="1"/>
  <c r="X169" i="1"/>
  <c r="X121" i="1"/>
  <c r="X138" i="1"/>
  <c r="X145" i="1"/>
  <c r="X157" i="1"/>
  <c r="X125" i="1"/>
  <c r="AE36" i="5" a="1"/>
  <c r="AE36" i="5" s="1"/>
  <c r="AE32" i="5" a="1"/>
  <c r="AE32" i="5" s="1"/>
  <c r="X134" i="1"/>
  <c r="X165" i="1"/>
  <c r="X133" i="1"/>
  <c r="X153" i="1"/>
  <c r="X166" i="1"/>
  <c r="X161" i="1"/>
  <c r="X129" i="1"/>
  <c r="X141" i="1"/>
  <c r="AE20" i="5" a="1"/>
  <c r="AE20" i="5" s="1"/>
  <c r="X122" i="1"/>
  <c r="AE24" i="5" a="1"/>
  <c r="AE24" i="5" s="1"/>
  <c r="K119" i="1"/>
  <c r="E119" i="1" s="1"/>
  <c r="C8" i="6"/>
  <c r="B8" i="6"/>
  <c r="C10" i="5"/>
  <c r="B10" i="5" s="1"/>
  <c r="B10" i="10"/>
  <c r="B9" i="12"/>
  <c r="L37" i="1" l="1"/>
  <c r="T37" i="1"/>
  <c r="K10" i="1" l="1"/>
  <c r="M5" i="21" l="1"/>
  <c r="I4" i="21"/>
  <c r="M4" i="21"/>
  <c r="B10" i="21"/>
  <c r="A43" i="21" l="1"/>
  <c r="Z45" i="21"/>
  <c r="V45" i="21"/>
  <c r="R45" i="21"/>
  <c r="N45" i="21"/>
  <c r="R48" i="21" l="1"/>
  <c r="O47" i="21"/>
  <c r="J45" i="21"/>
  <c r="C29" i="12"/>
  <c r="S49" i="21" s="1" a="1"/>
  <c r="S49" i="21" s="1"/>
  <c r="B15" i="21"/>
  <c r="W47" i="21" l="1" a="1"/>
  <c r="W47" i="21" s="1"/>
  <c r="T47" i="21" a="1"/>
  <c r="T47" i="21" s="1"/>
  <c r="P47" i="21" a="1"/>
  <c r="P47" i="21" s="1"/>
  <c r="X47" i="21" a="1"/>
  <c r="X47" i="21" s="1"/>
  <c r="S47" i="21" a="1"/>
  <c r="S47" i="21" s="1"/>
  <c r="Q47" i="21" a="1"/>
  <c r="Q47" i="21" s="1"/>
  <c r="Y47" i="21" a="1"/>
  <c r="Y47" i="21" s="1"/>
  <c r="U47" i="21" a="1"/>
  <c r="U47" i="21" s="1"/>
  <c r="R64" i="21" a="1"/>
  <c r="R64" i="21" s="1"/>
  <c r="N47" i="21" a="1"/>
  <c r="N47" i="21" s="1"/>
  <c r="P75" i="21" a="1"/>
  <c r="P75" i="21" s="1"/>
  <c r="N48" i="21" a="1"/>
  <c r="N48" i="21" s="1"/>
  <c r="P55" i="21" a="1"/>
  <c r="P55" i="21" s="1"/>
  <c r="N63" i="21" a="1"/>
  <c r="N63" i="21" s="1"/>
  <c r="Q65" i="21" s="1" a="1"/>
  <c r="Q65" i="21" s="1"/>
  <c r="N56" i="21" a="1"/>
  <c r="N56" i="21" s="1"/>
  <c r="P63" i="21" a="1"/>
  <c r="P63" i="21" s="1"/>
  <c r="N51" i="21" a="1"/>
  <c r="N51" i="21" s="1"/>
  <c r="Q53" i="21" s="1" a="1"/>
  <c r="Q53" i="21" s="1"/>
  <c r="O73" i="21" a="1"/>
  <c r="O73" i="21" s="1"/>
  <c r="O69" i="21" a="1"/>
  <c r="O69" i="21" s="1"/>
  <c r="P65" i="21" a="1"/>
  <c r="P65" i="21" s="1"/>
  <c r="R58" i="21" a="1"/>
  <c r="R58" i="21" s="1"/>
  <c r="P53" i="21" a="1"/>
  <c r="P53" i="21" s="1"/>
  <c r="N74" i="21" a="1"/>
  <c r="N74" i="21" s="1"/>
  <c r="P71" i="21" a="1"/>
  <c r="P71" i="21" s="1"/>
  <c r="N69" i="21" a="1"/>
  <c r="N69" i="21" s="1"/>
  <c r="Q71" i="21" s="1" a="1"/>
  <c r="Q71" i="21" s="1"/>
  <c r="N66" i="21" a="1"/>
  <c r="N66" i="21" s="1"/>
  <c r="R60" i="21" a="1"/>
  <c r="R60" i="21" s="1"/>
  <c r="O53" i="21" a="1"/>
  <c r="O53" i="21" s="1"/>
  <c r="V47" i="21" a="1"/>
  <c r="V47" i="21" s="1"/>
  <c r="Y49" i="21" s="1" a="1"/>
  <c r="Y49" i="21" s="1"/>
  <c r="V75" i="21" a="1"/>
  <c r="V75" i="21" s="1"/>
  <c r="V53" i="21" a="1"/>
  <c r="V53" i="21" s="1"/>
  <c r="Y55" i="21" s="1" a="1"/>
  <c r="Y55" i="21" s="1"/>
  <c r="W75" i="21" a="1"/>
  <c r="W75" i="21" s="1"/>
  <c r="X51" i="21" a="1"/>
  <c r="X51" i="21" s="1"/>
  <c r="V49" i="21" a="1"/>
  <c r="V49" i="21" s="1"/>
  <c r="Y51" i="21" s="1" a="1"/>
  <c r="Y51" i="21" s="1"/>
  <c r="W69" i="21" a="1"/>
  <c r="W69" i="21" s="1"/>
  <c r="V62" i="21" a="1"/>
  <c r="V62" i="21" s="1"/>
  <c r="V54" i="21" a="1"/>
  <c r="V54" i="21" s="1"/>
  <c r="X73" i="21" a="1"/>
  <c r="X73" i="21" s="1"/>
  <c r="V71" i="21" a="1"/>
  <c r="V71" i="21" s="1"/>
  <c r="Y73" i="21" s="1" a="1"/>
  <c r="Y73" i="21" s="1"/>
  <c r="V68" i="21" a="1"/>
  <c r="V68" i="21" s="1"/>
  <c r="X65" i="21" a="1"/>
  <c r="X65" i="21" s="1"/>
  <c r="X57" i="21" a="1"/>
  <c r="X57" i="21" s="1"/>
  <c r="W49" i="21" a="1"/>
  <c r="W49" i="21" s="1"/>
  <c r="Z48" i="21" a="1"/>
  <c r="Z48" i="21" s="1"/>
  <c r="Z51" i="21" a="1"/>
  <c r="Z51" i="21" s="1"/>
  <c r="AC53" i="21" s="1" a="1"/>
  <c r="AC53" i="21" s="1"/>
  <c r="AA47" i="21" a="1"/>
  <c r="AA47" i="21" s="1"/>
  <c r="Z63" i="21" a="1"/>
  <c r="Z63" i="21" s="1"/>
  <c r="AC65" i="21" s="1" a="1"/>
  <c r="AC65" i="21" s="1"/>
  <c r="AB47" i="21" a="1"/>
  <c r="AB47" i="21" s="1"/>
  <c r="AB49" i="21" a="1"/>
  <c r="AB49" i="21" s="1"/>
  <c r="Z73" i="21" a="1"/>
  <c r="Z73" i="21" s="1"/>
  <c r="AC75" i="21" s="1" a="1"/>
  <c r="AC75" i="21" s="1"/>
  <c r="Z70" i="21" a="1"/>
  <c r="Z70" i="21" s="1"/>
  <c r="AB67" i="21" a="1"/>
  <c r="AB67" i="21" s="1"/>
  <c r="Z65" i="21" a="1"/>
  <c r="Z65" i="21" s="1"/>
  <c r="AC67" i="21" s="1" a="1"/>
  <c r="AC67" i="21" s="1"/>
  <c r="AB59" i="21" a="1"/>
  <c r="AB59" i="21" s="1"/>
  <c r="AB51" i="21" a="1"/>
  <c r="AB51" i="21" s="1"/>
  <c r="AA69" i="21" a="1"/>
  <c r="AA69" i="21" s="1"/>
  <c r="AA61" i="21" a="1"/>
  <c r="AA61" i="21" s="1"/>
  <c r="AA53" i="21" a="1"/>
  <c r="AA53" i="21" s="1"/>
  <c r="T57" i="21" a="1"/>
  <c r="T57" i="21" s="1"/>
  <c r="R55" i="21" a="1"/>
  <c r="R55" i="21" s="1"/>
  <c r="R57" i="21" a="1"/>
  <c r="R57" i="21" s="1"/>
  <c r="U59" i="21" s="1" a="1"/>
  <c r="U59" i="21" s="1"/>
  <c r="S75" i="21" a="1"/>
  <c r="S75" i="21" s="1"/>
  <c r="R73" i="21" a="1"/>
  <c r="R73" i="21" s="1"/>
  <c r="U75" i="21" s="1" a="1"/>
  <c r="U75" i="21" s="1"/>
  <c r="R69" i="21" a="1"/>
  <c r="R69" i="21" s="1"/>
  <c r="U71" i="21" s="1" a="1"/>
  <c r="U71" i="21" s="1"/>
  <c r="T59" i="21" a="1"/>
  <c r="T59" i="21" s="1"/>
  <c r="S73" i="21" a="1"/>
  <c r="S73" i="21" s="1"/>
  <c r="R65" i="21" a="1"/>
  <c r="R65" i="21" s="1"/>
  <c r="U67" i="21" s="1" a="1"/>
  <c r="U67" i="21" s="1"/>
  <c r="T55" i="21" a="1"/>
  <c r="T55" i="21" s="1"/>
  <c r="N58" i="21" a="1"/>
  <c r="N58" i="21" s="1"/>
  <c r="N76" i="21" a="1"/>
  <c r="N76" i="21" s="1"/>
  <c r="N65" i="21" a="1"/>
  <c r="N65" i="21" s="1"/>
  <c r="Q67" i="21" s="1" a="1"/>
  <c r="Q67" i="21" s="1"/>
  <c r="N54" i="21" a="1"/>
  <c r="N54" i="21" s="1"/>
  <c r="N55" i="21" a="1"/>
  <c r="N55" i="21" s="1"/>
  <c r="N62" i="21" a="1"/>
  <c r="N62" i="21" s="1"/>
  <c r="N57" i="21" a="1"/>
  <c r="N57" i="21" s="1"/>
  <c r="Q59" i="21" s="1" a="1"/>
  <c r="Q59" i="21" s="1"/>
  <c r="R72" i="21" a="1"/>
  <c r="R72" i="21" s="1"/>
  <c r="R68" i="21" a="1"/>
  <c r="R68" i="21" s="1"/>
  <c r="N64" i="21" a="1"/>
  <c r="N64" i="21" s="1"/>
  <c r="O57" i="21" a="1"/>
  <c r="O57" i="21" s="1"/>
  <c r="R50" i="21" a="1"/>
  <c r="R50" i="21" s="1"/>
  <c r="P73" i="21" a="1"/>
  <c r="P73" i="21" s="1"/>
  <c r="N71" i="21" a="1"/>
  <c r="N71" i="21" s="1"/>
  <c r="Q73" i="21" s="1" a="1"/>
  <c r="Q73" i="21" s="1"/>
  <c r="N68" i="21" a="1"/>
  <c r="N68" i="21" s="1"/>
  <c r="O65" i="21" a="1"/>
  <c r="O65" i="21" s="1"/>
  <c r="O59" i="21" a="1"/>
  <c r="O59" i="21" s="1"/>
  <c r="R52" i="21" a="1"/>
  <c r="R52" i="21" s="1"/>
  <c r="V65" i="21" a="1"/>
  <c r="V65" i="21" s="1"/>
  <c r="Y67" i="21" s="1" a="1"/>
  <c r="Y67" i="21" s="1"/>
  <c r="V59" i="21" a="1"/>
  <c r="V59" i="21" s="1"/>
  <c r="Y61" i="21" s="1" a="1"/>
  <c r="Y61" i="21" s="1"/>
  <c r="V64" i="21" a="1"/>
  <c r="V64" i="21" s="1"/>
  <c r="X63" i="21" a="1"/>
  <c r="X63" i="21" s="1"/>
  <c r="V48" i="21" a="1"/>
  <c r="V48" i="21" s="1"/>
  <c r="W67" i="21" a="1"/>
  <c r="W67" i="21" s="1"/>
  <c r="X61" i="21" a="1"/>
  <c r="X61" i="21" s="1"/>
  <c r="X53" i="21" a="1"/>
  <c r="X53" i="21" s="1"/>
  <c r="V73" i="21" a="1"/>
  <c r="V73" i="21" s="1"/>
  <c r="Y75" i="21" s="1" a="1"/>
  <c r="Y75" i="21" s="1"/>
  <c r="V70" i="21" a="1"/>
  <c r="V70" i="21" s="1"/>
  <c r="X67" i="21" a="1"/>
  <c r="X67" i="21" s="1"/>
  <c r="W61" i="21" a="1"/>
  <c r="W61" i="21" s="1"/>
  <c r="W53" i="21" a="1"/>
  <c r="W53" i="21" s="1"/>
  <c r="AB61" i="21" a="1"/>
  <c r="AB61" i="21" s="1"/>
  <c r="Z62" i="21" a="1"/>
  <c r="Z62" i="21" s="1"/>
  <c r="AC47" i="21" a="1"/>
  <c r="AC47" i="21" s="1"/>
  <c r="Z76" i="21" a="1"/>
  <c r="Z76" i="21" s="1"/>
  <c r="Z58" i="21" a="1"/>
  <c r="Z58" i="21" s="1"/>
  <c r="Z59" i="21" a="1"/>
  <c r="Z59" i="21" s="1"/>
  <c r="AC61" i="21" s="1" a="1"/>
  <c r="AC61" i="21" s="1"/>
  <c r="Z47" i="21" a="1"/>
  <c r="Z47" i="21" s="1"/>
  <c r="AC49" i="21" s="1" a="1"/>
  <c r="AC49" i="21" s="1"/>
  <c r="Z72" i="21" a="1"/>
  <c r="Z72" i="21" s="1"/>
  <c r="AB69" i="21" a="1"/>
  <c r="AB69" i="21" s="1"/>
  <c r="Z67" i="21" a="1"/>
  <c r="Z67" i="21" s="1"/>
  <c r="AC69" i="21" s="1" a="1"/>
  <c r="AC69" i="21" s="1"/>
  <c r="Z64" i="21" a="1"/>
  <c r="Z64" i="21" s="1"/>
  <c r="AA57" i="21" a="1"/>
  <c r="AA57" i="21" s="1"/>
  <c r="AA49" i="21" a="1"/>
  <c r="AA49" i="21" s="1"/>
  <c r="AA67" i="21" a="1"/>
  <c r="AA67" i="21" s="1"/>
  <c r="AA59" i="21" a="1"/>
  <c r="AA59" i="21" s="1"/>
  <c r="AA51" i="21" a="1"/>
  <c r="AA51" i="21" s="1"/>
  <c r="R51" i="21" a="1"/>
  <c r="R51" i="21" s="1"/>
  <c r="U53" i="21" s="1" a="1"/>
  <c r="U53" i="21" s="1"/>
  <c r="T75" i="21" a="1"/>
  <c r="T75" i="21" s="1"/>
  <c r="T53" i="21" a="1"/>
  <c r="T53" i="21" s="1"/>
  <c r="T49" i="21" a="1"/>
  <c r="T49" i="21" s="1"/>
  <c r="T71" i="21" a="1"/>
  <c r="T71" i="21" s="1"/>
  <c r="T67" i="21" a="1"/>
  <c r="T67" i="21" s="1"/>
  <c r="S57" i="21" a="1"/>
  <c r="S57" i="21" s="1"/>
  <c r="S71" i="21" a="1"/>
  <c r="S71" i="21" s="1"/>
  <c r="T63" i="21" a="1"/>
  <c r="T63" i="21" s="1"/>
  <c r="S53" i="21" a="1"/>
  <c r="S53" i="21" s="1"/>
  <c r="P59" i="21" a="1"/>
  <c r="P59" i="21" s="1"/>
  <c r="N60" i="21" a="1"/>
  <c r="N60" i="21" s="1"/>
  <c r="N53" i="21" a="1"/>
  <c r="N53" i="21" s="1"/>
  <c r="Q55" i="21" s="1" a="1"/>
  <c r="Q55" i="21" s="1"/>
  <c r="R76" i="21" a="1"/>
  <c r="R76" i="21" s="1"/>
  <c r="P51" i="21" a="1"/>
  <c r="P51" i="21" s="1"/>
  <c r="N61" i="21" a="1"/>
  <c r="N61" i="21" s="1"/>
  <c r="Q63" i="21" s="1" a="1"/>
  <c r="Q63" i="21" s="1"/>
  <c r="O75" i="21" a="1"/>
  <c r="O75" i="21" s="1"/>
  <c r="O71" i="21" a="1"/>
  <c r="O71" i="21" s="1"/>
  <c r="O67" i="21" a="1"/>
  <c r="O67" i="21" s="1"/>
  <c r="O63" i="21" a="1"/>
  <c r="O63" i="21" s="1"/>
  <c r="R56" i="21" a="1"/>
  <c r="R56" i="21" s="1"/>
  <c r="N49" i="21" a="1"/>
  <c r="N49" i="21" s="1"/>
  <c r="N73" i="21" a="1"/>
  <c r="N73" i="21" s="1"/>
  <c r="Q75" i="21" s="1" a="1"/>
  <c r="Q75" i="21" s="1"/>
  <c r="N70" i="21" a="1"/>
  <c r="N70" i="21" s="1"/>
  <c r="P67" i="21" a="1"/>
  <c r="P67" i="21" s="1"/>
  <c r="R62" i="21" a="1"/>
  <c r="R62" i="21" s="1"/>
  <c r="P57" i="21" a="1"/>
  <c r="P57" i="21" s="1"/>
  <c r="O51" i="21" a="1"/>
  <c r="O51" i="21" s="1"/>
  <c r="V76" i="21" a="1"/>
  <c r="V76" i="21" s="1"/>
  <c r="V63" i="21" a="1"/>
  <c r="V63" i="21" s="1"/>
  <c r="Y65" i="21" s="1" a="1"/>
  <c r="Y65" i="21" s="1"/>
  <c r="V56" i="21" a="1"/>
  <c r="V56" i="21" s="1"/>
  <c r="X59" i="21" a="1"/>
  <c r="X59" i="21" s="1"/>
  <c r="V55" i="21" a="1"/>
  <c r="V55" i="21" s="1"/>
  <c r="Y57" i="21" s="1" a="1"/>
  <c r="Y57" i="21" s="1"/>
  <c r="V61" i="21" a="1"/>
  <c r="V61" i="21" s="1"/>
  <c r="Y63" i="21" s="1" a="1"/>
  <c r="Y63" i="21" s="1"/>
  <c r="W73" i="21" a="1"/>
  <c r="W73" i="21" s="1"/>
  <c r="W65" i="21" a="1"/>
  <c r="W65" i="21" s="1"/>
  <c r="W57" i="21" a="1"/>
  <c r="W57" i="21" s="1"/>
  <c r="X49" i="21" a="1"/>
  <c r="X49" i="21" s="1"/>
  <c r="V72" i="21" a="1"/>
  <c r="V72" i="21" s="1"/>
  <c r="X69" i="21" a="1"/>
  <c r="X69" i="21" s="1"/>
  <c r="V67" i="21" a="1"/>
  <c r="V67" i="21" s="1"/>
  <c r="Y69" i="21" s="1" a="1"/>
  <c r="Y69" i="21" s="1"/>
  <c r="W59" i="21" a="1"/>
  <c r="W59" i="21" s="1"/>
  <c r="W51" i="21" a="1"/>
  <c r="W51" i="21" s="1"/>
  <c r="Z55" i="21" a="1"/>
  <c r="Z55" i="21" s="1"/>
  <c r="AC57" i="21" s="1" a="1"/>
  <c r="AC57" i="21" s="1"/>
  <c r="Z61" i="21" a="1"/>
  <c r="Z61" i="21" s="1"/>
  <c r="AC63" i="21" s="1" a="1"/>
  <c r="AC63" i="21" s="1"/>
  <c r="AA75" i="21" a="1"/>
  <c r="AA75" i="21" s="1"/>
  <c r="AB75" i="21" a="1"/>
  <c r="AB75" i="21" s="1"/>
  <c r="Z57" i="21" a="1"/>
  <c r="Z57" i="21" s="1"/>
  <c r="AC59" i="21" s="1" a="1"/>
  <c r="AC59" i="21" s="1"/>
  <c r="Z54" i="21" a="1"/>
  <c r="Z54" i="21" s="1"/>
  <c r="Z74" i="21" a="1"/>
  <c r="Z74" i="21" s="1"/>
  <c r="AB71" i="21" a="1"/>
  <c r="AB71" i="21" s="1"/>
  <c r="Z69" i="21" a="1"/>
  <c r="Z69" i="21" s="1"/>
  <c r="AC71" i="21" s="1" a="1"/>
  <c r="AC71" i="21" s="1"/>
  <c r="Z66" i="21" a="1"/>
  <c r="Z66" i="21" s="1"/>
  <c r="AA63" i="21" a="1"/>
  <c r="AA63" i="21" s="1"/>
  <c r="AA55" i="21" a="1"/>
  <c r="AA55" i="21" s="1"/>
  <c r="AA73" i="21" a="1"/>
  <c r="AA73" i="21" s="1"/>
  <c r="AA65" i="21" a="1"/>
  <c r="AA65" i="21" s="1"/>
  <c r="Z56" i="21" a="1"/>
  <c r="Z56" i="21" s="1"/>
  <c r="R47" i="21" a="1"/>
  <c r="R47" i="21" s="1"/>
  <c r="T65" i="21" a="1"/>
  <c r="T65" i="21" s="1"/>
  <c r="R49" i="21" a="1"/>
  <c r="R49" i="21" s="1"/>
  <c r="S65" i="21" a="1"/>
  <c r="S65" i="21" s="1"/>
  <c r="R59" i="21" a="1"/>
  <c r="R59" i="21" s="1"/>
  <c r="U61" i="21" s="1" a="1"/>
  <c r="U61" i="21" s="1"/>
  <c r="R75" i="21" a="1"/>
  <c r="R75" i="21" s="1"/>
  <c r="R71" i="21" a="1"/>
  <c r="R71" i="21" s="1"/>
  <c r="U73" i="21" s="1" a="1"/>
  <c r="U73" i="21" s="1"/>
  <c r="R67" i="21" a="1"/>
  <c r="R67" i="21" s="1"/>
  <c r="U69" i="21" s="1" a="1"/>
  <c r="U69" i="21" s="1"/>
  <c r="S55" i="21" a="1"/>
  <c r="S55" i="21" s="1"/>
  <c r="S69" i="21" a="1"/>
  <c r="S69" i="21" s="1"/>
  <c r="S61" i="21" a="1"/>
  <c r="S61" i="21" s="1"/>
  <c r="S51" i="21" a="1"/>
  <c r="S51" i="21" s="1"/>
  <c r="N59" i="21" a="1"/>
  <c r="N59" i="21" s="1"/>
  <c r="Q61" i="21" s="1" a="1"/>
  <c r="Q61" i="21" s="1"/>
  <c r="N75" i="21" a="1"/>
  <c r="N75" i="21" s="1"/>
  <c r="N50" i="21" a="1"/>
  <c r="N50" i="21" s="1"/>
  <c r="N52" i="21" a="1"/>
  <c r="N52" i="21" s="1"/>
  <c r="R74" i="21" a="1"/>
  <c r="R74" i="21" s="1"/>
  <c r="R70" i="21" a="1"/>
  <c r="R70" i="21" s="1"/>
  <c r="R66" i="21" a="1"/>
  <c r="R66" i="21" s="1"/>
  <c r="P61" i="21" a="1"/>
  <c r="P61" i="21" s="1"/>
  <c r="O55" i="21" a="1"/>
  <c r="O55" i="21" s="1"/>
  <c r="P49" i="21" a="1"/>
  <c r="P49" i="21" s="1"/>
  <c r="N72" i="21" a="1"/>
  <c r="N72" i="21" s="1"/>
  <c r="P69" i="21" a="1"/>
  <c r="P69" i="21" s="1"/>
  <c r="N67" i="21" a="1"/>
  <c r="N67" i="21" s="1"/>
  <c r="Q69" i="21" s="1" a="1"/>
  <c r="Q69" i="21" s="1"/>
  <c r="O61" i="21" a="1"/>
  <c r="O61" i="21" s="1"/>
  <c r="R54" i="21" a="1"/>
  <c r="R54" i="21" s="1"/>
  <c r="O49" i="21" a="1"/>
  <c r="O49" i="21" s="1"/>
  <c r="X75" i="21" a="1"/>
  <c r="X75" i="21" s="1"/>
  <c r="V60" i="21" a="1"/>
  <c r="V60" i="21" s="1"/>
  <c r="X55" i="21" a="1"/>
  <c r="X55" i="21" s="1"/>
  <c r="V57" i="21" a="1"/>
  <c r="V57" i="21" s="1"/>
  <c r="Y59" i="21" s="1" a="1"/>
  <c r="Y59" i="21" s="1"/>
  <c r="V52" i="21" a="1"/>
  <c r="V52" i="21" s="1"/>
  <c r="V51" i="21" a="1"/>
  <c r="V51" i="21" s="1"/>
  <c r="Y53" i="21" s="1" a="1"/>
  <c r="Y53" i="21" s="1"/>
  <c r="W71" i="21" a="1"/>
  <c r="W71" i="21" s="1"/>
  <c r="W63" i="21" a="1"/>
  <c r="W63" i="21" s="1"/>
  <c r="W55" i="21" a="1"/>
  <c r="W55" i="21" s="1"/>
  <c r="V74" i="21" a="1"/>
  <c r="V74" i="21" s="1"/>
  <c r="X71" i="21" a="1"/>
  <c r="X71" i="21" s="1"/>
  <c r="V69" i="21" a="1"/>
  <c r="V69" i="21" s="1"/>
  <c r="Y71" i="21" s="1" a="1"/>
  <c r="Y71" i="21" s="1"/>
  <c r="V66" i="21" a="1"/>
  <c r="V66" i="21" s="1"/>
  <c r="V58" i="21" a="1"/>
  <c r="V58" i="21" s="1"/>
  <c r="V50" i="21" a="1"/>
  <c r="V50" i="21" s="1"/>
  <c r="Z49" i="21" a="1"/>
  <c r="Z49" i="21" s="1"/>
  <c r="AC51" i="21" s="1" a="1"/>
  <c r="AC51" i="21" s="1"/>
  <c r="AB57" i="21" a="1"/>
  <c r="AB57" i="21" s="1"/>
  <c r="Z50" i="21" a="1"/>
  <c r="Z50" i="21" s="1"/>
  <c r="Z75" i="21" a="1"/>
  <c r="Z75" i="21" s="1"/>
  <c r="AB53" i="21" a="1"/>
  <c r="AB53" i="21" s="1"/>
  <c r="Z53" i="21" a="1"/>
  <c r="Z53" i="21" s="1"/>
  <c r="AC55" i="21" s="1" a="1"/>
  <c r="AC55" i="21" s="1"/>
  <c r="AB73" i="21" a="1"/>
  <c r="AB73" i="21" s="1"/>
  <c r="Z71" i="21" a="1"/>
  <c r="Z71" i="21" s="1"/>
  <c r="AC73" i="21" s="1" a="1"/>
  <c r="AC73" i="21" s="1"/>
  <c r="Z68" i="21" a="1"/>
  <c r="Z68" i="21" s="1"/>
  <c r="AB65" i="21" a="1"/>
  <c r="AB65" i="21" s="1"/>
  <c r="Z60" i="21" a="1"/>
  <c r="Z60" i="21" s="1"/>
  <c r="Z52" i="21" a="1"/>
  <c r="Z52" i="21" s="1"/>
  <c r="AA71" i="21" a="1"/>
  <c r="AA71" i="21" s="1"/>
  <c r="AB63" i="21" a="1"/>
  <c r="AB63" i="21" s="1"/>
  <c r="AB55" i="21" a="1"/>
  <c r="AB55" i="21" s="1"/>
  <c r="R61" i="21" a="1"/>
  <c r="R61" i="21" s="1"/>
  <c r="U63" i="21" s="1" a="1"/>
  <c r="U63" i="21" s="1"/>
  <c r="T61" i="21" a="1"/>
  <c r="T61" i="21" s="1"/>
  <c r="R63" i="21" a="1"/>
  <c r="R63" i="21" s="1"/>
  <c r="U65" i="21" s="1" a="1"/>
  <c r="U65" i="21" s="1"/>
  <c r="R53" i="21" a="1"/>
  <c r="R53" i="21" s="1"/>
  <c r="U55" i="21" s="1" a="1"/>
  <c r="U55" i="21" s="1"/>
  <c r="T73" i="21" a="1"/>
  <c r="T73" i="21" s="1"/>
  <c r="T69" i="21" a="1"/>
  <c r="T69" i="21" s="1"/>
  <c r="S63" i="21" a="1"/>
  <c r="S63" i="21" s="1"/>
  <c r="T51" i="21" a="1"/>
  <c r="T51" i="21" s="1"/>
  <c r="S67" i="21" a="1"/>
  <c r="S67" i="21" s="1"/>
  <c r="S59" i="21" a="1"/>
  <c r="S59" i="21" s="1"/>
  <c r="J49" i="21" a="1"/>
  <c r="J49" i="21" s="1"/>
  <c r="M49" i="21" a="1"/>
  <c r="M49" i="21" s="1"/>
  <c r="M51" i="21" a="1"/>
  <c r="M51" i="21" s="1"/>
  <c r="K53" i="21" a="1"/>
  <c r="K53" i="21" s="1"/>
  <c r="K55" i="21" a="1"/>
  <c r="K55" i="21" s="1"/>
  <c r="J56" i="21" a="1"/>
  <c r="J56" i="21" s="1"/>
  <c r="J58" i="21" a="1"/>
  <c r="J58" i="21" s="1"/>
  <c r="L59" i="21" a="1"/>
  <c r="L59" i="21" s="1"/>
  <c r="L61" i="21" a="1"/>
  <c r="L61" i="21" s="1"/>
  <c r="J63" i="21" a="1"/>
  <c r="J63" i="21" s="1"/>
  <c r="J65" i="21" a="1"/>
  <c r="J65" i="21" s="1"/>
  <c r="M65" i="21" a="1"/>
  <c r="M65" i="21" s="1"/>
  <c r="M67" i="21" a="1"/>
  <c r="M67" i="21" s="1"/>
  <c r="K69" i="21" a="1"/>
  <c r="K69" i="21" s="1"/>
  <c r="K71" i="21" a="1"/>
  <c r="K71" i="21" s="1"/>
  <c r="J72" i="21" a="1"/>
  <c r="J72" i="21" s="1"/>
  <c r="J74" i="21" a="1"/>
  <c r="J74" i="21" s="1"/>
  <c r="L75" i="21" a="1"/>
  <c r="L75" i="21" s="1"/>
  <c r="L47" i="21" a="1"/>
  <c r="L47" i="21" s="1"/>
  <c r="K49" i="21" a="1"/>
  <c r="K49" i="21" s="1"/>
  <c r="K51" i="21" a="1"/>
  <c r="K51" i="21" s="1"/>
  <c r="J52" i="21" a="1"/>
  <c r="J52" i="21" s="1"/>
  <c r="J54" i="21" a="1"/>
  <c r="J54" i="21" s="1"/>
  <c r="L55" i="21" a="1"/>
  <c r="L55" i="21" s="1"/>
  <c r="L57" i="21" a="1"/>
  <c r="L57" i="21" s="1"/>
  <c r="J59" i="21" a="1"/>
  <c r="J59" i="21" s="1"/>
  <c r="J61" i="21" a="1"/>
  <c r="J61" i="21" s="1"/>
  <c r="M61" i="21" a="1"/>
  <c r="M61" i="21" s="1"/>
  <c r="M63" i="21" a="1"/>
  <c r="M63" i="21" s="1"/>
  <c r="K65" i="21" a="1"/>
  <c r="K65" i="21" s="1"/>
  <c r="K67" i="21" a="1"/>
  <c r="K67" i="21" s="1"/>
  <c r="J68" i="21" a="1"/>
  <c r="J68" i="21" s="1"/>
  <c r="J70" i="21" a="1"/>
  <c r="J70" i="21" s="1"/>
  <c r="L71" i="21" a="1"/>
  <c r="L71" i="21" s="1"/>
  <c r="L73" i="21" a="1"/>
  <c r="L73" i="21" s="1"/>
  <c r="J75" i="21" a="1"/>
  <c r="J75" i="21" s="1"/>
  <c r="M47" i="21" a="1"/>
  <c r="M47" i="21" s="1"/>
  <c r="K47" i="21" a="1"/>
  <c r="K47" i="21" s="1"/>
  <c r="J50" i="21" a="1"/>
  <c r="J50" i="21" s="1"/>
  <c r="L51" i="21" a="1"/>
  <c r="L51" i="21" s="1"/>
  <c r="L53" i="21" a="1"/>
  <c r="L53" i="21" s="1"/>
  <c r="J55" i="21" a="1"/>
  <c r="J55" i="21" s="1"/>
  <c r="J57" i="21" a="1"/>
  <c r="J57" i="21" s="1"/>
  <c r="M57" i="21" a="1"/>
  <c r="M57" i="21" s="1"/>
  <c r="M59" i="21" a="1"/>
  <c r="M59" i="21" s="1"/>
  <c r="K61" i="21" a="1"/>
  <c r="K61" i="21" s="1"/>
  <c r="K63" i="21" a="1"/>
  <c r="K63" i="21" s="1"/>
  <c r="J64" i="21" a="1"/>
  <c r="J64" i="21" s="1"/>
  <c r="J66" i="21" a="1"/>
  <c r="J66" i="21" s="1"/>
  <c r="L67" i="21" a="1"/>
  <c r="L67" i="21" s="1"/>
  <c r="L69" i="21" a="1"/>
  <c r="L69" i="21" s="1"/>
  <c r="J71" i="21" a="1"/>
  <c r="J71" i="21" s="1"/>
  <c r="J73" i="21" a="1"/>
  <c r="J73" i="21" s="1"/>
  <c r="M73" i="21" a="1"/>
  <c r="M73" i="21" s="1"/>
  <c r="M75" i="21" a="1"/>
  <c r="M75" i="21" s="1"/>
  <c r="J48" i="21" a="1"/>
  <c r="J48" i="21" s="1"/>
  <c r="J47" i="21" a="1"/>
  <c r="J47" i="21" s="1"/>
  <c r="L49" i="21" a="1"/>
  <c r="L49" i="21" s="1"/>
  <c r="J51" i="21" a="1"/>
  <c r="J51" i="21" s="1"/>
  <c r="J53" i="21" a="1"/>
  <c r="J53" i="21" s="1"/>
  <c r="M53" i="21" a="1"/>
  <c r="M53" i="21" s="1"/>
  <c r="M55" i="21" a="1"/>
  <c r="M55" i="21" s="1"/>
  <c r="K57" i="21" a="1"/>
  <c r="K57" i="21" s="1"/>
  <c r="K59" i="21" a="1"/>
  <c r="K59" i="21" s="1"/>
  <c r="J60" i="21" a="1"/>
  <c r="J60" i="21" s="1"/>
  <c r="J62" i="21" a="1"/>
  <c r="J62" i="21" s="1"/>
  <c r="L63" i="21" a="1"/>
  <c r="L63" i="21" s="1"/>
  <c r="L65" i="21" a="1"/>
  <c r="L65" i="21" s="1"/>
  <c r="J67" i="21" a="1"/>
  <c r="J67" i="21" s="1"/>
  <c r="J69" i="21" a="1"/>
  <c r="J69" i="21" s="1"/>
  <c r="M69" i="21" a="1"/>
  <c r="M69" i="21" s="1"/>
  <c r="M71" i="21" a="1"/>
  <c r="M71" i="21" s="1"/>
  <c r="K73" i="21" a="1"/>
  <c r="K73" i="21" s="1"/>
  <c r="K75" i="21" a="1"/>
  <c r="K75" i="21" s="1"/>
  <c r="J76" i="21" a="1"/>
  <c r="J76" i="21" s="1"/>
  <c r="E6" i="1"/>
  <c r="E5" i="1"/>
  <c r="J93" i="6" l="1"/>
  <c r="AN9" i="1" l="1"/>
  <c r="F96" i="16" l="1"/>
  <c r="B96" i="16" a="1"/>
  <c r="B96" i="16" s="1"/>
  <c r="B97" i="16" l="1" a="1"/>
  <c r="B97" i="16" s="1"/>
  <c r="B98" i="16" s="1" a="1"/>
  <c r="B98" i="16" s="1"/>
  <c r="AR194" i="1"/>
  <c r="B99" i="16" l="1" a="1"/>
  <c r="B99" i="16" s="1"/>
  <c r="U119" i="1"/>
  <c r="AA119" i="1"/>
  <c r="W119" i="1"/>
  <c r="Y119" i="1"/>
  <c r="B37" i="1"/>
  <c r="B38" i="1" s="1"/>
  <c r="B39" i="1" s="1"/>
  <c r="B40" i="1" s="1"/>
  <c r="B41" i="1" s="1"/>
  <c r="B42" i="1" s="1"/>
  <c r="B43" i="1" s="1"/>
  <c r="E8" i="6"/>
  <c r="B100" i="16" l="1" a="1"/>
  <c r="B100" i="16" s="1"/>
  <c r="B101" i="16" s="1" a="1"/>
  <c r="B101" i="16" s="1"/>
  <c r="B102" i="16" s="1" a="1"/>
  <c r="B102" i="16" s="1"/>
  <c r="U15" i="6" a="1"/>
  <c r="U15" i="6" s="1"/>
  <c r="U31" i="6" a="1"/>
  <c r="U31" i="6" s="1"/>
  <c r="U47" i="6" a="1"/>
  <c r="U47" i="6" s="1"/>
  <c r="U63" i="6" a="1"/>
  <c r="U63" i="6" s="1"/>
  <c r="U79" i="6" a="1"/>
  <c r="U79" i="6" s="1"/>
  <c r="U10" i="6" a="1"/>
  <c r="U10" i="6" s="1"/>
  <c r="U38" i="6" a="1"/>
  <c r="U38" i="6" s="1"/>
  <c r="U62" i="6" a="1"/>
  <c r="U62" i="6" s="1"/>
  <c r="U9" i="6" a="1"/>
  <c r="U9" i="6" s="1"/>
  <c r="U25" i="6" a="1"/>
  <c r="U25" i="6" s="1"/>
  <c r="U41" i="6" a="1"/>
  <c r="U41" i="6" s="1"/>
  <c r="U57" i="6" a="1"/>
  <c r="U57" i="6" s="1"/>
  <c r="U73" i="6" a="1"/>
  <c r="U73" i="6" s="1"/>
  <c r="U14" i="6" a="1"/>
  <c r="U14" i="6" s="1"/>
  <c r="U54" i="6" a="1"/>
  <c r="U54" i="6" s="1"/>
  <c r="U83" i="6" a="1"/>
  <c r="U83" i="6" s="1"/>
  <c r="U20" i="6" a="1"/>
  <c r="U20" i="6" s="1"/>
  <c r="U36" i="6" a="1"/>
  <c r="U36" i="6" s="1"/>
  <c r="U52" i="6" a="1"/>
  <c r="U52" i="6" s="1"/>
  <c r="U68" i="6" a="1"/>
  <c r="U68" i="6" s="1"/>
  <c r="U84" i="6" a="1"/>
  <c r="U84" i="6" s="1"/>
  <c r="U19" i="6" a="1"/>
  <c r="U19" i="6" s="1"/>
  <c r="U35" i="6" a="1"/>
  <c r="U35" i="6" s="1"/>
  <c r="U51" i="6" a="1"/>
  <c r="U51" i="6" s="1"/>
  <c r="U67" i="6" a="1"/>
  <c r="U67" i="6" s="1"/>
  <c r="U18" i="6" a="1"/>
  <c r="U18" i="6" s="1"/>
  <c r="U42" i="6" a="1"/>
  <c r="U42" i="6" s="1"/>
  <c r="U70" i="6" a="1"/>
  <c r="U70" i="6" s="1"/>
  <c r="U13" i="6" a="1"/>
  <c r="U13" i="6" s="1"/>
  <c r="U29" i="6" a="1"/>
  <c r="U29" i="6" s="1"/>
  <c r="U45" i="6" a="1"/>
  <c r="U45" i="6" s="1"/>
  <c r="U61" i="6" a="1"/>
  <c r="U61" i="6" s="1"/>
  <c r="U77" i="6" a="1"/>
  <c r="U77" i="6" s="1"/>
  <c r="U26" i="6" a="1"/>
  <c r="U26" i="6" s="1"/>
  <c r="U66" i="6" a="1"/>
  <c r="U66" i="6" s="1"/>
  <c r="U87" i="6" a="1"/>
  <c r="U87" i="6" s="1"/>
  <c r="U24" i="6" a="1"/>
  <c r="U24" i="6" s="1"/>
  <c r="U40" i="6" a="1"/>
  <c r="U40" i="6" s="1"/>
  <c r="U56" i="6" a="1"/>
  <c r="U56" i="6" s="1"/>
  <c r="U72" i="6" a="1"/>
  <c r="U72" i="6" s="1"/>
  <c r="U88" i="6" a="1"/>
  <c r="U88" i="6" s="1"/>
  <c r="U11" i="6" a="1"/>
  <c r="U11" i="6" s="1"/>
  <c r="U43" i="6" a="1"/>
  <c r="U43" i="6" s="1"/>
  <c r="U59" i="6" a="1"/>
  <c r="U59" i="6" s="1"/>
  <c r="U30" i="6" a="1"/>
  <c r="U30" i="6" s="1"/>
  <c r="U82" i="6" a="1"/>
  <c r="U82" i="6" s="1"/>
  <c r="U37" i="6" a="1"/>
  <c r="U37" i="6" s="1"/>
  <c r="U53" i="6" a="1"/>
  <c r="U53" i="6" s="1"/>
  <c r="U85" i="6" a="1"/>
  <c r="U85" i="6" s="1"/>
  <c r="U46" i="6" a="1"/>
  <c r="U46" i="6" s="1"/>
  <c r="U32" i="6" a="1"/>
  <c r="U32" i="6" s="1"/>
  <c r="U48" i="6" a="1"/>
  <c r="U48" i="6" s="1"/>
  <c r="U80" i="6" a="1"/>
  <c r="U80" i="6" s="1"/>
  <c r="U23" i="6" a="1"/>
  <c r="U23" i="6" s="1"/>
  <c r="U39" i="6" a="1"/>
  <c r="U39" i="6" s="1"/>
  <c r="U55" i="6" a="1"/>
  <c r="U55" i="6" s="1"/>
  <c r="U71" i="6" a="1"/>
  <c r="U71" i="6" s="1"/>
  <c r="U22" i="6" a="1"/>
  <c r="U22" i="6" s="1"/>
  <c r="U50" i="6" a="1"/>
  <c r="U50" i="6" s="1"/>
  <c r="U78" i="6" a="1"/>
  <c r="U78" i="6" s="1"/>
  <c r="U17" i="6" a="1"/>
  <c r="U17" i="6" s="1"/>
  <c r="U33" i="6" a="1"/>
  <c r="U33" i="6" s="1"/>
  <c r="U49" i="6" a="1"/>
  <c r="U49" i="6" s="1"/>
  <c r="U65" i="6" a="1"/>
  <c r="U65" i="6" s="1"/>
  <c r="U81" i="6" a="1"/>
  <c r="U81" i="6" s="1"/>
  <c r="U34" i="6" a="1"/>
  <c r="U34" i="6" s="1"/>
  <c r="U74" i="6" a="1"/>
  <c r="U74" i="6" s="1"/>
  <c r="U12" i="6" a="1"/>
  <c r="U12" i="6" s="1"/>
  <c r="U28" i="6" a="1"/>
  <c r="U28" i="6" s="1"/>
  <c r="U44" i="6" a="1"/>
  <c r="U44" i="6" s="1"/>
  <c r="U60" i="6" a="1"/>
  <c r="U60" i="6" s="1"/>
  <c r="U76" i="6" a="1"/>
  <c r="U76" i="6" s="1"/>
  <c r="U27" i="6" a="1"/>
  <c r="U27" i="6" s="1"/>
  <c r="U75" i="6" a="1"/>
  <c r="U75" i="6" s="1"/>
  <c r="U58" i="6" a="1"/>
  <c r="U58" i="6" s="1"/>
  <c r="U21" i="6" a="1"/>
  <c r="U21" i="6" s="1"/>
  <c r="U69" i="6" a="1"/>
  <c r="U69" i="6" s="1"/>
  <c r="U86" i="6" a="1"/>
  <c r="U86" i="6" s="1"/>
  <c r="U16" i="6" a="1"/>
  <c r="U16" i="6" s="1"/>
  <c r="U64" i="6" a="1"/>
  <c r="U64" i="6" s="1"/>
  <c r="A37" i="1"/>
  <c r="E37" i="1" s="1"/>
  <c r="A38" i="1" s="1"/>
  <c r="D22" i="21"/>
  <c r="B22" i="21"/>
  <c r="D23" i="21"/>
  <c r="B23" i="21"/>
  <c r="F8" i="6"/>
  <c r="S10" i="5"/>
  <c r="N10" i="5"/>
  <c r="H10" i="10"/>
  <c r="I10" i="10"/>
  <c r="H9" i="12"/>
  <c r="I9" i="12"/>
  <c r="E30" i="1"/>
  <c r="B103" i="16" l="1" a="1"/>
  <c r="B103" i="16" s="1"/>
  <c r="B104" i="16" s="1" a="1"/>
  <c r="B104" i="16" s="1"/>
  <c r="B16" i="21"/>
  <c r="E38" i="1"/>
  <c r="D144" i="5" s="1"/>
  <c r="N30" i="1"/>
  <c r="L30" i="1"/>
  <c r="R8" i="6"/>
  <c r="AB10" i="5"/>
  <c r="T10" i="10"/>
  <c r="U9" i="12"/>
  <c r="C430" i="6" l="1"/>
  <c r="T38" i="1"/>
  <c r="C292" i="6"/>
  <c r="D72" i="5"/>
  <c r="D60" i="5"/>
  <c r="D54" i="5"/>
  <c r="B105" i="16" a="1"/>
  <c r="B105" i="16" s="1"/>
  <c r="C160" i="6"/>
  <c r="D108" i="5"/>
  <c r="C100" i="6"/>
  <c r="C208" i="6"/>
  <c r="C400" i="6"/>
  <c r="C190" i="6"/>
  <c r="D120" i="5"/>
  <c r="C112" i="6"/>
  <c r="C256" i="6"/>
  <c r="C496" i="6"/>
  <c r="C382" i="6"/>
  <c r="D84" i="5"/>
  <c r="D168" i="5"/>
  <c r="C196" i="6"/>
  <c r="C304" i="6"/>
  <c r="D150" i="5"/>
  <c r="C352" i="6"/>
  <c r="C448" i="6"/>
  <c r="C544" i="6"/>
  <c r="D102" i="5"/>
  <c r="C94" i="6"/>
  <c r="C286" i="6"/>
  <c r="C478" i="6"/>
  <c r="C388" i="6"/>
  <c r="C484" i="6"/>
  <c r="D42" i="5"/>
  <c r="D138" i="5"/>
  <c r="C142" i="6"/>
  <c r="C334" i="6"/>
  <c r="C526" i="6"/>
  <c r="D48" i="5"/>
  <c r="D96" i="5"/>
  <c r="D156" i="5"/>
  <c r="C148" i="6"/>
  <c r="C244" i="6"/>
  <c r="C340" i="6"/>
  <c r="C436" i="6"/>
  <c r="C532" i="6"/>
  <c r="D90" i="5"/>
  <c r="D186" i="5"/>
  <c r="C238" i="6"/>
  <c r="C538" i="6"/>
  <c r="N38" i="1"/>
  <c r="D192" i="5"/>
  <c r="C136" i="6"/>
  <c r="C184" i="6"/>
  <c r="C232" i="6"/>
  <c r="C280" i="6"/>
  <c r="C328" i="6"/>
  <c r="C376" i="6"/>
  <c r="C424" i="6"/>
  <c r="C472" i="6"/>
  <c r="C520" i="6"/>
  <c r="C568" i="6"/>
  <c r="D78" i="5"/>
  <c r="D126" i="5"/>
  <c r="D174" i="5"/>
  <c r="C118" i="6"/>
  <c r="C166" i="6"/>
  <c r="C214" i="6"/>
  <c r="C262" i="6"/>
  <c r="C310" i="6"/>
  <c r="C358" i="6"/>
  <c r="C406" i="6"/>
  <c r="C454" i="6"/>
  <c r="C502" i="6"/>
  <c r="C550" i="6"/>
  <c r="C130" i="6"/>
  <c r="C178" i="6"/>
  <c r="C226" i="6"/>
  <c r="C274" i="6"/>
  <c r="C322" i="6"/>
  <c r="C370" i="6"/>
  <c r="C418" i="6"/>
  <c r="C466" i="6"/>
  <c r="C514" i="6"/>
  <c r="C562" i="6"/>
  <c r="D132" i="5"/>
  <c r="D180" i="5"/>
  <c r="C124" i="6"/>
  <c r="C172" i="6"/>
  <c r="C220" i="6"/>
  <c r="C268" i="6"/>
  <c r="C316" i="6"/>
  <c r="C364" i="6"/>
  <c r="C412" i="6"/>
  <c r="C460" i="6"/>
  <c r="C508" i="6"/>
  <c r="C556" i="6"/>
  <c r="D66" i="5"/>
  <c r="D114" i="5"/>
  <c r="D162" i="5"/>
  <c r="C106" i="6"/>
  <c r="C154" i="6"/>
  <c r="C202" i="6"/>
  <c r="C250" i="6"/>
  <c r="C298" i="6"/>
  <c r="C346" i="6"/>
  <c r="C394" i="6"/>
  <c r="C442" i="6"/>
  <c r="C490" i="6"/>
  <c r="A39" i="1"/>
  <c r="D16" i="21"/>
  <c r="N8" i="6"/>
  <c r="V8" i="6" s="1"/>
  <c r="T10" i="5"/>
  <c r="AH10" i="5" s="1"/>
  <c r="Q10" i="10"/>
  <c r="Y10" i="10" s="1"/>
  <c r="Q9" i="12"/>
  <c r="Y9" i="12" s="1"/>
  <c r="M30" i="1"/>
  <c r="B106" i="16" l="1" a="1"/>
  <c r="B106" i="16" s="1"/>
  <c r="B107" i="16" s="1" a="1"/>
  <c r="B107" i="16" s="1"/>
  <c r="B108" i="16" s="1" a="1"/>
  <c r="B108" i="16" s="1"/>
  <c r="B109" i="16" s="1" a="1"/>
  <c r="B109" i="16" s="1"/>
  <c r="B110" i="16" s="1" a="1"/>
  <c r="B110" i="16" s="1"/>
  <c r="B111" i="16" s="1" a="1"/>
  <c r="B111" i="16" s="1"/>
  <c r="B112" i="16" s="1" a="1"/>
  <c r="B112" i="16" s="1"/>
  <c r="B113" i="16" s="1" a="1"/>
  <c r="B113" i="16" s="1"/>
  <c r="B114" i="16" s="1" a="1"/>
  <c r="B114" i="16" s="1"/>
  <c r="B115" i="16" s="1" a="1"/>
  <c r="B115" i="16" s="1"/>
  <c r="B116" i="16" s="1" a="1"/>
  <c r="B116" i="16" s="1"/>
  <c r="B117" i="16" s="1" a="1"/>
  <c r="B117" i="16" s="1"/>
  <c r="B118" i="16" s="1" a="1"/>
  <c r="B118" i="16" s="1"/>
  <c r="E39" i="1"/>
  <c r="B17" i="21"/>
  <c r="X9" i="12" a="1"/>
  <c r="X9" i="12" s="1"/>
  <c r="G9" i="12" a="1"/>
  <c r="G9" i="12" s="1"/>
  <c r="G41" i="5"/>
  <c r="F30" i="10"/>
  <c r="F29" i="12"/>
  <c r="G10" i="5"/>
  <c r="N39" i="1" l="1"/>
  <c r="T39" i="1"/>
  <c r="C353" i="6"/>
  <c r="C473" i="6"/>
  <c r="C497" i="6"/>
  <c r="C335" i="6"/>
  <c r="C485" i="6"/>
  <c r="C101" i="6"/>
  <c r="C341" i="6"/>
  <c r="D91" i="5"/>
  <c r="C491" i="6"/>
  <c r="C143" i="6"/>
  <c r="C461" i="6"/>
  <c r="D139" i="5"/>
  <c r="C125" i="6"/>
  <c r="C113" i="6"/>
  <c r="D67" i="5"/>
  <c r="D127" i="5"/>
  <c r="C173" i="6"/>
  <c r="C365" i="6"/>
  <c r="C425" i="6"/>
  <c r="C407" i="6"/>
  <c r="D55" i="5"/>
  <c r="D73" i="5"/>
  <c r="C347" i="6"/>
  <c r="C95" i="6"/>
  <c r="C479" i="6"/>
  <c r="C377" i="6"/>
  <c r="D145" i="5"/>
  <c r="D151" i="5"/>
  <c r="D43" i="5"/>
  <c r="D169" i="5"/>
  <c r="C449" i="6"/>
  <c r="C431" i="6"/>
  <c r="C437" i="6"/>
  <c r="C443" i="6"/>
  <c r="D163" i="5"/>
  <c r="C263" i="6"/>
  <c r="C275" i="6"/>
  <c r="D61" i="5"/>
  <c r="D187" i="5"/>
  <c r="C209" i="6"/>
  <c r="C191" i="6"/>
  <c r="C197" i="6"/>
  <c r="C203" i="6"/>
  <c r="C539" i="6"/>
  <c r="C155" i="6"/>
  <c r="C569" i="6"/>
  <c r="C557" i="6"/>
  <c r="C119" i="6"/>
  <c r="D115" i="5"/>
  <c r="C137" i="6"/>
  <c r="C521" i="6"/>
  <c r="C503" i="6"/>
  <c r="C161" i="6"/>
  <c r="C545" i="6"/>
  <c r="C527" i="6"/>
  <c r="C533" i="6"/>
  <c r="D79" i="5"/>
  <c r="D193" i="5"/>
  <c r="C455" i="6"/>
  <c r="C563" i="6"/>
  <c r="D157" i="5"/>
  <c r="C179" i="6"/>
  <c r="C305" i="6"/>
  <c r="C287" i="6"/>
  <c r="C293" i="6"/>
  <c r="C299" i="6"/>
  <c r="D175" i="5"/>
  <c r="D97" i="5"/>
  <c r="C359" i="6"/>
  <c r="C371" i="6"/>
  <c r="D85" i="5"/>
  <c r="C107" i="6"/>
  <c r="C233" i="6"/>
  <c r="C215" i="6"/>
  <c r="C221" i="6"/>
  <c r="D109" i="5"/>
  <c r="C131" i="6"/>
  <c r="C257" i="6"/>
  <c r="C239" i="6"/>
  <c r="C245" i="6"/>
  <c r="C251" i="6"/>
  <c r="C167" i="6"/>
  <c r="C281" i="6"/>
  <c r="C269" i="6"/>
  <c r="D103" i="5"/>
  <c r="C149" i="6"/>
  <c r="D121" i="5"/>
  <c r="C401" i="6"/>
  <c r="C383" i="6"/>
  <c r="C389" i="6"/>
  <c r="C395" i="6"/>
  <c r="D133" i="5"/>
  <c r="C185" i="6"/>
  <c r="C551" i="6"/>
  <c r="C467" i="6"/>
  <c r="D181" i="5"/>
  <c r="D49" i="5"/>
  <c r="C329" i="6"/>
  <c r="C311" i="6"/>
  <c r="C227" i="6"/>
  <c r="C317" i="6"/>
  <c r="C323" i="6"/>
  <c r="C413" i="6"/>
  <c r="C419" i="6"/>
  <c r="C509" i="6"/>
  <c r="C515" i="6"/>
  <c r="A40" i="1"/>
  <c r="D17" i="21"/>
  <c r="C30" i="10"/>
  <c r="E40" i="1" l="1"/>
  <c r="B18" i="21"/>
  <c r="R179" i="21" a="1"/>
  <c r="R179" i="21" s="1"/>
  <c r="U171" i="21" a="1"/>
  <c r="U171" i="21" s="1"/>
  <c r="T165" i="21" a="1"/>
  <c r="T165" i="21" s="1"/>
  <c r="R175" i="21" a="1"/>
  <c r="R175" i="21" s="1"/>
  <c r="U169" i="21" a="1"/>
  <c r="U169" i="21" s="1"/>
  <c r="R163" i="21" a="1"/>
  <c r="R163" i="21" s="1"/>
  <c r="S157" i="21" a="1"/>
  <c r="S157" i="21" s="1"/>
  <c r="T169" i="21" a="1"/>
  <c r="T169" i="21" s="1"/>
  <c r="R160" i="21" a="1"/>
  <c r="R160" i="21" s="1"/>
  <c r="S155" i="21" a="1"/>
  <c r="S155" i="21" s="1"/>
  <c r="U149" i="21" a="1"/>
  <c r="U149" i="21" s="1"/>
  <c r="R147" i="21" a="1"/>
  <c r="R147" i="21" s="1"/>
  <c r="R176" i="21" a="1"/>
  <c r="R176" i="21" s="1"/>
  <c r="U165" i="21" a="1"/>
  <c r="U165" i="21" s="1"/>
  <c r="R159" i="21" a="1"/>
  <c r="R159" i="21" s="1"/>
  <c r="T151" i="21" a="1"/>
  <c r="T151" i="21" s="1"/>
  <c r="U143" i="21" a="1"/>
  <c r="U143" i="21" s="1"/>
  <c r="S137" i="21" a="1"/>
  <c r="S137" i="21" s="1"/>
  <c r="U155" i="21" a="1"/>
  <c r="U155" i="21" s="1"/>
  <c r="S139" i="21" a="1"/>
  <c r="S139" i="21" s="1"/>
  <c r="T129" i="21" a="1"/>
  <c r="T129" i="21" s="1"/>
  <c r="T175" i="21" a="1"/>
  <c r="T175" i="21" s="1"/>
  <c r="S149" i="21" a="1"/>
  <c r="S149" i="21" s="1"/>
  <c r="U137" i="21" a="1"/>
  <c r="U137" i="21" s="1"/>
  <c r="S129" i="21" a="1"/>
  <c r="S129" i="21" s="1"/>
  <c r="R121" i="21" a="1"/>
  <c r="R121" i="21" s="1"/>
  <c r="S179" i="21" a="1"/>
  <c r="S179" i="21" s="1"/>
  <c r="S141" i="21" a="1"/>
  <c r="S141" i="21" s="1"/>
  <c r="R128" i="21" a="1"/>
  <c r="R128" i="21" s="1"/>
  <c r="R135" i="21" a="1"/>
  <c r="R135" i="21" s="1"/>
  <c r="R134" i="21" a="1"/>
  <c r="R134" i="21" s="1"/>
  <c r="R125" i="21" a="1"/>
  <c r="R125" i="21" s="1"/>
  <c r="T139" i="21" a="1"/>
  <c r="T139" i="21" s="1"/>
  <c r="U123" i="21" a="1"/>
  <c r="U123" i="21" s="1"/>
  <c r="R168" i="21" a="1"/>
  <c r="R168" i="21" s="1"/>
  <c r="R132" i="21" a="1"/>
  <c r="R132" i="21" s="1"/>
  <c r="T121" i="21" a="1"/>
  <c r="T121" i="21" s="1"/>
  <c r="V172" i="21" a="1"/>
  <c r="V172" i="21" s="1"/>
  <c r="X165" i="21" a="1"/>
  <c r="X165" i="21" s="1"/>
  <c r="V160" i="21" a="1"/>
  <c r="V160" i="21" s="1"/>
  <c r="V175" i="21" a="1"/>
  <c r="V175" i="21" s="1"/>
  <c r="Y169" i="21" a="1"/>
  <c r="Y169" i="21" s="1"/>
  <c r="V162" i="21" a="1"/>
  <c r="V162" i="21" s="1"/>
  <c r="V155" i="21" a="1"/>
  <c r="V155" i="21" s="1"/>
  <c r="V165" i="21" a="1"/>
  <c r="V165" i="21" s="1"/>
  <c r="X157" i="21" a="1"/>
  <c r="X157" i="21" s="1"/>
  <c r="X151" i="21" a="1"/>
  <c r="X151" i="21" s="1"/>
  <c r="W179" i="21" a="1"/>
  <c r="W179" i="21" s="1"/>
  <c r="Y161" i="21" a="1"/>
  <c r="Y161" i="21" s="1"/>
  <c r="X147" i="21" a="1"/>
  <c r="X147" i="21" s="1"/>
  <c r="V138" i="21" a="1"/>
  <c r="V138" i="21" s="1"/>
  <c r="W153" i="21" a="1"/>
  <c r="W153" i="21" s="1"/>
  <c r="W141" i="21" a="1"/>
  <c r="W141" i="21" s="1"/>
  <c r="W135" i="21" a="1"/>
  <c r="W135" i="21" s="1"/>
  <c r="V125" i="21" a="1"/>
  <c r="V125" i="21" s="1"/>
  <c r="V166" i="21" a="1"/>
  <c r="V166" i="21" s="1"/>
  <c r="V146" i="21" a="1"/>
  <c r="V146" i="21" s="1"/>
  <c r="V136" i="21" a="1"/>
  <c r="V136" i="21" s="1"/>
  <c r="V132" i="21" a="1"/>
  <c r="V132" i="21" s="1"/>
  <c r="W127" i="21" a="1"/>
  <c r="W127" i="21" s="1"/>
  <c r="V123" i="21" a="1"/>
  <c r="V123" i="21" s="1"/>
  <c r="V168" i="21" a="1"/>
  <c r="V168" i="21" s="1"/>
  <c r="V154" i="21" a="1"/>
  <c r="V154" i="21" s="1"/>
  <c r="X155" i="21" a="1"/>
  <c r="X155" i="21" s="1"/>
  <c r="X135" i="21" a="1"/>
  <c r="X135" i="21" s="1"/>
  <c r="Y165" i="21" a="1"/>
  <c r="Y165" i="21" s="1"/>
  <c r="Y141" i="21" a="1"/>
  <c r="Y141" i="21" s="1"/>
  <c r="Y129" i="21" a="1"/>
  <c r="Y129" i="21" s="1"/>
  <c r="V121" i="21" a="1"/>
  <c r="V121" i="21" s="1"/>
  <c r="X133" i="21" a="1"/>
  <c r="X133" i="21" s="1"/>
  <c r="Y153" i="21" a="1"/>
  <c r="Y153" i="21" s="1"/>
  <c r="Y135" i="21" a="1"/>
  <c r="Y135" i="21" s="1"/>
  <c r="X123" i="21" a="1"/>
  <c r="X123" i="21" s="1"/>
  <c r="J179" i="21" a="1"/>
  <c r="J179" i="21" s="1"/>
  <c r="J170" i="21" a="1"/>
  <c r="J170" i="21" s="1"/>
  <c r="L163" i="21" a="1"/>
  <c r="L163" i="21" s="1"/>
  <c r="J176" i="21" a="1"/>
  <c r="J176" i="21" s="1"/>
  <c r="M169" i="21" a="1"/>
  <c r="M169" i="21" s="1"/>
  <c r="K163" i="21" a="1"/>
  <c r="K163" i="21" s="1"/>
  <c r="J159" i="21" a="1"/>
  <c r="J159" i="21" s="1"/>
  <c r="K171" i="21" a="1"/>
  <c r="K171" i="21" s="1"/>
  <c r="M161" i="21" a="1"/>
  <c r="M161" i="21" s="1"/>
  <c r="K147" i="21" a="1"/>
  <c r="K147" i="21" s="1"/>
  <c r="S175" i="21" a="1"/>
  <c r="S175" i="21" s="1"/>
  <c r="R174" i="21" a="1"/>
  <c r="R174" i="21" s="1"/>
  <c r="S167" i="21" a="1"/>
  <c r="S167" i="21" s="1"/>
  <c r="R161" i="21" a="1"/>
  <c r="R161" i="21" s="1"/>
  <c r="R172" i="21" a="1"/>
  <c r="R172" i="21" s="1"/>
  <c r="S165" i="21" a="1"/>
  <c r="S165" i="21" s="1"/>
  <c r="T159" i="21" a="1"/>
  <c r="T159" i="21" s="1"/>
  <c r="R173" i="21" a="1"/>
  <c r="R173" i="21" s="1"/>
  <c r="T163" i="21" a="1"/>
  <c r="T163" i="21" s="1"/>
  <c r="T157" i="21" a="1"/>
  <c r="T157" i="21" s="1"/>
  <c r="R153" i="21" a="1"/>
  <c r="R153" i="21" s="1"/>
  <c r="R148" i="21" a="1"/>
  <c r="R148" i="21" s="1"/>
  <c r="R145" i="21" a="1"/>
  <c r="R145" i="21" s="1"/>
  <c r="S169" i="21" a="1"/>
  <c r="S169" i="21" s="1"/>
  <c r="S163" i="21" a="1"/>
  <c r="S163" i="21" s="1"/>
  <c r="R155" i="21" a="1"/>
  <c r="R155" i="21" s="1"/>
  <c r="T149" i="21" a="1"/>
  <c r="T149" i="21" s="1"/>
  <c r="R140" i="21" a="1"/>
  <c r="R140" i="21" s="1"/>
  <c r="R170" i="21" a="1"/>
  <c r="R170" i="21" s="1"/>
  <c r="R142" i="21" a="1"/>
  <c r="R142" i="21" s="1"/>
  <c r="T133" i="21" a="1"/>
  <c r="T133" i="21" s="1"/>
  <c r="S125" i="21" a="1"/>
  <c r="S125" i="21" s="1"/>
  <c r="T155" i="21" a="1"/>
  <c r="T155" i="21" s="1"/>
  <c r="T143" i="21" a="1"/>
  <c r="T143" i="21" s="1"/>
  <c r="S133" i="21" a="1"/>
  <c r="S133" i="21" s="1"/>
  <c r="R126" i="21" a="1"/>
  <c r="R126" i="21" s="1"/>
  <c r="R152" i="21" a="1"/>
  <c r="R152" i="21" s="1"/>
  <c r="S151" i="21" a="1"/>
  <c r="S151" i="21" s="1"/>
  <c r="U133" i="21" a="1"/>
  <c r="U133" i="21" s="1"/>
  <c r="R123" i="21" a="1"/>
  <c r="R123" i="21" s="1"/>
  <c r="T137" i="21" a="1"/>
  <c r="T137" i="21" s="1"/>
  <c r="R130" i="21" a="1"/>
  <c r="R130" i="21" s="1"/>
  <c r="R154" i="21" a="1"/>
  <c r="R154" i="21" s="1"/>
  <c r="U131" i="21" a="1"/>
  <c r="U131" i="21" s="1"/>
  <c r="U121" i="21" a="1"/>
  <c r="U121" i="21" s="1"/>
  <c r="T141" i="21" a="1"/>
  <c r="T141" i="21" s="1"/>
  <c r="R127" i="21" a="1"/>
  <c r="R127" i="21" s="1"/>
  <c r="W175" i="21" a="1"/>
  <c r="W175" i="21" s="1"/>
  <c r="V169" i="21" a="1"/>
  <c r="V169" i="21" s="1"/>
  <c r="V163" i="21" a="1"/>
  <c r="V163" i="21" s="1"/>
  <c r="V180" i="21" a="1"/>
  <c r="V180" i="21" s="1"/>
  <c r="X171" i="21" a="1"/>
  <c r="X171" i="21" s="1"/>
  <c r="W165" i="21" a="1"/>
  <c r="W165" i="21" s="1"/>
  <c r="V157" i="21" a="1"/>
  <c r="V157" i="21" s="1"/>
  <c r="V176" i="21" a="1"/>
  <c r="V176" i="21" s="1"/>
  <c r="Y159" i="21" a="1"/>
  <c r="Y159" i="21" s="1"/>
  <c r="X153" i="21" a="1"/>
  <c r="X153" i="21" s="1"/>
  <c r="Y147" i="21" a="1"/>
  <c r="Y147" i="21" s="1"/>
  <c r="V174" i="21" a="1"/>
  <c r="V174" i="21" s="1"/>
  <c r="W151" i="21" a="1"/>
  <c r="W151" i="21" s="1"/>
  <c r="X143" i="21" a="1"/>
  <c r="X143" i="21" s="1"/>
  <c r="W171" i="21" a="1"/>
  <c r="W171" i="21" s="1"/>
  <c r="W147" i="21" a="1"/>
  <c r="W147" i="21" s="1"/>
  <c r="X139" i="21" a="1"/>
  <c r="X139" i="21" s="1"/>
  <c r="W131" i="21" a="1"/>
  <c r="W131" i="21" s="1"/>
  <c r="V171" i="21" a="1"/>
  <c r="V171" i="21" s="1"/>
  <c r="V150" i="21" a="1"/>
  <c r="V150" i="21" s="1"/>
  <c r="V141" i="21" a="1"/>
  <c r="V141" i="21" s="1"/>
  <c r="V134" i="21" a="1"/>
  <c r="V134" i="21" s="1"/>
  <c r="W129" i="21" a="1"/>
  <c r="W129" i="21" s="1"/>
  <c r="V124" i="21" a="1"/>
  <c r="V124" i="21" s="1"/>
  <c r="V173" i="21" a="1"/>
  <c r="V173" i="21" s="1"/>
  <c r="W161" i="21" a="1"/>
  <c r="W161" i="21" s="1"/>
  <c r="W149" i="21" a="1"/>
  <c r="W149" i="21" s="1"/>
  <c r="Y139" i="21" a="1"/>
  <c r="Y139" i="21" s="1"/>
  <c r="Y125" i="21" a="1"/>
  <c r="Y125" i="21" s="1"/>
  <c r="Y157" i="21" a="1"/>
  <c r="Y157" i="21" s="1"/>
  <c r="Y133" i="21" a="1"/>
  <c r="Y133" i="21" s="1"/>
  <c r="W125" i="21" a="1"/>
  <c r="W125" i="21" s="1"/>
  <c r="V148" i="21" a="1"/>
  <c r="V148" i="21" s="1"/>
  <c r="V126" i="21" a="1"/>
  <c r="V126" i="21" s="1"/>
  <c r="W143" i="21" a="1"/>
  <c r="W143" i="21" s="1"/>
  <c r="V129" i="21" a="1"/>
  <c r="V129" i="21" s="1"/>
  <c r="J85" i="21" a="1"/>
  <c r="J85" i="21" s="1"/>
  <c r="L173" i="21" a="1"/>
  <c r="L173" i="21" s="1"/>
  <c r="K167" i="21" a="1"/>
  <c r="K167" i="21" s="1"/>
  <c r="K159" i="21" a="1"/>
  <c r="K159" i="21" s="1"/>
  <c r="K173" i="21" a="1"/>
  <c r="K173" i="21" s="1"/>
  <c r="J167" i="21" a="1"/>
  <c r="J167" i="21" s="1"/>
  <c r="K161" i="21" a="1"/>
  <c r="K161" i="21" s="1"/>
  <c r="L155" i="21" a="1"/>
  <c r="L155" i="21" s="1"/>
  <c r="M167" i="21" a="1"/>
  <c r="M167" i="21" s="1"/>
  <c r="J152" i="21" a="1"/>
  <c r="J152" i="21" s="1"/>
  <c r="J171" i="21" a="1"/>
  <c r="J171" i="21" s="1"/>
  <c r="L161" i="21" a="1"/>
  <c r="L161" i="21" s="1"/>
  <c r="J154" i="21" a="1"/>
  <c r="J154" i="21" s="1"/>
  <c r="T173" i="21" a="1"/>
  <c r="T173" i="21" s="1"/>
  <c r="R166" i="21" a="1"/>
  <c r="R166" i="21" s="1"/>
  <c r="U179" i="21" a="1"/>
  <c r="U179" i="21" s="1"/>
  <c r="T171" i="21" a="1"/>
  <c r="T171" i="21" s="1"/>
  <c r="U163" i="21" a="1"/>
  <c r="U163" i="21" s="1"/>
  <c r="R158" i="21" a="1"/>
  <c r="R158" i="21" s="1"/>
  <c r="S171" i="21" a="1"/>
  <c r="S171" i="21" s="1"/>
  <c r="R162" i="21" a="1"/>
  <c r="R162" i="21" s="1"/>
  <c r="R156" i="21" a="1"/>
  <c r="R156" i="21" s="1"/>
  <c r="R150" i="21" a="1"/>
  <c r="R150" i="21" s="1"/>
  <c r="U147" i="21" a="1"/>
  <c r="U147" i="21" s="1"/>
  <c r="R144" i="21" a="1"/>
  <c r="R144" i="21" s="1"/>
  <c r="T167" i="21" a="1"/>
  <c r="T167" i="21" s="1"/>
  <c r="S161" i="21" a="1"/>
  <c r="S161" i="21" s="1"/>
  <c r="T153" i="21" a="1"/>
  <c r="T153" i="21" s="1"/>
  <c r="U145" i="21" a="1"/>
  <c r="U145" i="21" s="1"/>
  <c r="U139" i="21" a="1"/>
  <c r="U139" i="21" s="1"/>
  <c r="R165" i="21" a="1"/>
  <c r="R165" i="21" s="1"/>
  <c r="R141" i="21" a="1"/>
  <c r="R141" i="21" s="1"/>
  <c r="T131" i="21" a="1"/>
  <c r="T131" i="21" s="1"/>
  <c r="T123" i="21" a="1"/>
  <c r="T123" i="21" s="1"/>
  <c r="U151" i="21" a="1"/>
  <c r="U151" i="21" s="1"/>
  <c r="R139" i="21" a="1"/>
  <c r="R139" i="21" s="1"/>
  <c r="S131" i="21" a="1"/>
  <c r="S131" i="21" s="1"/>
  <c r="U125" i="21" a="1"/>
  <c r="U125" i="21" s="1"/>
  <c r="T147" i="21" a="1"/>
  <c r="T147" i="21" s="1"/>
  <c r="S147" i="21" a="1"/>
  <c r="S147" i="21" s="1"/>
  <c r="U129" i="21" a="1"/>
  <c r="U129" i="21" s="1"/>
  <c r="S121" i="21" a="1"/>
  <c r="S121" i="21" s="1"/>
  <c r="U135" i="21" a="1"/>
  <c r="U135" i="21" s="1"/>
  <c r="R129" i="21" a="1"/>
  <c r="R129" i="21" s="1"/>
  <c r="R143" i="21" a="1"/>
  <c r="R143" i="21" s="1"/>
  <c r="U127" i="21" a="1"/>
  <c r="U127" i="21" s="1"/>
  <c r="U173" i="21" a="1"/>
  <c r="U173" i="21" s="1"/>
  <c r="R136" i="21" a="1"/>
  <c r="R136" i="21" s="1"/>
  <c r="S123" i="21" a="1"/>
  <c r="S123" i="21" s="1"/>
  <c r="X173" i="21" a="1"/>
  <c r="X173" i="21" s="1"/>
  <c r="W167" i="21" a="1"/>
  <c r="W167" i="21" s="1"/>
  <c r="X161" i="21" a="1"/>
  <c r="X161" i="21" s="1"/>
  <c r="Y179" i="21" a="1"/>
  <c r="Y179" i="21" s="1"/>
  <c r="V170" i="21" a="1"/>
  <c r="V170" i="21" s="1"/>
  <c r="X163" i="21" a="1"/>
  <c r="X163" i="21" s="1"/>
  <c r="Y155" i="21" a="1"/>
  <c r="Y155" i="21" s="1"/>
  <c r="Y175" i="21" a="1"/>
  <c r="Y175" i="21" s="1"/>
  <c r="V158" i="21" a="1"/>
  <c r="V158" i="21" s="1"/>
  <c r="V152" i="21" a="1"/>
  <c r="V152" i="21" s="1"/>
  <c r="Y145" i="21" a="1"/>
  <c r="Y145" i="21" s="1"/>
  <c r="Y173" i="21" a="1"/>
  <c r="Y173" i="21" s="1"/>
  <c r="X149" i="21" a="1"/>
  <c r="X149" i="21" s="1"/>
  <c r="X141" i="21" a="1"/>
  <c r="X141" i="21" s="1"/>
  <c r="Y167" i="21" a="1"/>
  <c r="Y167" i="21" s="1"/>
  <c r="V143" i="21" a="1"/>
  <c r="V143" i="21" s="1"/>
  <c r="V137" i="21" a="1"/>
  <c r="V137" i="21" s="1"/>
  <c r="X127" i="21" a="1"/>
  <c r="X127" i="21" s="1"/>
  <c r="X167" i="21" a="1"/>
  <c r="X167" i="21" s="1"/>
  <c r="V147" i="21" a="1"/>
  <c r="V147" i="21" s="1"/>
  <c r="W139" i="21" a="1"/>
  <c r="W139" i="21" s="1"/>
  <c r="V133" i="21" a="1"/>
  <c r="V133" i="21" s="1"/>
  <c r="V128" i="21" a="1"/>
  <c r="V128" i="21" s="1"/>
  <c r="Y123" i="21" a="1"/>
  <c r="Y123" i="21" s="1"/>
  <c r="X169" i="21" a="1"/>
  <c r="X169" i="21" s="1"/>
  <c r="V159" i="21" a="1"/>
  <c r="V159" i="21" s="1"/>
  <c r="W145" i="21" a="1"/>
  <c r="W145" i="21" s="1"/>
  <c r="X137" i="21" a="1"/>
  <c r="X137" i="21" s="1"/>
  <c r="V122" i="21" a="1"/>
  <c r="V122" i="21" s="1"/>
  <c r="V144" i="21" a="1"/>
  <c r="V144" i="21" s="1"/>
  <c r="V131" i="21" a="1"/>
  <c r="V131" i="21" s="1"/>
  <c r="Y121" i="21" a="1"/>
  <c r="Y121" i="21" s="1"/>
  <c r="V142" i="21" a="1"/>
  <c r="V142" i="21" s="1"/>
  <c r="V156" i="21" a="1"/>
  <c r="V156" i="21" s="1"/>
  <c r="Y137" i="21" a="1"/>
  <c r="Y137" i="21" s="1"/>
  <c r="Y127" i="21" a="1"/>
  <c r="Y127" i="21" s="1"/>
  <c r="J180" i="21" a="1"/>
  <c r="J180" i="21" s="1"/>
  <c r="M171" i="21" a="1"/>
  <c r="M171" i="21" s="1"/>
  <c r="M165" i="21" a="1"/>
  <c r="M165" i="21" s="1"/>
  <c r="M179" i="21" a="1"/>
  <c r="M179" i="21" s="1"/>
  <c r="L171" i="21" a="1"/>
  <c r="L171" i="21" s="1"/>
  <c r="L165" i="21" a="1"/>
  <c r="L165" i="21" s="1"/>
  <c r="M159" i="21" a="1"/>
  <c r="M159" i="21" s="1"/>
  <c r="J173" i="21" a="1"/>
  <c r="J173" i="21" s="1"/>
  <c r="J166" i="21" a="1"/>
  <c r="J166" i="21" s="1"/>
  <c r="K149" i="21" a="1"/>
  <c r="K149" i="21" s="1"/>
  <c r="R169" i="21" a="1"/>
  <c r="R169" i="21" s="1"/>
  <c r="T161" i="21" a="1"/>
  <c r="T161" i="21" s="1"/>
  <c r="U153" i="21" a="1"/>
  <c r="U153" i="21" s="1"/>
  <c r="R164" i="21" a="1"/>
  <c r="R164" i="21" s="1"/>
  <c r="U175" i="21" a="1"/>
  <c r="U175" i="21" s="1"/>
  <c r="U157" i="21" a="1"/>
  <c r="U157" i="21" s="1"/>
  <c r="T179" i="21" a="1"/>
  <c r="T179" i="21" s="1"/>
  <c r="S143" i="21" a="1"/>
  <c r="S143" i="21" s="1"/>
  <c r="R122" i="21" a="1"/>
  <c r="R122" i="21" s="1"/>
  <c r="Y171" i="21" a="1"/>
  <c r="Y171" i="21" s="1"/>
  <c r="V167" i="21" a="1"/>
  <c r="V167" i="21" s="1"/>
  <c r="W155" i="21" a="1"/>
  <c r="W155" i="21" s="1"/>
  <c r="X145" i="21" a="1"/>
  <c r="X145" i="21" s="1"/>
  <c r="W133" i="21" a="1"/>
  <c r="W133" i="21" s="1"/>
  <c r="V135" i="21" a="1"/>
  <c r="V135" i="21" s="1"/>
  <c r="W163" i="21" a="1"/>
  <c r="W163" i="21" s="1"/>
  <c r="V161" i="21" a="1"/>
  <c r="V161" i="21" s="1"/>
  <c r="X129" i="21" a="1"/>
  <c r="X129" i="21" s="1"/>
  <c r="K175" i="21" a="1"/>
  <c r="K175" i="21" s="1"/>
  <c r="J168" i="21" a="1"/>
  <c r="J168" i="21" s="1"/>
  <c r="K157" i="21" a="1"/>
  <c r="K157" i="21" s="1"/>
  <c r="M163" i="21" a="1"/>
  <c r="M163" i="21" s="1"/>
  <c r="K153" i="21" a="1"/>
  <c r="K153" i="21" s="1"/>
  <c r="J149" i="21" a="1"/>
  <c r="J149" i="21" s="1"/>
  <c r="J143" i="21" a="1"/>
  <c r="J143" i="21" s="1"/>
  <c r="L137" i="21" a="1"/>
  <c r="L137" i="21" s="1"/>
  <c r="J158" i="21" a="1"/>
  <c r="J158" i="21" s="1"/>
  <c r="L149" i="21" a="1"/>
  <c r="L149" i="21" s="1"/>
  <c r="M141" i="21" a="1"/>
  <c r="M141" i="21" s="1"/>
  <c r="J134" i="21" a="1"/>
  <c r="J134" i="21" s="1"/>
  <c r="M127" i="21" a="1"/>
  <c r="M127" i="21" s="1"/>
  <c r="L123" i="21" a="1"/>
  <c r="L123" i="21" s="1"/>
  <c r="K155" i="21" a="1"/>
  <c r="K155" i="21" s="1"/>
  <c r="K143" i="21" a="1"/>
  <c r="K143" i="21" s="1"/>
  <c r="L133" i="21" a="1"/>
  <c r="L133" i="21" s="1"/>
  <c r="L129" i="21" a="1"/>
  <c r="L129" i="21" s="1"/>
  <c r="J124" i="21" a="1"/>
  <c r="J124" i="21" s="1"/>
  <c r="J161" i="21" a="1"/>
  <c r="J161" i="21" s="1"/>
  <c r="J172" i="21" a="1"/>
  <c r="J172" i="21" s="1"/>
  <c r="J131" i="21" a="1"/>
  <c r="J131" i="21" s="1"/>
  <c r="L121" i="21" a="1"/>
  <c r="L121" i="21" s="1"/>
  <c r="K137" i="21" a="1"/>
  <c r="K137" i="21" s="1"/>
  <c r="K121" i="21" a="1"/>
  <c r="K121" i="21" s="1"/>
  <c r="J140" i="21" a="1"/>
  <c r="J140" i="21" s="1"/>
  <c r="J133" i="21" a="1"/>
  <c r="J133" i="21" s="1"/>
  <c r="J142" i="21" a="1"/>
  <c r="J142" i="21" s="1"/>
  <c r="M121" i="21" a="1"/>
  <c r="M121" i="21" s="1"/>
  <c r="AB173" i="21" a="1"/>
  <c r="AB173" i="21" s="1"/>
  <c r="AA167" i="21" a="1"/>
  <c r="AA167" i="21" s="1"/>
  <c r="AA159" i="21" a="1"/>
  <c r="AA159" i="21" s="1"/>
  <c r="AA173" i="21" a="1"/>
  <c r="AA173" i="21" s="1"/>
  <c r="Z167" i="21" a="1"/>
  <c r="Z167" i="21" s="1"/>
  <c r="AA161" i="21" a="1"/>
  <c r="AA161" i="21" s="1"/>
  <c r="AB155" i="21" a="1"/>
  <c r="AB155" i="21" s="1"/>
  <c r="AA171" i="21" a="1"/>
  <c r="AA171" i="21" s="1"/>
  <c r="AB157" i="21" a="1"/>
  <c r="AB157" i="21" s="1"/>
  <c r="AC145" i="21" a="1"/>
  <c r="AC145" i="21" s="1"/>
  <c r="AB167" i="21" a="1"/>
  <c r="AB167" i="21" s="1"/>
  <c r="AA153" i="21" a="1"/>
  <c r="AA153" i="21" s="1"/>
  <c r="AB145" i="21" a="1"/>
  <c r="AB145" i="21" s="1"/>
  <c r="Z137" i="21" a="1"/>
  <c r="Z137" i="21" s="1"/>
  <c r="AC153" i="21" a="1"/>
  <c r="AC153" i="21" s="1"/>
  <c r="AA145" i="21" a="1"/>
  <c r="AA145" i="21" s="1"/>
  <c r="AA137" i="21" a="1"/>
  <c r="AA137" i="21" s="1"/>
  <c r="AA133" i="21" a="1"/>
  <c r="AA133" i="21" s="1"/>
  <c r="AA129" i="21" a="1"/>
  <c r="AA129" i="21" s="1"/>
  <c r="AB123" i="21" a="1"/>
  <c r="AB123" i="21" s="1"/>
  <c r="AB161" i="21" a="1"/>
  <c r="AB161" i="21" s="1"/>
  <c r="Z152" i="21" a="1"/>
  <c r="Z152" i="21" s="1"/>
  <c r="Z145" i="21" a="1"/>
  <c r="Z145" i="21" s="1"/>
  <c r="AC135" i="21" a="1"/>
  <c r="AC135" i="21" s="1"/>
  <c r="Z129" i="21" a="1"/>
  <c r="Z129" i="21" s="1"/>
  <c r="Z121" i="21" a="1"/>
  <c r="Z121" i="21" s="1"/>
  <c r="Z157" i="21" a="1"/>
  <c r="Z157" i="21" s="1"/>
  <c r="Z148" i="21" a="1"/>
  <c r="Z148" i="21" s="1"/>
  <c r="AC141" i="21" a="1"/>
  <c r="AC141" i="21" s="1"/>
  <c r="Z124" i="21" a="1"/>
  <c r="Z124" i="21" s="1"/>
  <c r="Z142" i="21" a="1"/>
  <c r="Z142" i="21" s="1"/>
  <c r="Z126" i="21" a="1"/>
  <c r="Z126" i="21" s="1"/>
  <c r="AA143" i="21" a="1"/>
  <c r="AA143" i="21" s="1"/>
  <c r="AB127" i="21" a="1"/>
  <c r="AB127" i="21" s="1"/>
  <c r="AC149" i="21" a="1"/>
  <c r="AC149" i="21" s="1"/>
  <c r="AC129" i="21" a="1"/>
  <c r="AC129" i="21" s="1"/>
  <c r="N176" i="21" a="1"/>
  <c r="N176" i="21" s="1"/>
  <c r="N169" i="21" a="1"/>
  <c r="N169" i="21" s="1"/>
  <c r="U161" i="21" a="1"/>
  <c r="U161" i="21" s="1"/>
  <c r="R180" i="21" a="1"/>
  <c r="R180" i="21" s="1"/>
  <c r="R149" i="21" a="1"/>
  <c r="R149" i="21" s="1"/>
  <c r="R157" i="21" a="1"/>
  <c r="R157" i="21" s="1"/>
  <c r="T145" i="21" a="1"/>
  <c r="T145" i="21" s="1"/>
  <c r="S145" i="21" a="1"/>
  <c r="S145" i="21" s="1"/>
  <c r="S153" i="21" a="1"/>
  <c r="S153" i="21" s="1"/>
  <c r="R133" i="21" a="1"/>
  <c r="R133" i="21" s="1"/>
  <c r="U159" i="21" a="1"/>
  <c r="U159" i="21" s="1"/>
  <c r="Y163" i="21" a="1"/>
  <c r="Y163" i="21" s="1"/>
  <c r="W159" i="21" a="1"/>
  <c r="W159" i="21" s="1"/>
  <c r="Y149" i="21" a="1"/>
  <c r="Y149" i="21" s="1"/>
  <c r="W137" i="21" a="1"/>
  <c r="W137" i="21" s="1"/>
  <c r="W123" i="21" a="1"/>
  <c r="W123" i="21" s="1"/>
  <c r="V130" i="21" a="1"/>
  <c r="V130" i="21" s="1"/>
  <c r="Y151" i="21" a="1"/>
  <c r="Y151" i="21" s="1"/>
  <c r="V139" i="21" a="1"/>
  <c r="V139" i="21" s="1"/>
  <c r="V145" i="21" a="1"/>
  <c r="V145" i="21" s="1"/>
  <c r="J169" i="21" a="1"/>
  <c r="J169" i="21" s="1"/>
  <c r="J162" i="21" a="1"/>
  <c r="J162" i="21" s="1"/>
  <c r="K145" i="21" a="1"/>
  <c r="K145" i="21" s="1"/>
  <c r="L159" i="21" a="1"/>
  <c r="L159" i="21" s="1"/>
  <c r="L151" i="21" a="1"/>
  <c r="L151" i="21" s="1"/>
  <c r="M147" i="21" a="1"/>
  <c r="M147" i="21" s="1"/>
  <c r="J141" i="21" a="1"/>
  <c r="J141" i="21" s="1"/>
  <c r="L179" i="21" a="1"/>
  <c r="L179" i="21" s="1"/>
  <c r="J156" i="21" a="1"/>
  <c r="J156" i="21" s="1"/>
  <c r="J148" i="21" a="1"/>
  <c r="J148" i="21" s="1"/>
  <c r="J139" i="21" a="1"/>
  <c r="J139" i="21" s="1"/>
  <c r="M133" i="21" a="1"/>
  <c r="M133" i="21" s="1"/>
  <c r="J127" i="21" a="1"/>
  <c r="J127" i="21" s="1"/>
  <c r="K179" i="21" a="1"/>
  <c r="K179" i="21" s="1"/>
  <c r="M151" i="21" a="1"/>
  <c r="M151" i="21" s="1"/>
  <c r="L141" i="21" a="1"/>
  <c r="L141" i="21" s="1"/>
  <c r="J132" i="21" a="1"/>
  <c r="J132" i="21" s="1"/>
  <c r="J128" i="21" a="1"/>
  <c r="J128" i="21" s="1"/>
  <c r="J121" i="21" a="1"/>
  <c r="J121" i="21" s="1"/>
  <c r="M153" i="21" a="1"/>
  <c r="M153" i="21" s="1"/>
  <c r="J163" i="21" a="1"/>
  <c r="J163" i="21" s="1"/>
  <c r="K127" i="21" a="1"/>
  <c r="K127" i="21" s="1"/>
  <c r="K131" i="21" a="1"/>
  <c r="K131" i="21" s="1"/>
  <c r="K133" i="21" a="1"/>
  <c r="K133" i="21" s="1"/>
  <c r="L175" i="21" a="1"/>
  <c r="L175" i="21" s="1"/>
  <c r="L139" i="21" a="1"/>
  <c r="L139" i="21" s="1"/>
  <c r="J129" i="21" a="1"/>
  <c r="J129" i="21" s="1"/>
  <c r="K141" i="21" a="1"/>
  <c r="K141" i="21" s="1"/>
  <c r="Z180" i="21" a="1"/>
  <c r="Z180" i="21" s="1"/>
  <c r="AC171" i="21" a="1"/>
  <c r="AC171" i="21" s="1"/>
  <c r="AB165" i="21" a="1"/>
  <c r="AB165" i="21" s="1"/>
  <c r="AC179" i="21" a="1"/>
  <c r="AC179" i="21" s="1"/>
  <c r="AB171" i="21" a="1"/>
  <c r="AB171" i="21" s="1"/>
  <c r="AA165" i="21" a="1"/>
  <c r="AA165" i="21" s="1"/>
  <c r="AC159" i="21" a="1"/>
  <c r="AC159" i="21" s="1"/>
  <c r="Z154" i="21" a="1"/>
  <c r="Z154" i="21" s="1"/>
  <c r="AB169" i="21" a="1"/>
  <c r="AB169" i="21" s="1"/>
  <c r="AA155" i="21" a="1"/>
  <c r="AA155" i="21" s="1"/>
  <c r="Z172" i="21" a="1"/>
  <c r="Z172" i="21" s="1"/>
  <c r="AC165" i="21" a="1"/>
  <c r="AC165" i="21" s="1"/>
  <c r="AC151" i="21" a="1"/>
  <c r="AC151" i="21" s="1"/>
  <c r="AB143" i="21" a="1"/>
  <c r="AB143" i="21" s="1"/>
  <c r="AB179" i="21" a="1"/>
  <c r="AB179" i="21" s="1"/>
  <c r="Z150" i="21" a="1"/>
  <c r="Z150" i="21" s="1"/>
  <c r="Z143" i="21" a="1"/>
  <c r="Z143" i="21" s="1"/>
  <c r="Z136" i="21" a="1"/>
  <c r="Z136" i="21" s="1"/>
  <c r="Z132" i="21" a="1"/>
  <c r="Z132" i="21" s="1"/>
  <c r="Z128" i="21" a="1"/>
  <c r="Z128" i="21" s="1"/>
  <c r="AA179" i="21" a="1"/>
  <c r="AA179" i="21" s="1"/>
  <c r="AB159" i="21" a="1"/>
  <c r="AB159" i="21" s="1"/>
  <c r="AB151" i="21" a="1"/>
  <c r="AB151" i="21" s="1"/>
  <c r="Z141" i="21" a="1"/>
  <c r="Z141" i="21" s="1"/>
  <c r="Z135" i="21" a="1"/>
  <c r="Z135" i="21" s="1"/>
  <c r="Z127" i="21" a="1"/>
  <c r="Z127" i="21" s="1"/>
  <c r="AC175" i="21" a="1"/>
  <c r="AC175" i="21" s="1"/>
  <c r="Z156" i="21" a="1"/>
  <c r="Z156" i="21" s="1"/>
  <c r="AA147" i="21" a="1"/>
  <c r="AA147" i="21" s="1"/>
  <c r="Z140" i="21" a="1"/>
  <c r="Z140" i="21" s="1"/>
  <c r="AC123" i="21" a="1"/>
  <c r="AC123" i="21" s="1"/>
  <c r="AC137" i="21" a="1"/>
  <c r="AC137" i="21" s="1"/>
  <c r="AA123" i="21" a="1"/>
  <c r="AA123" i="21" s="1"/>
  <c r="AB137" i="21" a="1"/>
  <c r="AB137" i="21" s="1"/>
  <c r="AB125" i="21" a="1"/>
  <c r="AB125" i="21" s="1"/>
  <c r="Z147" i="21" a="1"/>
  <c r="Z147" i="21" s="1"/>
  <c r="AA121" i="21" a="1"/>
  <c r="AA121" i="21" s="1"/>
  <c r="O175" i="21" a="1"/>
  <c r="O175" i="21" s="1"/>
  <c r="N168" i="21" a="1"/>
  <c r="N168" i="21" s="1"/>
  <c r="S173" i="21" a="1"/>
  <c r="S173" i="21" s="1"/>
  <c r="U167" i="21" a="1"/>
  <c r="U167" i="21" s="1"/>
  <c r="R146" i="21" a="1"/>
  <c r="R146" i="21" s="1"/>
  <c r="R151" i="21" a="1"/>
  <c r="R151" i="21" s="1"/>
  <c r="T135" i="21" a="1"/>
  <c r="T135" i="21" s="1"/>
  <c r="S135" i="21" a="1"/>
  <c r="S135" i="21" s="1"/>
  <c r="R138" i="21" a="1"/>
  <c r="R138" i="21" s="1"/>
  <c r="R124" i="21" a="1"/>
  <c r="R124" i="21" s="1"/>
  <c r="R131" i="21" a="1"/>
  <c r="R131" i="21" s="1"/>
  <c r="X159" i="21" a="1"/>
  <c r="X159" i="21" s="1"/>
  <c r="X179" i="21" a="1"/>
  <c r="X179" i="21" s="1"/>
  <c r="X175" i="21" a="1"/>
  <c r="X175" i="21" s="1"/>
  <c r="V151" i="21" a="1"/>
  <c r="V151" i="21" s="1"/>
  <c r="V153" i="21" a="1"/>
  <c r="V153" i="21" s="1"/>
  <c r="X125" i="21" a="1"/>
  <c r="X125" i="21" s="1"/>
  <c r="V149" i="21" a="1"/>
  <c r="V149" i="21" s="1"/>
  <c r="V127" i="21" a="1"/>
  <c r="V127" i="21" s="1"/>
  <c r="Y131" i="21" a="1"/>
  <c r="Y131" i="21" s="1"/>
  <c r="J160" i="21" a="1"/>
  <c r="J160" i="21" s="1"/>
  <c r="M157" i="21" a="1"/>
  <c r="M157" i="21" s="1"/>
  <c r="K169" i="21" a="1"/>
  <c r="K169" i="21" s="1"/>
  <c r="J157" i="21" a="1"/>
  <c r="J157" i="21" s="1"/>
  <c r="J151" i="21" a="1"/>
  <c r="J151" i="21" s="1"/>
  <c r="J147" i="21" a="1"/>
  <c r="J147" i="21" s="1"/>
  <c r="K139" i="21" a="1"/>
  <c r="K139" i="21" s="1"/>
  <c r="J174" i="21" a="1"/>
  <c r="J174" i="21" s="1"/>
  <c r="M155" i="21" a="1"/>
  <c r="M155" i="21" s="1"/>
  <c r="M145" i="21" a="1"/>
  <c r="M145" i="21" s="1"/>
  <c r="M137" i="21" a="1"/>
  <c r="M137" i="21" s="1"/>
  <c r="M131" i="21" a="1"/>
  <c r="M131" i="21" s="1"/>
  <c r="J126" i="21" a="1"/>
  <c r="J126" i="21" s="1"/>
  <c r="M173" i="21" a="1"/>
  <c r="M173" i="21" s="1"/>
  <c r="L145" i="21" a="1"/>
  <c r="L145" i="21" s="1"/>
  <c r="M139" i="21" a="1"/>
  <c r="M139" i="21" s="1"/>
  <c r="L131" i="21" a="1"/>
  <c r="L131" i="21" s="1"/>
  <c r="L127" i="21" a="1"/>
  <c r="L127" i="21" s="1"/>
  <c r="M175" i="21" a="1"/>
  <c r="M175" i="21" s="1"/>
  <c r="J150" i="21" a="1"/>
  <c r="J150" i="21" s="1"/>
  <c r="M143" i="21" a="1"/>
  <c r="M143" i="21" s="1"/>
  <c r="M123" i="21" a="1"/>
  <c r="M123" i="21" s="1"/>
  <c r="L153" i="21" a="1"/>
  <c r="L153" i="21" s="1"/>
  <c r="K129" i="21" a="1"/>
  <c r="K129" i="21" s="1"/>
  <c r="J165" i="21" a="1"/>
  <c r="J165" i="21" s="1"/>
  <c r="J137" i="21" a="1"/>
  <c r="J137" i="21" s="1"/>
  <c r="L125" i="21" a="1"/>
  <c r="L125" i="21" s="1"/>
  <c r="K135" i="21" a="1"/>
  <c r="K135" i="21" s="1"/>
  <c r="Z179" i="21" a="1"/>
  <c r="Z179" i="21" s="1"/>
  <c r="Z170" i="21" a="1"/>
  <c r="Z170" i="21" s="1"/>
  <c r="AB163" i="21" a="1"/>
  <c r="AB163" i="21" s="1"/>
  <c r="Z176" i="21" a="1"/>
  <c r="Z176" i="21" s="1"/>
  <c r="AC169" i="21" a="1"/>
  <c r="AC169" i="21" s="1"/>
  <c r="Z164" i="21" a="1"/>
  <c r="Z164" i="21" s="1"/>
  <c r="Z159" i="21" a="1"/>
  <c r="Z159" i="21" s="1"/>
  <c r="Z174" i="21" a="1"/>
  <c r="Z174" i="21" s="1"/>
  <c r="AC167" i="21" a="1"/>
  <c r="AC167" i="21" s="1"/>
  <c r="AA151" i="21" a="1"/>
  <c r="AA151" i="21" s="1"/>
  <c r="Z171" i="21" a="1"/>
  <c r="Z171" i="21" s="1"/>
  <c r="Z163" i="21" a="1"/>
  <c r="Z163" i="21" s="1"/>
  <c r="Z151" i="21" a="1"/>
  <c r="Z151" i="21" s="1"/>
  <c r="AB141" i="21" a="1"/>
  <c r="AB141" i="21" s="1"/>
  <c r="Z166" i="21" a="1"/>
  <c r="Z166" i="21" s="1"/>
  <c r="AA149" i="21" a="1"/>
  <c r="AA149" i="21" s="1"/>
  <c r="AA141" i="21" a="1"/>
  <c r="AA141" i="21" s="1"/>
  <c r="AA135" i="21" a="1"/>
  <c r="AA135" i="21" s="1"/>
  <c r="AA131" i="21" a="1"/>
  <c r="AA131" i="21" s="1"/>
  <c r="AA127" i="21" a="1"/>
  <c r="AA127" i="21" s="1"/>
  <c r="AC173" i="21" a="1"/>
  <c r="AC173" i="21" s="1"/>
  <c r="AC155" i="21" a="1"/>
  <c r="AC155" i="21" s="1"/>
  <c r="Z149" i="21" a="1"/>
  <c r="Z149" i="21" s="1"/>
  <c r="AA139" i="21" a="1"/>
  <c r="AA139" i="21" s="1"/>
  <c r="Z133" i="21" a="1"/>
  <c r="Z133" i="21" s="1"/>
  <c r="AC125" i="21" a="1"/>
  <c r="AC125" i="21" s="1"/>
  <c r="Z165" i="21" a="1"/>
  <c r="Z165" i="21" s="1"/>
  <c r="Z155" i="21" a="1"/>
  <c r="Z155" i="21" s="1"/>
  <c r="Z144" i="21" a="1"/>
  <c r="Z144" i="21" s="1"/>
  <c r="AB133" i="21" a="1"/>
  <c r="AB133" i="21" s="1"/>
  <c r="Z125" i="21" a="1"/>
  <c r="Z125" i="21" s="1"/>
  <c r="AC131" i="21" a="1"/>
  <c r="AC131" i="21" s="1"/>
  <c r="AC121" i="21" a="1"/>
  <c r="AC121" i="21" s="1"/>
  <c r="AB135" i="21" a="1"/>
  <c r="AB135" i="21" s="1"/>
  <c r="Z123" i="21" a="1"/>
  <c r="Z123" i="21" s="1"/>
  <c r="Z139" i="21" a="1"/>
  <c r="Z139" i="21" s="1"/>
  <c r="O83" i="21" a="1"/>
  <c r="O83" i="21" s="1"/>
  <c r="P173" i="21" a="1"/>
  <c r="P173" i="21" s="1"/>
  <c r="O167" i="21" a="1"/>
  <c r="O167" i="21" s="1"/>
  <c r="N162" i="21" a="1"/>
  <c r="N162" i="21" s="1"/>
  <c r="Q179" i="21" a="1"/>
  <c r="Q179" i="21" s="1"/>
  <c r="P171" i="21" a="1"/>
  <c r="P171" i="21" s="1"/>
  <c r="O165" i="21" a="1"/>
  <c r="O165" i="21" s="1"/>
  <c r="R167" i="21" a="1"/>
  <c r="R167" i="21" s="1"/>
  <c r="T127" i="21" a="1"/>
  <c r="T127" i="21" s="1"/>
  <c r="V179" i="21" a="1"/>
  <c r="V179" i="21" s="1"/>
  <c r="V140" i="21" a="1"/>
  <c r="V140" i="21" s="1"/>
  <c r="W169" i="21" a="1"/>
  <c r="W169" i="21" s="1"/>
  <c r="L167" i="21" a="1"/>
  <c r="L167" i="21" s="1"/>
  <c r="J138" i="21" a="1"/>
  <c r="J138" i="21" s="1"/>
  <c r="J136" i="21" a="1"/>
  <c r="J136" i="21" s="1"/>
  <c r="J144" i="21" a="1"/>
  <c r="J144" i="21" s="1"/>
  <c r="K165" i="21" a="1"/>
  <c r="K165" i="21" s="1"/>
  <c r="L147" i="21" a="1"/>
  <c r="L147" i="21" s="1"/>
  <c r="J123" i="21" a="1"/>
  <c r="J123" i="21" s="1"/>
  <c r="Z162" i="21" a="1"/>
  <c r="Z162" i="21" s="1"/>
  <c r="AC157" i="21" a="1"/>
  <c r="AC157" i="21" s="1"/>
  <c r="AA169" i="21" a="1"/>
  <c r="AA169" i="21" s="1"/>
  <c r="AC161" i="21" a="1"/>
  <c r="AC161" i="21" s="1"/>
  <c r="Z130" i="21" a="1"/>
  <c r="Z130" i="21" s="1"/>
  <c r="AC147" i="21" a="1"/>
  <c r="AC147" i="21" s="1"/>
  <c r="Z158" i="21" a="1"/>
  <c r="Z158" i="21" s="1"/>
  <c r="AB175" i="21" a="1"/>
  <c r="AB175" i="21" s="1"/>
  <c r="AB121" i="21" a="1"/>
  <c r="AB121" i="21" s="1"/>
  <c r="P165" i="21" a="1"/>
  <c r="P165" i="21" s="1"/>
  <c r="Q159" i="21" a="1"/>
  <c r="Q159" i="21" s="1"/>
  <c r="O173" i="21" a="1"/>
  <c r="O173" i="21" s="1"/>
  <c r="Q161" i="21" a="1"/>
  <c r="Q161" i="21" s="1"/>
  <c r="O155" i="21" a="1"/>
  <c r="O155" i="21" s="1"/>
  <c r="N165" i="21" a="1"/>
  <c r="N165" i="21" s="1"/>
  <c r="N149" i="21" a="1"/>
  <c r="N149" i="21" s="1"/>
  <c r="O179" i="21" a="1"/>
  <c r="O179" i="21" s="1"/>
  <c r="N158" i="21" a="1"/>
  <c r="N158" i="21" s="1"/>
  <c r="N153" i="21" a="1"/>
  <c r="N153" i="21" s="1"/>
  <c r="Q149" i="21" a="1"/>
  <c r="Q149" i="21" s="1"/>
  <c r="Q145" i="21" a="1"/>
  <c r="Q145" i="21" s="1"/>
  <c r="Q141" i="21" a="1"/>
  <c r="Q141" i="21" s="1"/>
  <c r="P137" i="21" a="1"/>
  <c r="P137" i="21" s="1"/>
  <c r="P161" i="21" a="1"/>
  <c r="P161" i="21" s="1"/>
  <c r="P143" i="21" a="1"/>
  <c r="P143" i="21" s="1"/>
  <c r="P131" i="21" a="1"/>
  <c r="P131" i="21" s="1"/>
  <c r="N125" i="21" a="1"/>
  <c r="N125" i="21" s="1"/>
  <c r="O169" i="21" a="1"/>
  <c r="O169" i="21" s="1"/>
  <c r="Q151" i="21" a="1"/>
  <c r="Q151" i="21" s="1"/>
  <c r="P141" i="21" a="1"/>
  <c r="P141" i="21" s="1"/>
  <c r="O133" i="21" a="1"/>
  <c r="O133" i="21" s="1"/>
  <c r="Q123" i="21" a="1"/>
  <c r="Q123" i="21" s="1"/>
  <c r="N172" i="21" a="1"/>
  <c r="N172" i="21" s="1"/>
  <c r="P149" i="21" a="1"/>
  <c r="P149" i="21" s="1"/>
  <c r="P139" i="21" a="1"/>
  <c r="P139" i="21" s="1"/>
  <c r="N132" i="21" a="1"/>
  <c r="N132" i="21" s="1"/>
  <c r="P121" i="21" a="1"/>
  <c r="P121" i="21" s="1"/>
  <c r="O149" i="21" a="1"/>
  <c r="O149" i="21" s="1"/>
  <c r="P123" i="21" a="1"/>
  <c r="P123" i="21" s="1"/>
  <c r="N134" i="21" a="1"/>
  <c r="N134" i="21" s="1"/>
  <c r="N127" i="21" a="1"/>
  <c r="N127" i="21" s="1"/>
  <c r="O137" i="21" a="1"/>
  <c r="O137" i="21" s="1"/>
  <c r="O125" i="21" a="1"/>
  <c r="O125" i="21" s="1"/>
  <c r="K97" i="21" a="1"/>
  <c r="K97" i="21" s="1"/>
  <c r="J91" i="21" a="1"/>
  <c r="J91" i="21" s="1"/>
  <c r="M91" i="21" a="1"/>
  <c r="M91" i="21" s="1"/>
  <c r="K95" i="21" a="1"/>
  <c r="K95" i="21" s="1"/>
  <c r="O87" i="21" a="1"/>
  <c r="O87" i="21" s="1"/>
  <c r="P93" i="21" a="1"/>
  <c r="P93" i="21" s="1"/>
  <c r="N98" i="21" a="1"/>
  <c r="N98" i="21" s="1"/>
  <c r="O105" i="21" a="1"/>
  <c r="O105" i="21" s="1"/>
  <c r="P85" i="21" a="1"/>
  <c r="P85" i="21" s="1"/>
  <c r="P91" i="21" a="1"/>
  <c r="P91" i="21" s="1"/>
  <c r="P97" i="21" a="1"/>
  <c r="P97" i="21" s="1"/>
  <c r="N103" i="21" a="1"/>
  <c r="N103" i="21" s="1"/>
  <c r="N87" i="21" a="1"/>
  <c r="N87" i="21" s="1"/>
  <c r="N93" i="21" a="1"/>
  <c r="N93" i="21" s="1"/>
  <c r="P105" i="21" a="1"/>
  <c r="P105" i="21" s="1"/>
  <c r="N110" i="21" a="1"/>
  <c r="N110" i="21" s="1"/>
  <c r="N91" i="21" a="1"/>
  <c r="N91" i="21" s="1"/>
  <c r="N105" i="21" a="1"/>
  <c r="N105" i="21" s="1"/>
  <c r="N96" i="21" a="1"/>
  <c r="N96" i="21" s="1"/>
  <c r="P103" i="21" a="1"/>
  <c r="P103" i="21" s="1"/>
  <c r="O111" i="21" a="1"/>
  <c r="O111" i="21" s="1"/>
  <c r="M83" i="21" a="1"/>
  <c r="M83" i="21" s="1"/>
  <c r="J106" i="21" a="1"/>
  <c r="J106" i="21" s="1"/>
  <c r="M99" i="21" a="1"/>
  <c r="M99" i="21" s="1"/>
  <c r="L93" i="21" a="1"/>
  <c r="L93" i="21" s="1"/>
  <c r="R85" i="21" a="1"/>
  <c r="R85" i="21" s="1"/>
  <c r="R88" i="21" a="1"/>
  <c r="R88" i="21" s="1"/>
  <c r="U95" i="21" a="1"/>
  <c r="U95" i="21" s="1"/>
  <c r="R102" i="21" a="1"/>
  <c r="R102" i="21" s="1"/>
  <c r="S105" i="21" a="1"/>
  <c r="S105" i="21" s="1"/>
  <c r="S159" i="21" a="1"/>
  <c r="S159" i="21" s="1"/>
  <c r="S127" i="21" a="1"/>
  <c r="S127" i="21" s="1"/>
  <c r="W173" i="21" a="1"/>
  <c r="W173" i="21" s="1"/>
  <c r="Y143" i="21" a="1"/>
  <c r="Y143" i="21" s="1"/>
  <c r="X121" i="21" a="1"/>
  <c r="X121" i="21" s="1"/>
  <c r="J155" i="21" a="1"/>
  <c r="J155" i="21" s="1"/>
  <c r="J164" i="21" a="1"/>
  <c r="J164" i="21" s="1"/>
  <c r="M129" i="21" a="1"/>
  <c r="M129" i="21" s="1"/>
  <c r="L135" i="21" a="1"/>
  <c r="L135" i="21" s="1"/>
  <c r="J146" i="21" a="1"/>
  <c r="J146" i="21" s="1"/>
  <c r="K123" i="21" a="1"/>
  <c r="K123" i="21" s="1"/>
  <c r="J125" i="21" a="1"/>
  <c r="J125" i="21" s="1"/>
  <c r="Z175" i="21" a="1"/>
  <c r="Z175" i="21" s="1"/>
  <c r="Z173" i="21" a="1"/>
  <c r="Z173" i="21" s="1"/>
  <c r="AA157" i="21" a="1"/>
  <c r="AA157" i="21" s="1"/>
  <c r="Z146" i="21" a="1"/>
  <c r="Z146" i="21" s="1"/>
  <c r="AA125" i="21" a="1"/>
  <c r="AA125" i="21" s="1"/>
  <c r="Z138" i="21" a="1"/>
  <c r="Z138" i="21" s="1"/>
  <c r="Z153" i="21" a="1"/>
  <c r="Z153" i="21" s="1"/>
  <c r="AC127" i="21" a="1"/>
  <c r="AC127" i="21" s="1"/>
  <c r="AC133" i="21" a="1"/>
  <c r="AC133" i="21" s="1"/>
  <c r="N164" i="21" a="1"/>
  <c r="N164" i="21" s="1"/>
  <c r="N159" i="21" a="1"/>
  <c r="N159" i="21" s="1"/>
  <c r="Q169" i="21" a="1"/>
  <c r="Q169" i="21" s="1"/>
  <c r="N161" i="21" a="1"/>
  <c r="N161" i="21" s="1"/>
  <c r="N154" i="21" a="1"/>
  <c r="N154" i="21" s="1"/>
  <c r="N163" i="21" a="1"/>
  <c r="N163" i="21" s="1"/>
  <c r="N147" i="21" a="1"/>
  <c r="N147" i="21" s="1"/>
  <c r="P175" i="21" a="1"/>
  <c r="P175" i="21" s="1"/>
  <c r="N157" i="21" a="1"/>
  <c r="N157" i="21" s="1"/>
  <c r="P151" i="21" a="1"/>
  <c r="P151" i="21" s="1"/>
  <c r="N148" i="21" a="1"/>
  <c r="N148" i="21" s="1"/>
  <c r="N144" i="21" a="1"/>
  <c r="N144" i="21" s="1"/>
  <c r="N141" i="21" a="1"/>
  <c r="N141" i="21" s="1"/>
  <c r="N173" i="21" a="1"/>
  <c r="N173" i="21" s="1"/>
  <c r="P159" i="21" a="1"/>
  <c r="P159" i="21" s="1"/>
  <c r="O139" i="21" a="1"/>
  <c r="O139" i="21" s="1"/>
  <c r="N130" i="21" a="1"/>
  <c r="N130" i="21" s="1"/>
  <c r="N124" i="21" a="1"/>
  <c r="N124" i="21" s="1"/>
  <c r="Q165" i="21" a="1"/>
  <c r="Q165" i="21" s="1"/>
  <c r="O147" i="21" a="1"/>
  <c r="O147" i="21" s="1"/>
  <c r="N138" i="21" a="1"/>
  <c r="N138" i="21" s="1"/>
  <c r="O131" i="21" a="1"/>
  <c r="O131" i="21" s="1"/>
  <c r="N123" i="21" a="1"/>
  <c r="N123" i="21" s="1"/>
  <c r="O171" i="21" a="1"/>
  <c r="O171" i="21" s="1"/>
  <c r="P145" i="21" a="1"/>
  <c r="P145" i="21" s="1"/>
  <c r="N137" i="21" a="1"/>
  <c r="N137" i="21" s="1"/>
  <c r="Q131" i="21" a="1"/>
  <c r="Q131" i="21" s="1"/>
  <c r="N171" i="21" a="1"/>
  <c r="N171" i="21" s="1"/>
  <c r="N140" i="21" a="1"/>
  <c r="N140" i="21" s="1"/>
  <c r="Q157" i="21" a="1"/>
  <c r="Q157" i="21" s="1"/>
  <c r="Q133" i="21" a="1"/>
  <c r="Q133" i="21" s="1"/>
  <c r="Q125" i="21" a="1"/>
  <c r="Q125" i="21" s="1"/>
  <c r="N133" i="21" a="1"/>
  <c r="N133" i="21" s="1"/>
  <c r="L83" i="21" a="1"/>
  <c r="L83" i="21" s="1"/>
  <c r="J107" i="21" a="1"/>
  <c r="J107" i="21" s="1"/>
  <c r="K111" i="21" a="1"/>
  <c r="K111" i="21" s="1"/>
  <c r="J84" i="21" a="1"/>
  <c r="J84" i="21" s="1"/>
  <c r="N85" i="21" a="1"/>
  <c r="N85" i="21" s="1"/>
  <c r="N89" i="21" a="1"/>
  <c r="N89" i="21" s="1"/>
  <c r="O95" i="21" a="1"/>
  <c r="O95" i="21" s="1"/>
  <c r="P101" i="21" a="1"/>
  <c r="P101" i="21" s="1"/>
  <c r="Q105" i="21" a="1"/>
  <c r="Q105" i="21" s="1"/>
  <c r="Q87" i="21" a="1"/>
  <c r="Q87" i="21" s="1"/>
  <c r="Q93" i="21" a="1"/>
  <c r="Q93" i="21" s="1"/>
  <c r="Q99" i="21" a="1"/>
  <c r="Q99" i="21" s="1"/>
  <c r="N104" i="21" a="1"/>
  <c r="N104" i="21" s="1"/>
  <c r="P89" i="21" a="1"/>
  <c r="P89" i="21" s="1"/>
  <c r="P95" i="21" a="1"/>
  <c r="P95" i="21" s="1"/>
  <c r="N108" i="21" a="1"/>
  <c r="N108" i="21" s="1"/>
  <c r="N111" i="21" a="1"/>
  <c r="N111" i="21" s="1"/>
  <c r="O93" i="21" a="1"/>
  <c r="O93" i="21" s="1"/>
  <c r="N106" i="21" a="1"/>
  <c r="N106" i="21" s="1"/>
  <c r="O97" i="21" a="1"/>
  <c r="O97" i="21" s="1"/>
  <c r="P107" i="21" a="1"/>
  <c r="P107" i="21" s="1"/>
  <c r="Q111" i="21" a="1"/>
  <c r="Q111" i="21" s="1"/>
  <c r="L111" i="21" a="1"/>
  <c r="L111" i="21" s="1"/>
  <c r="K105" i="21" a="1"/>
  <c r="K105" i="21" s="1"/>
  <c r="J99" i="21" a="1"/>
  <c r="J99" i="21" s="1"/>
  <c r="J92" i="21" a="1"/>
  <c r="J92" i="21" s="1"/>
  <c r="U85" i="21" a="1"/>
  <c r="U85" i="21" s="1"/>
  <c r="T91" i="21" a="1"/>
  <c r="T91" i="21" s="1"/>
  <c r="R96" i="21" a="1"/>
  <c r="R96" i="21" s="1"/>
  <c r="S103" i="21" a="1"/>
  <c r="S103" i="21" s="1"/>
  <c r="U105" i="21" a="1"/>
  <c r="U105" i="21" s="1"/>
  <c r="R171" i="21" a="1"/>
  <c r="R171" i="21" s="1"/>
  <c r="T125" i="21" a="1"/>
  <c r="T125" i="21" s="1"/>
  <c r="V164" i="21" a="1"/>
  <c r="V164" i="21" s="1"/>
  <c r="W121" i="21" a="1"/>
  <c r="W121" i="21" s="1"/>
  <c r="J175" i="21" a="1"/>
  <c r="J175" i="21" s="1"/>
  <c r="M149" i="21" a="1"/>
  <c r="M149" i="21" s="1"/>
  <c r="J153" i="21" a="1"/>
  <c r="J153" i="21" s="1"/>
  <c r="K125" i="21" a="1"/>
  <c r="K125" i="21" s="1"/>
  <c r="J130" i="21" a="1"/>
  <c r="J130" i="21" s="1"/>
  <c r="J135" i="21" a="1"/>
  <c r="J135" i="21" s="1"/>
  <c r="K151" i="21" a="1"/>
  <c r="K151" i="21" s="1"/>
  <c r="AA175" i="21" a="1"/>
  <c r="AA175" i="21" s="1"/>
  <c r="Z168" i="21" a="1"/>
  <c r="Z168" i="21" s="1"/>
  <c r="Z161" i="21" a="1"/>
  <c r="Z161" i="21" s="1"/>
  <c r="AB147" i="21" a="1"/>
  <c r="AB147" i="21" s="1"/>
  <c r="AC139" i="21" a="1"/>
  <c r="AC139" i="21" s="1"/>
  <c r="AC163" i="21" a="1"/>
  <c r="AC163" i="21" s="1"/>
  <c r="Z131" i="21" a="1"/>
  <c r="Z131" i="21" s="1"/>
  <c r="AC143" i="21" a="1"/>
  <c r="AC143" i="21" s="1"/>
  <c r="Z160" i="21" a="1"/>
  <c r="Z160" i="21" s="1"/>
  <c r="N179" i="21" a="1"/>
  <c r="N179" i="21" s="1"/>
  <c r="O163" i="21" a="1"/>
  <c r="O163" i="21" s="1"/>
  <c r="N175" i="21" a="1"/>
  <c r="N175" i="21" s="1"/>
  <c r="N167" i="21" a="1"/>
  <c r="N167" i="21" s="1"/>
  <c r="P157" i="21" a="1"/>
  <c r="P157" i="21" s="1"/>
  <c r="P179" i="21" a="1"/>
  <c r="P179" i="21" s="1"/>
  <c r="O157" i="21" a="1"/>
  <c r="O157" i="21" s="1"/>
  <c r="N145" i="21" a="1"/>
  <c r="N145" i="21" s="1"/>
  <c r="Q173" i="21" a="1"/>
  <c r="Q173" i="21" s="1"/>
  <c r="N155" i="21" a="1"/>
  <c r="N155" i="21" s="1"/>
  <c r="N151" i="21" a="1"/>
  <c r="N151" i="21" s="1"/>
  <c r="Q147" i="21" a="1"/>
  <c r="Q147" i="21" s="1"/>
  <c r="Q143" i="21" a="1"/>
  <c r="Q143" i="21" s="1"/>
  <c r="Q139" i="21" a="1"/>
  <c r="Q139" i="21" s="1"/>
  <c r="P169" i="21" a="1"/>
  <c r="P169" i="21" s="1"/>
  <c r="P153" i="21" a="1"/>
  <c r="P153" i="21" s="1"/>
  <c r="P135" i="21" a="1"/>
  <c r="P135" i="21" s="1"/>
  <c r="P129" i="21" a="1"/>
  <c r="P129" i="21" s="1"/>
  <c r="O123" i="21" a="1"/>
  <c r="O123" i="21" s="1"/>
  <c r="P163" i="21" a="1"/>
  <c r="P163" i="21" s="1"/>
  <c r="O143" i="21" a="1"/>
  <c r="O143" i="21" s="1"/>
  <c r="Q137" i="21" a="1"/>
  <c r="Q137" i="21" s="1"/>
  <c r="P127" i="21" a="1"/>
  <c r="P127" i="21" s="1"/>
  <c r="N122" i="21" a="1"/>
  <c r="N122" i="21" s="1"/>
  <c r="Q167" i="21" a="1"/>
  <c r="Q167" i="21" s="1"/>
  <c r="P167" i="21" a="1"/>
  <c r="P167" i="21" s="1"/>
  <c r="N136" i="21" a="1"/>
  <c r="N136" i="21" s="1"/>
  <c r="N129" i="21" a="1"/>
  <c r="N129" i="21" s="1"/>
  <c r="P155" i="21" a="1"/>
  <c r="P155" i="21" s="1"/>
  <c r="N135" i="21" a="1"/>
  <c r="N135" i="21" s="1"/>
  <c r="N152" i="21" a="1"/>
  <c r="N152" i="21" s="1"/>
  <c r="N131" i="21" a="1"/>
  <c r="N131" i="21" s="1"/>
  <c r="Q121" i="21" a="1"/>
  <c r="Q121" i="21" s="1"/>
  <c r="O129" i="21" a="1"/>
  <c r="O129" i="21" s="1"/>
  <c r="J100" i="21" a="1"/>
  <c r="J100" i="21" s="1"/>
  <c r="M93" i="21" a="1"/>
  <c r="M93" i="21" s="1"/>
  <c r="J105" i="21" a="1"/>
  <c r="J105" i="21" s="1"/>
  <c r="M107" i="21" a="1"/>
  <c r="M107" i="21" s="1"/>
  <c r="Q85" i="21" a="1"/>
  <c r="Q85" i="21" s="1"/>
  <c r="Q89" i="21" a="1"/>
  <c r="Q89" i="21" s="1"/>
  <c r="N97" i="21" a="1"/>
  <c r="N97" i="21" s="1"/>
  <c r="O103" i="21" a="1"/>
  <c r="O103" i="21" s="1"/>
  <c r="O107" i="21" a="1"/>
  <c r="O107" i="21" s="1"/>
  <c r="N88" i="21" a="1"/>
  <c r="N88" i="21" s="1"/>
  <c r="N94" i="21" a="1"/>
  <c r="N94" i="21" s="1"/>
  <c r="N100" i="21" a="1"/>
  <c r="N100" i="21" s="1"/>
  <c r="N107" i="21" a="1"/>
  <c r="N107" i="21" s="1"/>
  <c r="Q91" i="21" a="1"/>
  <c r="Q91" i="21" s="1"/>
  <c r="N99" i="21" a="1"/>
  <c r="N99" i="21" s="1"/>
  <c r="N109" i="21" a="1"/>
  <c r="N109" i="21" s="1"/>
  <c r="P111" i="21" a="1"/>
  <c r="P111" i="21" s="1"/>
  <c r="O99" i="21" a="1"/>
  <c r="O99" i="21" s="1"/>
  <c r="O91" i="21" a="1"/>
  <c r="O91" i="21" s="1"/>
  <c r="P99" i="21" a="1"/>
  <c r="P99" i="21" s="1"/>
  <c r="O109" i="21" a="1"/>
  <c r="O109" i="21" s="1"/>
  <c r="N112" i="21" a="1"/>
  <c r="N112" i="21" s="1"/>
  <c r="L109" i="21" a="1"/>
  <c r="L109" i="21" s="1"/>
  <c r="K103" i="21" a="1"/>
  <c r="K103" i="21" s="1"/>
  <c r="J97" i="21" a="1"/>
  <c r="J97" i="21" s="1"/>
  <c r="J90" i="21" a="1"/>
  <c r="J90" i="21" s="1"/>
  <c r="R87" i="21" a="1"/>
  <c r="R87" i="21" s="1"/>
  <c r="S93" i="21" a="1"/>
  <c r="S93" i="21" s="1"/>
  <c r="T99" i="21" a="1"/>
  <c r="T99" i="21" s="1"/>
  <c r="U103" i="21" a="1"/>
  <c r="U103" i="21" s="1"/>
  <c r="R106" i="21" a="1"/>
  <c r="R106" i="21" s="1"/>
  <c r="S89" i="21" a="1"/>
  <c r="S89" i="21" s="1"/>
  <c r="U99" i="21" a="1"/>
  <c r="U99" i="21" s="1"/>
  <c r="T85" i="21" a="1"/>
  <c r="T85" i="21" s="1"/>
  <c r="R93" i="21" a="1"/>
  <c r="R93" i="21" s="1"/>
  <c r="R99" i="21" a="1"/>
  <c r="R99" i="21" s="1"/>
  <c r="T107" i="21" a="1"/>
  <c r="T107" i="21" s="1"/>
  <c r="R86" i="21" a="1"/>
  <c r="R86" i="21" s="1"/>
  <c r="U141" i="21" a="1"/>
  <c r="U141" i="21" s="1"/>
  <c r="L169" i="21" a="1"/>
  <c r="L169" i="21" s="1"/>
  <c r="M125" i="21" a="1"/>
  <c r="M125" i="21" s="1"/>
  <c r="AA163" i="21" a="1"/>
  <c r="AA163" i="21" s="1"/>
  <c r="AB153" i="21" a="1"/>
  <c r="AB153" i="21" s="1"/>
  <c r="Q171" i="21" a="1"/>
  <c r="Q171" i="21" s="1"/>
  <c r="N156" i="21" a="1"/>
  <c r="N156" i="21" s="1"/>
  <c r="N160" i="21" a="1"/>
  <c r="N160" i="21" s="1"/>
  <c r="N143" i="21" a="1"/>
  <c r="N143" i="21" s="1"/>
  <c r="P133" i="21" a="1"/>
  <c r="P133" i="21" s="1"/>
  <c r="N142" i="21" a="1"/>
  <c r="N142" i="21" s="1"/>
  <c r="Q155" i="21" a="1"/>
  <c r="Q155" i="21" s="1"/>
  <c r="O151" i="21" a="1"/>
  <c r="O151" i="21" s="1"/>
  <c r="N121" i="21" a="1"/>
  <c r="N121" i="21" s="1"/>
  <c r="J98" i="21" a="1"/>
  <c r="J98" i="21" s="1"/>
  <c r="Q97" i="21" a="1"/>
  <c r="Q97" i="21" s="1"/>
  <c r="N95" i="21" a="1"/>
  <c r="N95" i="21" s="1"/>
  <c r="O101" i="21" a="1"/>
  <c r="O101" i="21" s="1"/>
  <c r="Q95" i="21" a="1"/>
  <c r="Q95" i="21" s="1"/>
  <c r="J108" i="21" a="1"/>
  <c r="J108" i="21" s="1"/>
  <c r="U87" i="21" a="1"/>
  <c r="U87" i="21" s="1"/>
  <c r="S107" i="21" a="1"/>
  <c r="S107" i="21" s="1"/>
  <c r="S95" i="21" a="1"/>
  <c r="S95" i="21" s="1"/>
  <c r="R112" i="21" a="1"/>
  <c r="R112" i="21" s="1"/>
  <c r="R94" i="21" a="1"/>
  <c r="R94" i="21" s="1"/>
  <c r="T101" i="21" a="1"/>
  <c r="T101" i="21" s="1"/>
  <c r="R111" i="21" a="1"/>
  <c r="R111" i="21" s="1"/>
  <c r="R92" i="21" a="1"/>
  <c r="R92" i="21" s="1"/>
  <c r="S99" i="21" a="1"/>
  <c r="S99" i="21" s="1"/>
  <c r="R90" i="21" a="1"/>
  <c r="R90" i="21" s="1"/>
  <c r="T105" i="21" a="1"/>
  <c r="T105" i="21" s="1"/>
  <c r="R110" i="21" a="1"/>
  <c r="R110" i="21" s="1"/>
  <c r="T83" i="21" a="1"/>
  <c r="T83" i="21" s="1"/>
  <c r="S83" i="21" a="1"/>
  <c r="S83" i="21" s="1"/>
  <c r="K109" i="21" a="1"/>
  <c r="K109" i="21" s="1"/>
  <c r="J103" i="21" a="1"/>
  <c r="J103" i="21" s="1"/>
  <c r="J96" i="21" a="1"/>
  <c r="J96" i="21" s="1"/>
  <c r="M89" i="21" a="1"/>
  <c r="M89" i="21" s="1"/>
  <c r="J87" i="21" a="1"/>
  <c r="J87" i="21" s="1"/>
  <c r="Y85" i="21" a="1"/>
  <c r="Y85" i="21" s="1"/>
  <c r="V93" i="21" a="1"/>
  <c r="V93" i="21" s="1"/>
  <c r="W99" i="21" a="1"/>
  <c r="W99" i="21" s="1"/>
  <c r="Y103" i="21" a="1"/>
  <c r="Y103" i="21" s="1"/>
  <c r="Y107" i="21" a="1"/>
  <c r="Y107" i="21" s="1"/>
  <c r="V90" i="21" a="1"/>
  <c r="V90" i="21" s="1"/>
  <c r="W101" i="21" a="1"/>
  <c r="W101" i="21" s="1"/>
  <c r="V88" i="21" a="1"/>
  <c r="V88" i="21" s="1"/>
  <c r="Y97" i="21" a="1"/>
  <c r="Y97" i="21" s="1"/>
  <c r="X105" i="21" a="1"/>
  <c r="X105" i="21" s="1"/>
  <c r="X109" i="21" a="1"/>
  <c r="X109" i="21" s="1"/>
  <c r="Y89" i="21" a="1"/>
  <c r="Y89" i="21" s="1"/>
  <c r="V97" i="21" a="1"/>
  <c r="V97" i="21" s="1"/>
  <c r="V112" i="21" a="1"/>
  <c r="V112" i="21" s="1"/>
  <c r="X91" i="21" a="1"/>
  <c r="X91" i="21" s="1"/>
  <c r="V98" i="21" a="1"/>
  <c r="V98" i="21" s="1"/>
  <c r="W109" i="21" a="1"/>
  <c r="W109" i="21" s="1"/>
  <c r="V111" i="21" a="1"/>
  <c r="V111" i="21" s="1"/>
  <c r="V83" i="21" a="1"/>
  <c r="V83" i="21" s="1"/>
  <c r="AA89" i="21" a="1"/>
  <c r="AA89" i="21" s="1"/>
  <c r="AB95" i="21" a="1"/>
  <c r="AB95" i="21" s="1"/>
  <c r="AC99" i="21" a="1"/>
  <c r="AC99" i="21" s="1"/>
  <c r="AA103" i="21" a="1"/>
  <c r="AA103" i="21" s="1"/>
  <c r="AC105" i="21" a="1"/>
  <c r="AC105" i="21" s="1"/>
  <c r="Z86" i="21" a="1"/>
  <c r="Z86" i="21" s="1"/>
  <c r="Z93" i="21" a="1"/>
  <c r="Z93" i="21" s="1"/>
  <c r="AB111" i="21" a="1"/>
  <c r="AB111" i="21" s="1"/>
  <c r="AC97" i="21" a="1"/>
  <c r="AC97" i="21" s="1"/>
  <c r="Z109" i="21" a="1"/>
  <c r="Z109" i="21" s="1"/>
  <c r="AA91" i="21" a="1"/>
  <c r="AA91" i="21" s="1"/>
  <c r="Z97" i="21" a="1"/>
  <c r="Z97" i="21" s="1"/>
  <c r="AA111" i="21" a="1"/>
  <c r="AA111" i="21" s="1"/>
  <c r="Z89" i="21" a="1"/>
  <c r="Z89" i="21" s="1"/>
  <c r="Z95" i="21" a="1"/>
  <c r="Z95" i="21" s="1"/>
  <c r="AB105" i="21" a="1"/>
  <c r="AB105" i="21" s="1"/>
  <c r="AC109" i="21" a="1"/>
  <c r="AC109" i="21" s="1"/>
  <c r="Z112" i="21" a="1"/>
  <c r="Z112" i="21" s="1"/>
  <c r="AC83" i="21" a="1"/>
  <c r="AC83" i="21" s="1"/>
  <c r="J111" i="21" a="1"/>
  <c r="J111" i="21" s="1"/>
  <c r="J104" i="21" a="1"/>
  <c r="J104" i="21" s="1"/>
  <c r="M97" i="21" a="1"/>
  <c r="M97" i="21" s="1"/>
  <c r="L91" i="21" a="1"/>
  <c r="L91" i="21" s="1"/>
  <c r="K87" i="21" a="1"/>
  <c r="K87" i="21" s="1"/>
  <c r="W87" i="21" a="1"/>
  <c r="W87" i="21" s="1"/>
  <c r="V105" i="21" a="1"/>
  <c r="V105" i="21" s="1"/>
  <c r="V84" i="21" a="1"/>
  <c r="V84" i="21" s="1"/>
  <c r="Z99" i="21" a="1"/>
  <c r="Z99" i="21" s="1"/>
  <c r="Z105" i="21" a="1"/>
  <c r="Z105" i="21" s="1"/>
  <c r="Z96" i="21" a="1"/>
  <c r="Z96" i="21" s="1"/>
  <c r="AA109" i="21" a="1"/>
  <c r="AA109" i="21" s="1"/>
  <c r="L105" i="21" a="1"/>
  <c r="L105" i="21" s="1"/>
  <c r="P83" i="21" a="1"/>
  <c r="P83" i="21" s="1"/>
  <c r="R137" i="21" a="1"/>
  <c r="R137" i="21" s="1"/>
  <c r="J145" i="21" a="1"/>
  <c r="J145" i="21" s="1"/>
  <c r="J122" i="21" a="1"/>
  <c r="J122" i="21" s="1"/>
  <c r="AB149" i="21" a="1"/>
  <c r="AB149" i="21" s="1"/>
  <c r="Z122" i="21" a="1"/>
  <c r="Z122" i="21" s="1"/>
  <c r="O161" i="21" a="1"/>
  <c r="O161" i="21" s="1"/>
  <c r="Q175" i="21" a="1"/>
  <c r="Q175" i="21" s="1"/>
  <c r="Q153" i="21" a="1"/>
  <c r="Q153" i="21" s="1"/>
  <c r="N139" i="21" a="1"/>
  <c r="N139" i="21" s="1"/>
  <c r="N128" i="21" a="1"/>
  <c r="N128" i="21" s="1"/>
  <c r="O135" i="21" a="1"/>
  <c r="O135" i="21" s="1"/>
  <c r="O145" i="21" a="1"/>
  <c r="O145" i="21" s="1"/>
  <c r="O127" i="21" a="1"/>
  <c r="O127" i="21" s="1"/>
  <c r="N126" i="21" a="1"/>
  <c r="N126" i="21" s="1"/>
  <c r="L101" i="21" a="1"/>
  <c r="L101" i="21" s="1"/>
  <c r="Q103" i="21" a="1"/>
  <c r="Q103" i="21" s="1"/>
  <c r="N101" i="21" a="1"/>
  <c r="N101" i="21" s="1"/>
  <c r="P109" i="21" a="1"/>
  <c r="P109" i="21" s="1"/>
  <c r="Q101" i="21" a="1"/>
  <c r="Q101" i="21" s="1"/>
  <c r="M101" i="21" a="1"/>
  <c r="M101" i="21" s="1"/>
  <c r="R95" i="21" a="1"/>
  <c r="R95" i="21" s="1"/>
  <c r="U107" i="21" a="1"/>
  <c r="U107" i="21" s="1"/>
  <c r="T97" i="21" a="1"/>
  <c r="T97" i="21" s="1"/>
  <c r="S87" i="21" a="1"/>
  <c r="S87" i="21" s="1"/>
  <c r="T95" i="21" a="1"/>
  <c r="T95" i="21" s="1"/>
  <c r="T103" i="21" a="1"/>
  <c r="T103" i="21" s="1"/>
  <c r="T87" i="21" a="1"/>
  <c r="T87" i="21" s="1"/>
  <c r="T93" i="21" a="1"/>
  <c r="T93" i="21" s="1"/>
  <c r="R103" i="21" a="1"/>
  <c r="R103" i="21" s="1"/>
  <c r="S91" i="21" a="1"/>
  <c r="S91" i="21" s="1"/>
  <c r="R108" i="21" a="1"/>
  <c r="R108" i="21" s="1"/>
  <c r="S111" i="21" a="1"/>
  <c r="S111" i="21" s="1"/>
  <c r="U83" i="21" a="1"/>
  <c r="U83" i="21" s="1"/>
  <c r="K83" i="21" a="1"/>
  <c r="K83" i="21" s="1"/>
  <c r="K107" i="21" a="1"/>
  <c r="K107" i="21" s="1"/>
  <c r="J101" i="21" a="1"/>
  <c r="J101" i="21" s="1"/>
  <c r="J94" i="21" a="1"/>
  <c r="J94" i="21" s="1"/>
  <c r="K89" i="21" a="1"/>
  <c r="K89" i="21" s="1"/>
  <c r="M85" i="21" a="1"/>
  <c r="M85" i="21" s="1"/>
  <c r="V86" i="21" a="1"/>
  <c r="V86" i="21" s="1"/>
  <c r="Y93" i="21" a="1"/>
  <c r="Y93" i="21" s="1"/>
  <c r="V101" i="21" a="1"/>
  <c r="V101" i="21" s="1"/>
  <c r="W105" i="21" a="1"/>
  <c r="W105" i="21" s="1"/>
  <c r="X85" i="21" a="1"/>
  <c r="X85" i="21" s="1"/>
  <c r="W95" i="21" a="1"/>
  <c r="W95" i="21" s="1"/>
  <c r="V103" i="21" a="1"/>
  <c r="V103" i="21" s="1"/>
  <c r="Y91" i="21" a="1"/>
  <c r="Y91" i="21" s="1"/>
  <c r="V99" i="21" a="1"/>
  <c r="V99" i="21" s="1"/>
  <c r="V106" i="21" a="1"/>
  <c r="V106" i="21" s="1"/>
  <c r="V110" i="21" a="1"/>
  <c r="V110" i="21" s="1"/>
  <c r="V91" i="21" a="1"/>
  <c r="V91" i="21" s="1"/>
  <c r="X99" i="21" a="1"/>
  <c r="X99" i="21" s="1"/>
  <c r="W85" i="21" a="1"/>
  <c r="W85" i="21" s="1"/>
  <c r="V92" i="21" a="1"/>
  <c r="V92" i="21" s="1"/>
  <c r="X103" i="21" a="1"/>
  <c r="X103" i="21" s="1"/>
  <c r="Y109" i="21" a="1"/>
  <c r="Y109" i="21" s="1"/>
  <c r="Y83" i="21" a="1"/>
  <c r="Y83" i="21" s="1"/>
  <c r="X111" i="21" a="1"/>
  <c r="X111" i="21" s="1"/>
  <c r="Z90" i="21" a="1"/>
  <c r="Z90" i="21" s="1"/>
  <c r="AA97" i="21" a="1"/>
  <c r="AA97" i="21" s="1"/>
  <c r="AA101" i="21" a="1"/>
  <c r="AA101" i="21" s="1"/>
  <c r="AC103" i="21" a="1"/>
  <c r="AC103" i="21" s="1"/>
  <c r="Z106" i="21" a="1"/>
  <c r="Z106" i="21" s="1"/>
  <c r="Z87" i="21" a="1"/>
  <c r="Z87" i="21" s="1"/>
  <c r="AA95" i="21" a="1"/>
  <c r="AA95" i="21" s="1"/>
  <c r="Z85" i="21" a="1"/>
  <c r="Z85" i="21" s="1"/>
  <c r="AA99" i="21" a="1"/>
  <c r="AA99" i="21" s="1"/>
  <c r="AB109" i="21" a="1"/>
  <c r="AB109" i="21" s="1"/>
  <c r="AB93" i="21" a="1"/>
  <c r="AB93" i="21" s="1"/>
  <c r="AB99" i="21" a="1"/>
  <c r="AB99" i="21" s="1"/>
  <c r="AB85" i="21" a="1"/>
  <c r="AB85" i="21" s="1"/>
  <c r="AB91" i="21" a="1"/>
  <c r="AB91" i="21" s="1"/>
  <c r="AB97" i="21" a="1"/>
  <c r="AB97" i="21" s="1"/>
  <c r="AC107" i="21" a="1"/>
  <c r="AC107" i="21" s="1"/>
  <c r="Z110" i="21" a="1"/>
  <c r="Z110" i="21" s="1"/>
  <c r="Z84" i="21" a="1"/>
  <c r="Z84" i="21" s="1"/>
  <c r="Z111" i="21" a="1"/>
  <c r="Z111" i="21" s="1"/>
  <c r="J109" i="21" a="1"/>
  <c r="J109" i="21" s="1"/>
  <c r="J102" i="21" a="1"/>
  <c r="J102" i="21" s="1"/>
  <c r="M95" i="21" a="1"/>
  <c r="M95" i="21" s="1"/>
  <c r="L89" i="21" a="1"/>
  <c r="L89" i="21" s="1"/>
  <c r="J86" i="21" a="1"/>
  <c r="J86" i="21" s="1"/>
  <c r="V109" i="21" a="1"/>
  <c r="V109" i="21" s="1"/>
  <c r="X107" i="21" a="1"/>
  <c r="X107" i="21" s="1"/>
  <c r="AC91" i="21" a="1"/>
  <c r="AC91" i="21" s="1"/>
  <c r="AC85" i="21" a="1"/>
  <c r="AC85" i="21" s="1"/>
  <c r="AB107" i="21" a="1"/>
  <c r="AB107" i="21" s="1"/>
  <c r="Z94" i="21" a="1"/>
  <c r="Z94" i="21" s="1"/>
  <c r="AC111" i="21" a="1"/>
  <c r="AC111" i="21" s="1"/>
  <c r="J93" i="21" a="1"/>
  <c r="J93" i="21" s="1"/>
  <c r="W157" i="21" a="1"/>
  <c r="W157" i="21" s="1"/>
  <c r="L143" i="21" a="1"/>
  <c r="L143" i="21" s="1"/>
  <c r="M135" i="21" a="1"/>
  <c r="M135" i="21" s="1"/>
  <c r="AB139" i="21" a="1"/>
  <c r="AB139" i="21" s="1"/>
  <c r="AB129" i="21" a="1"/>
  <c r="AB129" i="21" s="1"/>
  <c r="N174" i="21" a="1"/>
  <c r="N174" i="21" s="1"/>
  <c r="O153" i="21" a="1"/>
  <c r="O153" i="21" s="1"/>
  <c r="N150" i="21" a="1"/>
  <c r="N150" i="21" s="1"/>
  <c r="Q163" i="21" a="1"/>
  <c r="Q163" i="21" s="1"/>
  <c r="N170" i="21" a="1"/>
  <c r="N170" i="21" s="1"/>
  <c r="P125" i="21" a="1"/>
  <c r="P125" i="21" s="1"/>
  <c r="Q135" i="21" a="1"/>
  <c r="Q135" i="21" s="1"/>
  <c r="O141" i="21" a="1"/>
  <c r="O141" i="21" s="1"/>
  <c r="M109" i="21" a="1"/>
  <c r="M109" i="21" s="1"/>
  <c r="O85" i="21" a="1"/>
  <c r="O85" i="21" s="1"/>
  <c r="Q107" i="21" a="1"/>
  <c r="Q107" i="21" s="1"/>
  <c r="N86" i="21" a="1"/>
  <c r="N86" i="21" s="1"/>
  <c r="P87" i="21" a="1"/>
  <c r="P87" i="21" s="1"/>
  <c r="Q109" i="21" a="1"/>
  <c r="Q109" i="21" s="1"/>
  <c r="L95" i="21" a="1"/>
  <c r="L95" i="21" s="1"/>
  <c r="S101" i="21" a="1"/>
  <c r="S101" i="21" s="1"/>
  <c r="S85" i="21" a="1"/>
  <c r="S85" i="21" s="1"/>
  <c r="R101" i="21" a="1"/>
  <c r="R101" i="21" s="1"/>
  <c r="T89" i="21" a="1"/>
  <c r="T89" i="21" s="1"/>
  <c r="U97" i="21" a="1"/>
  <c r="U97" i="21" s="1"/>
  <c r="R109" i="21" a="1"/>
  <c r="R109" i="21" s="1"/>
  <c r="U89" i="21" a="1"/>
  <c r="U89" i="21" s="1"/>
  <c r="R97" i="21" a="1"/>
  <c r="R97" i="21" s="1"/>
  <c r="R107" i="21" a="1"/>
  <c r="R107" i="21" s="1"/>
  <c r="S97" i="21" a="1"/>
  <c r="S97" i="21" s="1"/>
  <c r="S109" i="21" a="1"/>
  <c r="S109" i="21" s="1"/>
  <c r="U111" i="21" a="1"/>
  <c r="U111" i="21" s="1"/>
  <c r="R84" i="21" a="1"/>
  <c r="R84" i="21" s="1"/>
  <c r="J112" i="21" a="1"/>
  <c r="J112" i="21" s="1"/>
  <c r="M105" i="21" a="1"/>
  <c r="M105" i="21" s="1"/>
  <c r="L99" i="21" a="1"/>
  <c r="L99" i="21" s="1"/>
  <c r="K93" i="21" a="1"/>
  <c r="K93" i="21" s="1"/>
  <c r="J88" i="21" a="1"/>
  <c r="J88" i="21" s="1"/>
  <c r="K85" i="21" a="1"/>
  <c r="K85" i="21" s="1"/>
  <c r="X89" i="21" a="1"/>
  <c r="X89" i="21" s="1"/>
  <c r="V94" i="21" a="1"/>
  <c r="V94" i="21" s="1"/>
  <c r="Y101" i="21" a="1"/>
  <c r="Y101" i="21" s="1"/>
  <c r="Y105" i="21" a="1"/>
  <c r="Y105" i="21" s="1"/>
  <c r="V87" i="21" a="1"/>
  <c r="V87" i="21" s="1"/>
  <c r="V96" i="21" a="1"/>
  <c r="V96" i="21" s="1"/>
  <c r="V107" i="21" a="1"/>
  <c r="V107" i="21" s="1"/>
  <c r="W93" i="21" a="1"/>
  <c r="W93" i="21" s="1"/>
  <c r="X101" i="21" a="1"/>
  <c r="X101" i="21" s="1"/>
  <c r="V108" i="21" a="1"/>
  <c r="V108" i="21" s="1"/>
  <c r="V85" i="21" a="1"/>
  <c r="V85" i="21" s="1"/>
  <c r="X93" i="21" a="1"/>
  <c r="X93" i="21" s="1"/>
  <c r="V100" i="21" a="1"/>
  <c r="V100" i="21" s="1"/>
  <c r="Y87" i="21" a="1"/>
  <c r="Y87" i="21" s="1"/>
  <c r="V95" i="21" a="1"/>
  <c r="V95" i="21" s="1"/>
  <c r="V104" i="21" a="1"/>
  <c r="V104" i="21" s="1"/>
  <c r="Y111" i="21" a="1"/>
  <c r="Y111" i="21" s="1"/>
  <c r="W111" i="21" a="1"/>
  <c r="W111" i="21" s="1"/>
  <c r="W83" i="21" a="1"/>
  <c r="W83" i="21" s="1"/>
  <c r="Z91" i="21" a="1"/>
  <c r="Z91" i="21" s="1"/>
  <c r="Z98" i="21" a="1"/>
  <c r="Z98" i="21" s="1"/>
  <c r="AC101" i="21" a="1"/>
  <c r="AC101" i="21" s="1"/>
  <c r="Z104" i="21" a="1"/>
  <c r="Z104" i="21" s="1"/>
  <c r="AA107" i="21" a="1"/>
  <c r="AA107" i="21" s="1"/>
  <c r="AB89" i="21" a="1"/>
  <c r="AB89" i="21" s="1"/>
  <c r="Z101" i="21" a="1"/>
  <c r="Z101" i="21" s="1"/>
  <c r="AA87" i="21" a="1"/>
  <c r="AA87" i="21" s="1"/>
  <c r="AB103" i="21" a="1"/>
  <c r="AB103" i="21" s="1"/>
  <c r="AA85" i="21" a="1"/>
  <c r="AA85" i="21" s="1"/>
  <c r="AC95" i="21" a="1"/>
  <c r="AC95" i="21" s="1"/>
  <c r="Z103" i="21" a="1"/>
  <c r="Z103" i="21" s="1"/>
  <c r="AC87" i="21" a="1"/>
  <c r="AC87" i="21" s="1"/>
  <c r="AC93" i="21" a="1"/>
  <c r="AC93" i="21" s="1"/>
  <c r="Z100" i="21" a="1"/>
  <c r="Z100" i="21" s="1"/>
  <c r="Z108" i="21" a="1"/>
  <c r="Z108" i="21" s="1"/>
  <c r="AB83" i="21" a="1"/>
  <c r="AB83" i="21" s="1"/>
  <c r="AA83" i="21" a="1"/>
  <c r="AA83" i="21" s="1"/>
  <c r="J83" i="21" a="1"/>
  <c r="J83" i="21" s="1"/>
  <c r="L107" i="21" a="1"/>
  <c r="L107" i="21" s="1"/>
  <c r="K101" i="21" a="1"/>
  <c r="K101" i="21" s="1"/>
  <c r="J95" i="21" a="1"/>
  <c r="J95" i="21" s="1"/>
  <c r="J89" i="21" a="1"/>
  <c r="J89" i="21" s="1"/>
  <c r="L85" i="21" a="1"/>
  <c r="L85" i="21" s="1"/>
  <c r="R83" i="21" a="1"/>
  <c r="R83" i="21" s="1"/>
  <c r="L97" i="21" a="1"/>
  <c r="L97" i="21" s="1"/>
  <c r="L87" i="21" a="1"/>
  <c r="L87" i="21" s="1"/>
  <c r="W91" i="21" a="1"/>
  <c r="W91" i="21" s="1"/>
  <c r="W103" i="21" a="1"/>
  <c r="W103" i="21" s="1"/>
  <c r="W89" i="21" a="1"/>
  <c r="W89" i="21" s="1"/>
  <c r="X95" i="21" a="1"/>
  <c r="X95" i="21" s="1"/>
  <c r="X87" i="21" a="1"/>
  <c r="X87" i="21" s="1"/>
  <c r="V89" i="21" a="1"/>
  <c r="V89" i="21" s="1"/>
  <c r="X83" i="21" a="1"/>
  <c r="X83" i="21" s="1"/>
  <c r="Z102" i="21" a="1"/>
  <c r="Z102" i="21" s="1"/>
  <c r="Z92" i="21" a="1"/>
  <c r="Z92" i="21" s="1"/>
  <c r="AC89" i="21" a="1"/>
  <c r="AC89" i="21" s="1"/>
  <c r="Z88" i="21" a="1"/>
  <c r="Z88" i="21" s="1"/>
  <c r="Z83" i="21" a="1"/>
  <c r="Z83" i="21" s="1"/>
  <c r="K99" i="21" a="1"/>
  <c r="K99" i="21" s="1"/>
  <c r="X131" i="21" a="1"/>
  <c r="X131" i="21" s="1"/>
  <c r="L157" i="21" a="1"/>
  <c r="L157" i="21" s="1"/>
  <c r="Z169" i="21" a="1"/>
  <c r="Z169" i="21" s="1"/>
  <c r="Z134" i="21" a="1"/>
  <c r="Z134" i="21" s="1"/>
  <c r="AB131" i="21" a="1"/>
  <c r="AB131" i="21" s="1"/>
  <c r="N166" i="21" a="1"/>
  <c r="N166" i="21" s="1"/>
  <c r="N180" i="21" a="1"/>
  <c r="N180" i="21" s="1"/>
  <c r="N146" i="21" a="1"/>
  <c r="N146" i="21" s="1"/>
  <c r="P147" i="21" a="1"/>
  <c r="P147" i="21" s="1"/>
  <c r="O159" i="21" a="1"/>
  <c r="O159" i="21" s="1"/>
  <c r="O121" i="21" a="1"/>
  <c r="O121" i="21" s="1"/>
  <c r="Q127" i="21" a="1"/>
  <c r="Q127" i="21" s="1"/>
  <c r="Q129" i="21" a="1"/>
  <c r="Q129" i="21" s="1"/>
  <c r="L103" i="21" a="1"/>
  <c r="L103" i="21" s="1"/>
  <c r="N90" i="21" a="1"/>
  <c r="N90" i="21" s="1"/>
  <c r="O89" i="21" a="1"/>
  <c r="O89" i="21" s="1"/>
  <c r="N92" i="21" a="1"/>
  <c r="N92" i="21" s="1"/>
  <c r="N102" i="21" a="1"/>
  <c r="N102" i="21" s="1"/>
  <c r="Q83" i="21" a="1"/>
  <c r="Q83" i="21" s="1"/>
  <c r="N83" i="21" a="1"/>
  <c r="N83" i="21" s="1"/>
  <c r="R104" i="21" a="1"/>
  <c r="R104" i="21" s="1"/>
  <c r="U93" i="21" a="1"/>
  <c r="U93" i="21" s="1"/>
  <c r="R105" i="21" a="1"/>
  <c r="R105" i="21" s="1"/>
  <c r="U91" i="21" a="1"/>
  <c r="U91" i="21" s="1"/>
  <c r="R100" i="21" a="1"/>
  <c r="R100" i="21" s="1"/>
  <c r="T109" i="21" a="1"/>
  <c r="T109" i="21" s="1"/>
  <c r="R91" i="21" a="1"/>
  <c r="R91" i="21" s="1"/>
  <c r="R98" i="21" a="1"/>
  <c r="R98" i="21" s="1"/>
  <c r="R89" i="21" a="1"/>
  <c r="R89" i="21" s="1"/>
  <c r="U101" i="21" a="1"/>
  <c r="U101" i="21" s="1"/>
  <c r="U109" i="21" a="1"/>
  <c r="U109" i="21" s="1"/>
  <c r="T111" i="21" a="1"/>
  <c r="T111" i="21" s="1"/>
  <c r="J110" i="21" a="1"/>
  <c r="J110" i="21" s="1"/>
  <c r="M103" i="21" a="1"/>
  <c r="M103" i="21" s="1"/>
  <c r="K91" i="21" a="1"/>
  <c r="K91" i="21" s="1"/>
  <c r="N84" i="21" a="1"/>
  <c r="N84" i="21" s="1"/>
  <c r="X97" i="21" a="1"/>
  <c r="X97" i="21" s="1"/>
  <c r="W107" i="21" a="1"/>
  <c r="W107" i="21" s="1"/>
  <c r="Y99" i="21" a="1"/>
  <c r="Y99" i="21" s="1"/>
  <c r="V102" i="21" a="1"/>
  <c r="V102" i="21" s="1"/>
  <c r="Y95" i="21" a="1"/>
  <c r="Y95" i="21" s="1"/>
  <c r="W97" i="21" a="1"/>
  <c r="W97" i="21" s="1"/>
  <c r="AB87" i="21" a="1"/>
  <c r="AB87" i="21" s="1"/>
  <c r="AA105" i="21" a="1"/>
  <c r="AA105" i="21" s="1"/>
  <c r="AA93" i="21" a="1"/>
  <c r="AA93" i="21" s="1"/>
  <c r="Z107" i="21" a="1"/>
  <c r="Z107" i="21" s="1"/>
  <c r="AB101" i="21" a="1"/>
  <c r="AB101" i="21" s="1"/>
  <c r="M111" i="21" a="1"/>
  <c r="M111" i="21" s="1"/>
  <c r="M87" i="21" a="1"/>
  <c r="M87" i="21" s="1"/>
  <c r="X10" i="10" a="1"/>
  <c r="X10" i="10" s="1"/>
  <c r="G10" i="10" a="1"/>
  <c r="G10" i="10" s="1"/>
  <c r="J315" i="22"/>
  <c r="J159" i="22"/>
  <c r="N40" i="1" l="1"/>
  <c r="T40" i="1"/>
  <c r="F310" i="9" a="1"/>
  <c r="F310" i="9" s="1"/>
  <c r="H314" i="9" a="1"/>
  <c r="H314" i="9" s="1"/>
  <c r="G250" i="9" a="1"/>
  <c r="G250" i="9" s="1"/>
  <c r="H254" i="9" a="1"/>
  <c r="H254" i="9" s="1"/>
  <c r="G270" i="9" a="1"/>
  <c r="G270" i="9" s="1"/>
  <c r="H290" i="9" a="1"/>
  <c r="H290" i="9" s="1"/>
  <c r="G310" i="9" a="1"/>
  <c r="G310" i="9" s="1"/>
  <c r="G182" i="9" a="1"/>
  <c r="G182" i="9" s="1"/>
  <c r="E314" i="9" a="1"/>
  <c r="E314" i="9" s="1"/>
  <c r="G254" i="9" a="1"/>
  <c r="G254" i="9" s="1"/>
  <c r="E306" i="9" a="1"/>
  <c r="E306" i="9" s="1"/>
  <c r="G294" i="9" a="1"/>
  <c r="G294" i="9" s="1"/>
  <c r="H230" i="9" a="1"/>
  <c r="H230" i="9" s="1"/>
  <c r="H182" i="9" a="1"/>
  <c r="H182" i="9" s="1"/>
  <c r="E290" i="9" a="1"/>
  <c r="E290" i="9" s="1"/>
  <c r="H310" i="9" a="1"/>
  <c r="H310" i="9" s="1"/>
  <c r="G314" i="9" a="1"/>
  <c r="G314" i="9" s="1"/>
  <c r="E270" i="9" a="1"/>
  <c r="E270" i="9" s="1"/>
  <c r="H250" i="9" a="1"/>
  <c r="H250" i="9" s="1"/>
  <c r="G290" i="9" a="1"/>
  <c r="G290" i="9" s="1"/>
  <c r="G306" i="9" a="1"/>
  <c r="G306" i="9" s="1"/>
  <c r="F290" i="9" a="1"/>
  <c r="F290" i="9" s="1"/>
  <c r="F314" i="9" a="1"/>
  <c r="F314" i="9" s="1"/>
  <c r="F218" i="9" a="1"/>
  <c r="F218" i="9" s="1"/>
  <c r="E254" i="9" a="1"/>
  <c r="E254" i="9" s="1"/>
  <c r="F250" i="9" a="1"/>
  <c r="F250" i="9" s="1"/>
  <c r="F230" i="9" a="1"/>
  <c r="F230" i="9" s="1"/>
  <c r="F294" i="9" a="1"/>
  <c r="F294" i="9" s="1"/>
  <c r="E310" i="9" a="1"/>
  <c r="E310" i="9" s="1"/>
  <c r="F182" i="9" a="1"/>
  <c r="F182" i="9" s="1"/>
  <c r="G230" i="9" a="1"/>
  <c r="G230" i="9" s="1"/>
  <c r="E250" i="9" a="1"/>
  <c r="E250" i="9" s="1"/>
  <c r="H306" i="9" a="1"/>
  <c r="H306" i="9" s="1"/>
  <c r="H270" i="9" a="1"/>
  <c r="H270" i="9" s="1"/>
  <c r="E218" i="9" a="1"/>
  <c r="E218" i="9" s="1"/>
  <c r="E278" i="9" a="1"/>
  <c r="E278" i="9" s="1"/>
  <c r="F313" i="9" a="1"/>
  <c r="F313" i="9" s="1"/>
  <c r="G297" i="9" a="1"/>
  <c r="G297" i="9" s="1"/>
  <c r="G277" i="9" a="1"/>
  <c r="G277" i="9" s="1"/>
  <c r="F261" i="9" a="1"/>
  <c r="F261" i="9" s="1"/>
  <c r="H245" i="9" a="1"/>
  <c r="H245" i="9" s="1"/>
  <c r="G229" i="9" a="1"/>
  <c r="G229" i="9" s="1"/>
  <c r="H181" i="9" a="1"/>
  <c r="H181" i="9" s="1"/>
  <c r="E246" i="9" a="1"/>
  <c r="E246" i="9" s="1"/>
  <c r="G313" i="9" a="1"/>
  <c r="G313" i="9" s="1"/>
  <c r="F297" i="9" a="1"/>
  <c r="F297" i="9" s="1"/>
  <c r="E230" i="9" a="1"/>
  <c r="E230" i="9" s="1"/>
  <c r="H313" i="9" a="1"/>
  <c r="H313" i="9" s="1"/>
  <c r="H297" i="9" a="1"/>
  <c r="H297" i="9" s="1"/>
  <c r="E277" i="9" a="1"/>
  <c r="E277" i="9" s="1"/>
  <c r="H261" i="9" a="1"/>
  <c r="H261" i="9" s="1"/>
  <c r="F245" i="9" a="1"/>
  <c r="F245" i="9" s="1"/>
  <c r="E229" i="9" a="1"/>
  <c r="E229" i="9" s="1"/>
  <c r="F181" i="9" a="1"/>
  <c r="F181" i="9" s="1"/>
  <c r="H268" i="9" a="1"/>
  <c r="H268" i="9" s="1"/>
  <c r="E182" i="9" a="1"/>
  <c r="E182" i="9" s="1"/>
  <c r="E313" i="9" a="1"/>
  <c r="E313" i="9" s="1"/>
  <c r="F277" i="9" a="1"/>
  <c r="F277" i="9" s="1"/>
  <c r="E261" i="9" a="1"/>
  <c r="E261" i="9" s="1"/>
  <c r="G252" i="9" a="1"/>
  <c r="G252" i="9" s="1"/>
  <c r="G236" i="9" a="1"/>
  <c r="G236" i="9" s="1"/>
  <c r="E220" i="9" a="1"/>
  <c r="E220" i="9" s="1"/>
  <c r="H283" i="9" a="1"/>
  <c r="H283" i="9" s="1"/>
  <c r="G267" i="9" a="1"/>
  <c r="G267" i="9" s="1"/>
  <c r="G219" i="9" a="1"/>
  <c r="G219" i="9" s="1"/>
  <c r="H317" i="9" a="1"/>
  <c r="H317" i="9" s="1"/>
  <c r="E301" i="9" a="1"/>
  <c r="E301" i="9" s="1"/>
  <c r="F285" i="9" a="1"/>
  <c r="F285" i="9" s="1"/>
  <c r="E265" i="9" a="1"/>
  <c r="E265" i="9" s="1"/>
  <c r="F233" i="9" a="1"/>
  <c r="F233" i="9" s="1"/>
  <c r="E185" i="9" a="1"/>
  <c r="E185" i="9" s="1"/>
  <c r="E308" i="9" a="1"/>
  <c r="E308" i="9" s="1"/>
  <c r="E272" i="9" a="1"/>
  <c r="E272" i="9" s="1"/>
  <c r="E256" i="9" a="1"/>
  <c r="E256" i="9" s="1"/>
  <c r="G240" i="9" a="1"/>
  <c r="G240" i="9" s="1"/>
  <c r="F224" i="9" a="1"/>
  <c r="F224" i="9" s="1"/>
  <c r="H303" i="9" a="1"/>
  <c r="H303" i="9" s="1"/>
  <c r="E271" i="9" a="1"/>
  <c r="E271" i="9" s="1"/>
  <c r="E255" i="9" a="1"/>
  <c r="E255" i="9" s="1"/>
  <c r="F239" i="9" a="1"/>
  <c r="F239" i="9" s="1"/>
  <c r="H223" i="9" a="1"/>
  <c r="H223" i="9" s="1"/>
  <c r="G305" i="9" a="1"/>
  <c r="G305" i="9" s="1"/>
  <c r="G269" i="9" a="1"/>
  <c r="G269" i="9" s="1"/>
  <c r="H237" i="9" a="1"/>
  <c r="H237" i="9" s="1"/>
  <c r="F312" i="9" a="1"/>
  <c r="F312" i="9" s="1"/>
  <c r="G280" i="9" a="1"/>
  <c r="G280" i="9" s="1"/>
  <c r="E244" i="9" a="1"/>
  <c r="E244" i="9" s="1"/>
  <c r="G228" i="9" a="1"/>
  <c r="G228" i="9" s="1"/>
  <c r="G212" i="9" a="1"/>
  <c r="G212" i="9" s="1"/>
  <c r="H275" i="9" a="1"/>
  <c r="H275" i="9" s="1"/>
  <c r="H259" i="9" a="1"/>
  <c r="H259" i="9" s="1"/>
  <c r="H243" i="9" a="1"/>
  <c r="H243" i="9" s="1"/>
  <c r="H309" i="9" a="1"/>
  <c r="H309" i="9" s="1"/>
  <c r="F293" i="9" a="1"/>
  <c r="F293" i="9" s="1"/>
  <c r="F241" i="9" a="1"/>
  <c r="F241" i="9" s="1"/>
  <c r="G225" i="9" a="1"/>
  <c r="G225" i="9" s="1"/>
  <c r="E209" i="9" a="1"/>
  <c r="E209" i="9" s="1"/>
  <c r="F316" i="9" a="1"/>
  <c r="F316" i="9" s="1"/>
  <c r="H264" i="9" a="1"/>
  <c r="H264" i="9" s="1"/>
  <c r="E232" i="9" a="1"/>
  <c r="E232" i="9" s="1"/>
  <c r="F216" i="9" a="1"/>
  <c r="F216" i="9" s="1"/>
  <c r="E311" i="9" a="1"/>
  <c r="E311" i="9" s="1"/>
  <c r="E215" i="9" a="1"/>
  <c r="E215" i="9" s="1"/>
  <c r="G183" i="9" a="1"/>
  <c r="G183" i="9" s="1"/>
  <c r="E293" i="9" a="1"/>
  <c r="E293" i="9" s="1"/>
  <c r="F225" i="9" a="1"/>
  <c r="F225" i="9" s="1"/>
  <c r="E316" i="9" a="1"/>
  <c r="E316" i="9" s="1"/>
  <c r="F264" i="9" a="1"/>
  <c r="F264" i="9" s="1"/>
  <c r="H216" i="9" a="1"/>
  <c r="H216" i="9" s="1"/>
  <c r="H231" i="9" a="1"/>
  <c r="H231" i="9" s="1"/>
  <c r="F183" i="9" a="1"/>
  <c r="F183" i="9" s="1"/>
  <c r="G275" i="9" a="1"/>
  <c r="G275" i="9" s="1"/>
  <c r="F309" i="9" a="1"/>
  <c r="F309" i="9" s="1"/>
  <c r="F257" i="9" a="1"/>
  <c r="F257" i="9" s="1"/>
  <c r="H316" i="9" a="1"/>
  <c r="H316" i="9" s="1"/>
  <c r="E216" i="9" a="1"/>
  <c r="E216" i="9" s="1"/>
  <c r="H215" i="9" a="1"/>
  <c r="H215" i="9" s="1"/>
  <c r="H229" i="9" a="1"/>
  <c r="H229" i="9" s="1"/>
  <c r="F268" i="9" a="1"/>
  <c r="F268" i="9" s="1"/>
  <c r="F252" i="9" a="1"/>
  <c r="F252" i="9" s="1"/>
  <c r="H236" i="9" a="1"/>
  <c r="H236" i="9" s="1"/>
  <c r="G220" i="9" a="1"/>
  <c r="G220" i="9" s="1"/>
  <c r="G283" i="9" a="1"/>
  <c r="G283" i="9" s="1"/>
  <c r="F267" i="9" a="1"/>
  <c r="F267" i="9" s="1"/>
  <c r="H235" i="9" a="1"/>
  <c r="H235" i="9" s="1"/>
  <c r="F219" i="9" a="1"/>
  <c r="F219" i="9" s="1"/>
  <c r="G317" i="9" a="1"/>
  <c r="G317" i="9" s="1"/>
  <c r="G301" i="9" a="1"/>
  <c r="G301" i="9" s="1"/>
  <c r="G265" i="9" a="1"/>
  <c r="G265" i="9" s="1"/>
  <c r="E233" i="9" a="1"/>
  <c r="E233" i="9" s="1"/>
  <c r="G185" i="9" a="1"/>
  <c r="G185" i="9" s="1"/>
  <c r="G308" i="9" a="1"/>
  <c r="G308" i="9" s="1"/>
  <c r="H272" i="9" a="1"/>
  <c r="H272" i="9" s="1"/>
  <c r="H256" i="9" a="1"/>
  <c r="H256" i="9" s="1"/>
  <c r="F240" i="9" a="1"/>
  <c r="F240" i="9" s="1"/>
  <c r="E224" i="9" a="1"/>
  <c r="E224" i="9" s="1"/>
  <c r="H208" i="9" a="1"/>
  <c r="H208" i="9" s="1"/>
  <c r="E303" i="9" a="1"/>
  <c r="E303" i="9" s="1"/>
  <c r="G271" i="9" a="1"/>
  <c r="G271" i="9" s="1"/>
  <c r="G255" i="9" a="1"/>
  <c r="G255" i="9" s="1"/>
  <c r="E223" i="9" a="1"/>
  <c r="E223" i="9" s="1"/>
  <c r="H210" i="9" a="1"/>
  <c r="H210" i="9" s="1"/>
  <c r="F305" i="9" a="1"/>
  <c r="F305" i="9" s="1"/>
  <c r="F269" i="9" a="1"/>
  <c r="F269" i="9" s="1"/>
  <c r="F237" i="9" a="1"/>
  <c r="F237" i="9" s="1"/>
  <c r="E312" i="9" a="1"/>
  <c r="E312" i="9" s="1"/>
  <c r="H280" i="9" a="1"/>
  <c r="H280" i="9" s="1"/>
  <c r="E276" i="9" a="1"/>
  <c r="E276" i="9" s="1"/>
  <c r="G244" i="9" a="1"/>
  <c r="G244" i="9" s="1"/>
  <c r="F228" i="9" a="1"/>
  <c r="F228" i="9" s="1"/>
  <c r="F212" i="9" a="1"/>
  <c r="F212" i="9" s="1"/>
  <c r="E275" i="9" a="1"/>
  <c r="E275" i="9" s="1"/>
  <c r="F259" i="9" a="1"/>
  <c r="F259" i="9" s="1"/>
  <c r="E243" i="9" a="1"/>
  <c r="E243" i="9" s="1"/>
  <c r="H179" i="9" a="1"/>
  <c r="H179" i="9" s="1"/>
  <c r="G309" i="9" a="1"/>
  <c r="G309" i="9" s="1"/>
  <c r="H257" i="9" a="1"/>
  <c r="H257" i="9" s="1"/>
  <c r="E241" i="9" a="1"/>
  <c r="E241" i="9" s="1"/>
  <c r="G209" i="9" a="1"/>
  <c r="G209" i="9" s="1"/>
  <c r="G232" i="9" a="1"/>
  <c r="G232" i="9" s="1"/>
  <c r="H311" i="9" a="1"/>
  <c r="H311" i="9" s="1"/>
  <c r="G215" i="9" a="1"/>
  <c r="G215" i="9" s="1"/>
  <c r="H212" i="9" a="1"/>
  <c r="H212" i="9" s="1"/>
  <c r="G243" i="9" a="1"/>
  <c r="G243" i="9" s="1"/>
  <c r="H293" i="9" a="1"/>
  <c r="H293" i="9" s="1"/>
  <c r="G241" i="9" a="1"/>
  <c r="G241" i="9" s="1"/>
  <c r="E264" i="9" a="1"/>
  <c r="E264" i="9" s="1"/>
  <c r="E297" i="9" a="1"/>
  <c r="E297" i="9" s="1"/>
  <c r="G245" i="9" a="1"/>
  <c r="G245" i="9" s="1"/>
  <c r="F229" i="9" a="1"/>
  <c r="F229" i="9" s="1"/>
  <c r="G181" i="9" a="1"/>
  <c r="G181" i="9" s="1"/>
  <c r="E268" i="9" a="1"/>
  <c r="E268" i="9" s="1"/>
  <c r="H252" i="9" a="1"/>
  <c r="H252" i="9" s="1"/>
  <c r="F236" i="9" a="1"/>
  <c r="F236" i="9" s="1"/>
  <c r="H220" i="9" a="1"/>
  <c r="H220" i="9" s="1"/>
  <c r="F283" i="9" a="1"/>
  <c r="F283" i="9" s="1"/>
  <c r="E267" i="9" a="1"/>
  <c r="E267" i="9" s="1"/>
  <c r="G235" i="9" a="1"/>
  <c r="G235" i="9" s="1"/>
  <c r="E219" i="9" a="1"/>
  <c r="E219" i="9" s="1"/>
  <c r="E317" i="9" a="1"/>
  <c r="E317" i="9" s="1"/>
  <c r="F301" i="9" a="1"/>
  <c r="F301" i="9" s="1"/>
  <c r="F265" i="9" a="1"/>
  <c r="F265" i="9" s="1"/>
  <c r="G233" i="9" a="1"/>
  <c r="G233" i="9" s="1"/>
  <c r="H308" i="9" a="1"/>
  <c r="H308" i="9" s="1"/>
  <c r="G272" i="9" a="1"/>
  <c r="G272" i="9" s="1"/>
  <c r="G256" i="9" a="1"/>
  <c r="G256" i="9" s="1"/>
  <c r="E240" i="9" a="1"/>
  <c r="E240" i="9" s="1"/>
  <c r="H224" i="9" a="1"/>
  <c r="H224" i="9" s="1"/>
  <c r="G208" i="9" a="1"/>
  <c r="G208" i="9" s="1"/>
  <c r="G303" i="9" a="1"/>
  <c r="G303" i="9" s="1"/>
  <c r="F271" i="9" a="1"/>
  <c r="F271" i="9" s="1"/>
  <c r="H255" i="9" a="1"/>
  <c r="H255" i="9" s="1"/>
  <c r="H239" i="9" a="1"/>
  <c r="H239" i="9" s="1"/>
  <c r="G223" i="9" a="1"/>
  <c r="G223" i="9" s="1"/>
  <c r="F210" i="9" a="1"/>
  <c r="F210" i="9" s="1"/>
  <c r="H305" i="9" a="1"/>
  <c r="H305" i="9" s="1"/>
  <c r="H269" i="9" a="1"/>
  <c r="H269" i="9" s="1"/>
  <c r="E237" i="9" a="1"/>
  <c r="E237" i="9" s="1"/>
  <c r="H312" i="9" a="1"/>
  <c r="H312" i="9" s="1"/>
  <c r="F280" i="9" a="1"/>
  <c r="F280" i="9" s="1"/>
  <c r="G276" i="9" a="1"/>
  <c r="G276" i="9" s="1"/>
  <c r="F244" i="9" a="1"/>
  <c r="F244" i="9" s="1"/>
  <c r="H228" i="9" a="1"/>
  <c r="H228" i="9" s="1"/>
  <c r="E259" i="9" a="1"/>
  <c r="E259" i="9" s="1"/>
  <c r="G179" i="9" a="1"/>
  <c r="G179" i="9" s="1"/>
  <c r="H209" i="9" a="1"/>
  <c r="H209" i="9" s="1"/>
  <c r="G311" i="9" a="1"/>
  <c r="G311" i="9" s="1"/>
  <c r="H183" i="9" a="1"/>
  <c r="H183" i="9" s="1"/>
  <c r="G261" i="9" a="1"/>
  <c r="G261" i="9" s="1"/>
  <c r="E245" i="9" a="1"/>
  <c r="E245" i="9" s="1"/>
  <c r="E181" i="9" a="1"/>
  <c r="E181" i="9" s="1"/>
  <c r="E252" i="9" a="1"/>
  <c r="E252" i="9" s="1"/>
  <c r="E236" i="9" a="1"/>
  <c r="E236" i="9" s="1"/>
  <c r="F220" i="9" a="1"/>
  <c r="F220" i="9" s="1"/>
  <c r="E283" i="9" a="1"/>
  <c r="E283" i="9" s="1"/>
  <c r="H267" i="9" a="1"/>
  <c r="H267" i="9" s="1"/>
  <c r="F235" i="9" a="1"/>
  <c r="F235" i="9" s="1"/>
  <c r="H219" i="9" a="1"/>
  <c r="H219" i="9" s="1"/>
  <c r="F187" i="9" a="1"/>
  <c r="F187" i="9" s="1"/>
  <c r="F317" i="9" a="1"/>
  <c r="F317" i="9" s="1"/>
  <c r="H301" i="9" a="1"/>
  <c r="H301" i="9" s="1"/>
  <c r="H265" i="9" a="1"/>
  <c r="H265" i="9" s="1"/>
  <c r="H249" i="9" a="1"/>
  <c r="H249" i="9" s="1"/>
  <c r="H233" i="9" a="1"/>
  <c r="H233" i="9" s="1"/>
  <c r="H185" i="9" a="1"/>
  <c r="H185" i="9" s="1"/>
  <c r="F308" i="9" a="1"/>
  <c r="F308" i="9" s="1"/>
  <c r="F272" i="9" a="1"/>
  <c r="F272" i="9" s="1"/>
  <c r="F256" i="9" a="1"/>
  <c r="F256" i="9" s="1"/>
  <c r="G224" i="9" a="1"/>
  <c r="G224" i="9" s="1"/>
  <c r="E208" i="9" a="1"/>
  <c r="E208" i="9" s="1"/>
  <c r="F303" i="9" a="1"/>
  <c r="F303" i="9" s="1"/>
  <c r="F255" i="9" a="1"/>
  <c r="F255" i="9" s="1"/>
  <c r="E239" i="9" a="1"/>
  <c r="E239" i="9" s="1"/>
  <c r="F223" i="9" a="1"/>
  <c r="F223" i="9" s="1"/>
  <c r="E305" i="9" a="1"/>
  <c r="E305" i="9" s="1"/>
  <c r="E269" i="9" a="1"/>
  <c r="E269" i="9" s="1"/>
  <c r="G237" i="9" a="1"/>
  <c r="G237" i="9" s="1"/>
  <c r="G312" i="9" a="1"/>
  <c r="G312" i="9" s="1"/>
  <c r="E280" i="9" a="1"/>
  <c r="E280" i="9" s="1"/>
  <c r="F276" i="9" a="1"/>
  <c r="F276" i="9" s="1"/>
  <c r="H244" i="9" a="1"/>
  <c r="H244" i="9" s="1"/>
  <c r="E228" i="9" a="1"/>
  <c r="E228" i="9" s="1"/>
  <c r="E212" i="9" a="1"/>
  <c r="E212" i="9" s="1"/>
  <c r="F275" i="9" a="1"/>
  <c r="F275" i="9" s="1"/>
  <c r="G259" i="9" a="1"/>
  <c r="G259" i="9" s="1"/>
  <c r="F179" i="9" a="1"/>
  <c r="F179" i="9" s="1"/>
  <c r="E309" i="9" a="1"/>
  <c r="E309" i="9" s="1"/>
  <c r="G293" i="9" a="1"/>
  <c r="G293" i="9" s="1"/>
  <c r="E257" i="9" a="1"/>
  <c r="E257" i="9" s="1"/>
  <c r="H241" i="9" a="1"/>
  <c r="H241" i="9" s="1"/>
  <c r="E225" i="9" a="1"/>
  <c r="E225" i="9" s="1"/>
  <c r="F209" i="9" a="1"/>
  <c r="F209" i="9" s="1"/>
  <c r="G316" i="9" a="1"/>
  <c r="G316" i="9" s="1"/>
  <c r="G264" i="9" a="1"/>
  <c r="G264" i="9" s="1"/>
  <c r="F232" i="9" a="1"/>
  <c r="F232" i="9" s="1"/>
  <c r="G216" i="9" a="1"/>
  <c r="G216" i="9" s="1"/>
  <c r="F311" i="9" a="1"/>
  <c r="F311" i="9" s="1"/>
  <c r="F215" i="9" a="1"/>
  <c r="F215" i="9" s="1"/>
  <c r="E183" i="9" a="1"/>
  <c r="E183" i="9" s="1"/>
  <c r="H225" i="9" a="1"/>
  <c r="H225" i="9" s="1"/>
  <c r="H232" i="9" a="1"/>
  <c r="H232" i="9" s="1"/>
  <c r="F231" i="9" a="1"/>
  <c r="F231" i="9" s="1"/>
  <c r="F186" i="9" a="1"/>
  <c r="F186" i="9" s="1"/>
  <c r="E285" i="9" a="1"/>
  <c r="E285" i="9" s="1"/>
  <c r="G257" i="9" a="1"/>
  <c r="G257" i="9" s="1"/>
  <c r="E179" i="9" a="1"/>
  <c r="E179" i="9" s="1"/>
  <c r="E315" i="9" a="1"/>
  <c r="E315" i="9" s="1"/>
  <c r="G246" i="9" a="1"/>
  <c r="G246" i="9" s="1"/>
  <c r="G234" i="9" a="1"/>
  <c r="G234" i="9" s="1"/>
  <c r="G210" i="9" a="1"/>
  <c r="G210" i="9" s="1"/>
  <c r="H222" i="9" a="1"/>
  <c r="H222" i="9" s="1"/>
  <c r="G266" i="9" a="1"/>
  <c r="G266" i="9" s="1"/>
  <c r="F249" i="9" a="1"/>
  <c r="F249" i="9" s="1"/>
  <c r="G285" i="9" a="1"/>
  <c r="G285" i="9" s="1"/>
  <c r="G302" i="9" a="1"/>
  <c r="G302" i="9" s="1"/>
  <c r="G278" i="9" a="1"/>
  <c r="G278" i="9" s="1"/>
  <c r="F306" i="9" a="1"/>
  <c r="F306" i="9" s="1"/>
  <c r="G268" i="9" a="1"/>
  <c r="G268" i="9" s="1"/>
  <c r="H218" i="9" a="1"/>
  <c r="H218" i="9" s="1"/>
  <c r="F208" i="9" a="1"/>
  <c r="F208" i="9" s="1"/>
  <c r="H240" i="9" a="1"/>
  <c r="H240" i="9" s="1"/>
  <c r="F254" i="9" a="1"/>
  <c r="F254" i="9" s="1"/>
  <c r="F185" i="9" a="1"/>
  <c r="F185" i="9" s="1"/>
  <c r="E249" i="9" a="1"/>
  <c r="E249" i="9" s="1"/>
  <c r="E187" i="9" a="1"/>
  <c r="E187" i="9" s="1"/>
  <c r="G239" i="9" a="1"/>
  <c r="G239" i="9" s="1"/>
  <c r="H277" i="9" a="1"/>
  <c r="H277" i="9" s="1"/>
  <c r="F234" i="9" a="1"/>
  <c r="F234" i="9" s="1"/>
  <c r="F246" i="9" a="1"/>
  <c r="F246" i="9" s="1"/>
  <c r="E210" i="9" a="1"/>
  <c r="E210" i="9" s="1"/>
  <c r="E222" i="9" a="1"/>
  <c r="E222" i="9" s="1"/>
  <c r="F266" i="9" a="1"/>
  <c r="F266" i="9" s="1"/>
  <c r="H285" i="9" a="1"/>
  <c r="H285" i="9" s="1"/>
  <c r="E258" i="9" a="1"/>
  <c r="E258" i="9" s="1"/>
  <c r="E231" i="9" a="1"/>
  <c r="E231" i="9" s="1"/>
  <c r="H246" i="9" a="1"/>
  <c r="H246" i="9" s="1"/>
  <c r="H276" i="9" a="1"/>
  <c r="H276" i="9" s="1"/>
  <c r="E235" i="9" a="1"/>
  <c r="E235" i="9" s="1"/>
  <c r="E302" i="9" a="1"/>
  <c r="E302" i="9" s="1"/>
  <c r="E234" i="9" a="1"/>
  <c r="E234" i="9" s="1"/>
  <c r="F302" i="9" a="1"/>
  <c r="F302" i="9" s="1"/>
  <c r="G222" i="9" a="1"/>
  <c r="G222" i="9" s="1"/>
  <c r="H266" i="9" a="1"/>
  <c r="H266" i="9" s="1"/>
  <c r="G187" i="9" a="1"/>
  <c r="G187" i="9" s="1"/>
  <c r="G273" i="9" a="1"/>
  <c r="G273" i="9" s="1"/>
  <c r="H187" i="9" a="1"/>
  <c r="H187" i="9" s="1"/>
  <c r="E273" i="9" a="1"/>
  <c r="E273" i="9" s="1"/>
  <c r="H242" i="9" a="1"/>
  <c r="H242" i="9" s="1"/>
  <c r="G315" i="9" a="1"/>
  <c r="G315" i="9" s="1"/>
  <c r="H315" i="9" a="1"/>
  <c r="H315" i="9" s="1"/>
  <c r="F242" i="9" a="1"/>
  <c r="F242" i="9" s="1"/>
  <c r="F243" i="9" a="1"/>
  <c r="F243" i="9" s="1"/>
  <c r="H271" i="9" a="1"/>
  <c r="H271" i="9" s="1"/>
  <c r="E274" i="9" a="1"/>
  <c r="E274" i="9" s="1"/>
  <c r="H234" i="9" a="1"/>
  <c r="H234" i="9" s="1"/>
  <c r="H186" i="9" a="1"/>
  <c r="H186" i="9" s="1"/>
  <c r="H273" i="9" a="1"/>
  <c r="H273" i="9" s="1"/>
  <c r="F270" i="9" a="1"/>
  <c r="F270" i="9" s="1"/>
  <c r="F222" i="9" a="1"/>
  <c r="F222" i="9" s="1"/>
  <c r="E266" i="9" a="1"/>
  <c r="E266" i="9" s="1"/>
  <c r="G231" i="9" a="1"/>
  <c r="G231" i="9" s="1"/>
  <c r="G249" i="9" a="1"/>
  <c r="G249" i="9" s="1"/>
  <c r="F315" i="9" a="1"/>
  <c r="F315" i="9" s="1"/>
  <c r="G218" i="9" a="1"/>
  <c r="G218" i="9" s="1"/>
  <c r="H274" i="9" a="1"/>
  <c r="H274" i="9" s="1"/>
  <c r="H302" i="9" a="1"/>
  <c r="H302" i="9" s="1"/>
  <c r="F273" i="9" a="1"/>
  <c r="F273" i="9" s="1"/>
  <c r="G186" i="9" a="1"/>
  <c r="G186" i="9" s="1"/>
  <c r="F278" i="9" a="1"/>
  <c r="F278" i="9" s="1"/>
  <c r="E242" i="9" a="1"/>
  <c r="E242" i="9" s="1"/>
  <c r="H278" i="9" a="1"/>
  <c r="H278" i="9" s="1"/>
  <c r="H258" i="9" a="1"/>
  <c r="H258" i="9" s="1"/>
  <c r="F274" i="9" a="1"/>
  <c r="F274" i="9" s="1"/>
  <c r="H294" i="9" a="1"/>
  <c r="H294" i="9" s="1"/>
  <c r="G258" i="9" a="1"/>
  <c r="G258" i="9" s="1"/>
  <c r="G274" i="9" a="1"/>
  <c r="G274" i="9" s="1"/>
  <c r="E186" i="9" a="1"/>
  <c r="E186" i="9" s="1"/>
  <c r="E294" i="9" a="1"/>
  <c r="E294" i="9" s="1"/>
  <c r="G242" i="9" a="1"/>
  <c r="G242" i="9" s="1"/>
  <c r="F258" i="9" a="1"/>
  <c r="F258" i="9" s="1"/>
  <c r="F214" i="9" a="1"/>
  <c r="F214" i="9" s="1"/>
  <c r="H262" i="9" a="1"/>
  <c r="H262" i="9" s="1"/>
  <c r="H247" i="9" a="1"/>
  <c r="H247" i="9" s="1"/>
  <c r="G238" i="9" a="1"/>
  <c r="G238" i="9" s="1"/>
  <c r="H288" i="9" a="1"/>
  <c r="H288" i="9" s="1"/>
  <c r="F180" i="9" a="1"/>
  <c r="F180" i="9" s="1"/>
  <c r="E288" i="9" a="1"/>
  <c r="E288" i="9" s="1"/>
  <c r="H214" i="9" a="1"/>
  <c r="H214" i="9" s="1"/>
  <c r="E291" i="9" a="1"/>
  <c r="E291" i="9" s="1"/>
  <c r="F213" i="9" a="1"/>
  <c r="F213" i="9" s="1"/>
  <c r="E279" i="9" a="1"/>
  <c r="E279" i="9" s="1"/>
  <c r="E282" i="9" a="1"/>
  <c r="E282" i="9" s="1"/>
  <c r="G284" i="9" a="1"/>
  <c r="G284" i="9" s="1"/>
  <c r="F211" i="9" a="1"/>
  <c r="F211" i="9" s="1"/>
  <c r="G260" i="9" a="1"/>
  <c r="G260" i="9" s="1"/>
  <c r="E253" i="9" a="1"/>
  <c r="E253" i="9" s="1"/>
  <c r="E300" i="9" a="1"/>
  <c r="E300" i="9" s="1"/>
  <c r="H304" i="9" a="1"/>
  <c r="H304" i="9" s="1"/>
  <c r="E281" i="9" a="1"/>
  <c r="E281" i="9" s="1"/>
  <c r="H299" i="9" a="1"/>
  <c r="H299" i="9" s="1"/>
  <c r="E307" i="9" a="1"/>
  <c r="E307" i="9" s="1"/>
  <c r="G287" i="9" a="1"/>
  <c r="G287" i="9" s="1"/>
  <c r="F298" i="9" a="1"/>
  <c r="F298" i="9" s="1"/>
  <c r="E286" i="9" a="1"/>
  <c r="E286" i="9" s="1"/>
  <c r="F282" i="9" a="1"/>
  <c r="F282" i="9" s="1"/>
  <c r="G226" i="9" a="1"/>
  <c r="G226" i="9" s="1"/>
  <c r="E292" i="9" a="1"/>
  <c r="E292" i="9" s="1"/>
  <c r="H295" i="9" a="1"/>
  <c r="H295" i="9" s="1"/>
  <c r="G227" i="9" a="1"/>
  <c r="G227" i="9" s="1"/>
  <c r="G296" i="9" a="1"/>
  <c r="G296" i="9" s="1"/>
  <c r="G217" i="9" a="1"/>
  <c r="G217" i="9" s="1"/>
  <c r="G221" i="9" a="1"/>
  <c r="G221" i="9" s="1"/>
  <c r="E184" i="9" a="1"/>
  <c r="E184" i="9" s="1"/>
  <c r="E289" i="9" a="1"/>
  <c r="E289" i="9" s="1"/>
  <c r="E178" i="9" a="1"/>
  <c r="E178" i="9" s="1"/>
  <c r="E248" i="9" a="1"/>
  <c r="E248" i="9" s="1"/>
  <c r="E251" i="9" a="1"/>
  <c r="E251" i="9" s="1"/>
  <c r="G263" i="9" a="1"/>
  <c r="G263" i="9" s="1"/>
  <c r="G262" i="9" a="1"/>
  <c r="G262" i="9" s="1"/>
  <c r="E247" i="9" a="1"/>
  <c r="E247" i="9" s="1"/>
  <c r="H238" i="9" a="1"/>
  <c r="H238" i="9" s="1"/>
  <c r="F288" i="9" a="1"/>
  <c r="F288" i="9" s="1"/>
  <c r="H180" i="9" a="1"/>
  <c r="H180" i="9" s="1"/>
  <c r="G214" i="9" a="1"/>
  <c r="G214" i="9" s="1"/>
  <c r="G291" i="9" a="1"/>
  <c r="G291" i="9" s="1"/>
  <c r="G213" i="9" a="1"/>
  <c r="G213" i="9" s="1"/>
  <c r="G279" i="9" a="1"/>
  <c r="G279" i="9" s="1"/>
  <c r="H284" i="9" a="1"/>
  <c r="H284" i="9" s="1"/>
  <c r="E211" i="9" a="1"/>
  <c r="E211" i="9" s="1"/>
  <c r="H260" i="9" a="1"/>
  <c r="H260" i="9" s="1"/>
  <c r="G253" i="9" a="1"/>
  <c r="G253" i="9" s="1"/>
  <c r="G300" i="9" a="1"/>
  <c r="G300" i="9" s="1"/>
  <c r="G304" i="9" a="1"/>
  <c r="G304" i="9" s="1"/>
  <c r="H281" i="9" a="1"/>
  <c r="H281" i="9" s="1"/>
  <c r="E299" i="9" a="1"/>
  <c r="E299" i="9" s="1"/>
  <c r="G307" i="9" a="1"/>
  <c r="G307" i="9" s="1"/>
  <c r="F287" i="9" a="1"/>
  <c r="F287" i="9" s="1"/>
  <c r="E298" i="9" a="1"/>
  <c r="E298" i="9" s="1"/>
  <c r="G286" i="9" a="1"/>
  <c r="G286" i="9" s="1"/>
  <c r="E226" i="9" a="1"/>
  <c r="E226" i="9" s="1"/>
  <c r="G292" i="9" a="1"/>
  <c r="G292" i="9" s="1"/>
  <c r="E295" i="9" a="1"/>
  <c r="E295" i="9" s="1"/>
  <c r="F227" i="9" a="1"/>
  <c r="F227" i="9" s="1"/>
  <c r="F296" i="9" a="1"/>
  <c r="F296" i="9" s="1"/>
  <c r="F217" i="9" a="1"/>
  <c r="F217" i="9" s="1"/>
  <c r="F221" i="9" a="1"/>
  <c r="F221" i="9" s="1"/>
  <c r="G184" i="9" a="1"/>
  <c r="G184" i="9" s="1"/>
  <c r="G289" i="9" a="1"/>
  <c r="G289" i="9" s="1"/>
  <c r="G178" i="9" a="1"/>
  <c r="G178" i="9" s="1"/>
  <c r="G248" i="9" a="1"/>
  <c r="G248" i="9" s="1"/>
  <c r="H251" i="9" a="1"/>
  <c r="H251" i="9" s="1"/>
  <c r="H263" i="9" a="1"/>
  <c r="H263" i="9" s="1"/>
  <c r="E262" i="9" a="1"/>
  <c r="E262" i="9" s="1"/>
  <c r="G247" i="9" a="1"/>
  <c r="G247" i="9" s="1"/>
  <c r="F238" i="9" a="1"/>
  <c r="F238" i="9" s="1"/>
  <c r="G180" i="9" a="1"/>
  <c r="G180" i="9" s="1"/>
  <c r="E214" i="9" a="1"/>
  <c r="E214" i="9" s="1"/>
  <c r="H291" i="9" a="1"/>
  <c r="H291" i="9" s="1"/>
  <c r="E213" i="9" a="1"/>
  <c r="E213" i="9" s="1"/>
  <c r="H279" i="9" a="1"/>
  <c r="H279" i="9" s="1"/>
  <c r="F284" i="9" a="1"/>
  <c r="F284" i="9" s="1"/>
  <c r="G211" i="9" a="1"/>
  <c r="G211" i="9" s="1"/>
  <c r="F260" i="9" a="1"/>
  <c r="F260" i="9" s="1"/>
  <c r="H253" i="9" a="1"/>
  <c r="H253" i="9" s="1"/>
  <c r="H300" i="9" a="1"/>
  <c r="H300" i="9" s="1"/>
  <c r="F304" i="9" a="1"/>
  <c r="F304" i="9" s="1"/>
  <c r="F281" i="9" a="1"/>
  <c r="F281" i="9" s="1"/>
  <c r="G299" i="9" a="1"/>
  <c r="G299" i="9" s="1"/>
  <c r="H307" i="9" a="1"/>
  <c r="H307" i="9" s="1"/>
  <c r="H287" i="9" a="1"/>
  <c r="H287" i="9" s="1"/>
  <c r="H298" i="9" a="1"/>
  <c r="H298" i="9" s="1"/>
  <c r="H286" i="9" a="1"/>
  <c r="H286" i="9" s="1"/>
  <c r="F226" i="9" a="1"/>
  <c r="F226" i="9" s="1"/>
  <c r="F292" i="9" a="1"/>
  <c r="F292" i="9" s="1"/>
  <c r="G295" i="9" a="1"/>
  <c r="G295" i="9" s="1"/>
  <c r="H227" i="9" a="1"/>
  <c r="H227" i="9" s="1"/>
  <c r="H296" i="9" a="1"/>
  <c r="H296" i="9" s="1"/>
  <c r="H217" i="9" a="1"/>
  <c r="H217" i="9" s="1"/>
  <c r="H221" i="9" a="1"/>
  <c r="H221" i="9" s="1"/>
  <c r="F184" i="9" a="1"/>
  <c r="F184" i="9" s="1"/>
  <c r="H289" i="9" a="1"/>
  <c r="H289" i="9" s="1"/>
  <c r="F178" i="9" a="1"/>
  <c r="F178" i="9" s="1"/>
  <c r="F248" i="9" a="1"/>
  <c r="F248" i="9" s="1"/>
  <c r="G251" i="9" a="1"/>
  <c r="G251" i="9" s="1"/>
  <c r="F263" i="9" a="1"/>
  <c r="F263" i="9" s="1"/>
  <c r="F262" i="9" a="1"/>
  <c r="F262" i="9" s="1"/>
  <c r="F247" i="9" a="1"/>
  <c r="F247" i="9" s="1"/>
  <c r="E238" i="9" a="1"/>
  <c r="E238" i="9" s="1"/>
  <c r="E180" i="9" a="1"/>
  <c r="E180" i="9" s="1"/>
  <c r="G288" i="9" a="1"/>
  <c r="G288" i="9" s="1"/>
  <c r="F291" i="9" a="1"/>
  <c r="F291" i="9" s="1"/>
  <c r="H213" i="9" a="1"/>
  <c r="H213" i="9" s="1"/>
  <c r="F279" i="9" a="1"/>
  <c r="F279" i="9" s="1"/>
  <c r="H282" i="9" a="1"/>
  <c r="H282" i="9" s="1"/>
  <c r="E284" i="9" a="1"/>
  <c r="E284" i="9" s="1"/>
  <c r="H211" i="9" a="1"/>
  <c r="H211" i="9" s="1"/>
  <c r="E260" i="9" a="1"/>
  <c r="E260" i="9" s="1"/>
  <c r="F253" i="9" a="1"/>
  <c r="F253" i="9" s="1"/>
  <c r="F300" i="9" a="1"/>
  <c r="F300" i="9" s="1"/>
  <c r="E304" i="9" a="1"/>
  <c r="E304" i="9" s="1"/>
  <c r="G281" i="9" a="1"/>
  <c r="G281" i="9" s="1"/>
  <c r="F299" i="9" a="1"/>
  <c r="F299" i="9" s="1"/>
  <c r="F307" i="9" a="1"/>
  <c r="F307" i="9" s="1"/>
  <c r="E287" i="9" a="1"/>
  <c r="E287" i="9" s="1"/>
  <c r="G298" i="9" a="1"/>
  <c r="G298" i="9" s="1"/>
  <c r="F286" i="9" a="1"/>
  <c r="F286" i="9" s="1"/>
  <c r="G282" i="9" a="1"/>
  <c r="G282" i="9" s="1"/>
  <c r="H226" i="9" a="1"/>
  <c r="H226" i="9" s="1"/>
  <c r="H292" i="9" a="1"/>
  <c r="H292" i="9" s="1"/>
  <c r="F295" i="9" a="1"/>
  <c r="F295" i="9" s="1"/>
  <c r="E227" i="9" a="1"/>
  <c r="E227" i="9" s="1"/>
  <c r="E296" i="9" a="1"/>
  <c r="E296" i="9" s="1"/>
  <c r="E217" i="9" a="1"/>
  <c r="E217" i="9" s="1"/>
  <c r="E221" i="9" a="1"/>
  <c r="E221" i="9" s="1"/>
  <c r="H184" i="9" a="1"/>
  <c r="H184" i="9" s="1"/>
  <c r="F289" i="9" a="1"/>
  <c r="F289" i="9" s="1"/>
  <c r="H178" i="9" a="1"/>
  <c r="H178" i="9" s="1"/>
  <c r="H248" i="9" a="1"/>
  <c r="H248" i="9" s="1"/>
  <c r="F251" i="9" a="1"/>
  <c r="F251" i="9" s="1"/>
  <c r="E263" i="9" a="1"/>
  <c r="E263" i="9" s="1"/>
  <c r="H572" i="9" a="1"/>
  <c r="H572" i="9" s="1"/>
  <c r="E504" i="9" a="1"/>
  <c r="E504" i="9" s="1"/>
  <c r="E568" i="9" a="1"/>
  <c r="E568" i="9" s="1"/>
  <c r="F568" i="9" a="1"/>
  <c r="F568" i="9" s="1"/>
  <c r="F328" i="9" a="1"/>
  <c r="F328" i="9" s="1"/>
  <c r="F416" i="9" a="1"/>
  <c r="F416" i="9" s="1"/>
  <c r="U534" i="9" a="1"/>
  <c r="U534" i="9" s="1"/>
  <c r="H567" i="9" a="1"/>
  <c r="H567" i="9" s="1"/>
  <c r="V535" i="9" a="1"/>
  <c r="V535" i="9" s="1"/>
  <c r="H491" i="9" a="1"/>
  <c r="H491" i="9" s="1"/>
  <c r="E459" i="9" a="1"/>
  <c r="E459" i="9" s="1"/>
  <c r="F443" i="9" a="1"/>
  <c r="F443" i="9" s="1"/>
  <c r="F415" i="9" a="1"/>
  <c r="F415" i="9" s="1"/>
  <c r="H578" i="9" a="1"/>
  <c r="H578" i="9" s="1"/>
  <c r="F578" i="9" a="1"/>
  <c r="F578" i="9" s="1"/>
  <c r="V558" i="9" a="1"/>
  <c r="V558" i="9" s="1"/>
  <c r="E558" i="9" a="1"/>
  <c r="E558" i="9" s="1"/>
  <c r="H530" i="9" a="1"/>
  <c r="H530" i="9" s="1"/>
  <c r="E530" i="9" a="1"/>
  <c r="E530" i="9" s="1"/>
  <c r="F498" i="9" a="1"/>
  <c r="F498" i="9" s="1"/>
  <c r="E454" i="9" a="1"/>
  <c r="E454" i="9" s="1"/>
  <c r="F492" i="9" a="1"/>
  <c r="F492" i="9" s="1"/>
  <c r="H460" i="9" a="1"/>
  <c r="H460" i="9" s="1"/>
  <c r="H504" i="9" a="1"/>
  <c r="H504" i="9" s="1"/>
  <c r="H528" i="9" a="1"/>
  <c r="H528" i="9" s="1"/>
  <c r="H568" i="9" a="1"/>
  <c r="H568" i="9" s="1"/>
  <c r="F528" i="9" a="1"/>
  <c r="F528" i="9" s="1"/>
  <c r="F336" i="9" a="1"/>
  <c r="F336" i="9" s="1"/>
  <c r="F524" i="9" a="1"/>
  <c r="F524" i="9" s="1"/>
  <c r="E572" i="9" a="1"/>
  <c r="E572" i="9" s="1"/>
  <c r="F572" i="9" a="1"/>
  <c r="F572" i="9" s="1"/>
  <c r="V494" i="9" a="1"/>
  <c r="V494" i="9" s="1"/>
  <c r="V567" i="9" a="1"/>
  <c r="V567" i="9" s="1"/>
  <c r="U416" i="9" a="1"/>
  <c r="U416" i="9" s="1"/>
  <c r="F504" i="9" a="1"/>
  <c r="F504" i="9" s="1"/>
  <c r="E528" i="9" a="1"/>
  <c r="E528" i="9" s="1"/>
  <c r="E520" i="9" a="1"/>
  <c r="E520" i="9" s="1"/>
  <c r="H544" i="9" a="1"/>
  <c r="H544" i="9" s="1"/>
  <c r="U336" i="9" a="1"/>
  <c r="U336" i="9" s="1"/>
  <c r="E544" i="9" a="1"/>
  <c r="E544" i="9" s="1"/>
  <c r="U328" i="9" a="1"/>
  <c r="U328" i="9" s="1"/>
  <c r="F456" i="9" a="1"/>
  <c r="F456" i="9" s="1"/>
  <c r="F544" i="9" a="1"/>
  <c r="F544" i="9" s="1"/>
  <c r="F460" i="9" a="1"/>
  <c r="F460" i="9" s="1"/>
  <c r="E492" i="9" a="1"/>
  <c r="E492" i="9" s="1"/>
  <c r="V534" i="9" a="1"/>
  <c r="V534" i="9" s="1"/>
  <c r="E545" i="9" a="1"/>
  <c r="E545" i="9" s="1"/>
  <c r="F567" i="9" a="1"/>
  <c r="F567" i="9" s="1"/>
  <c r="V459" i="9" a="1"/>
  <c r="V459" i="9" s="1"/>
  <c r="V443" i="9" a="1"/>
  <c r="V443" i="9" s="1"/>
  <c r="E415" i="9" a="1"/>
  <c r="E415" i="9" s="1"/>
  <c r="F558" i="9" a="1"/>
  <c r="F558" i="9" s="1"/>
  <c r="V454" i="9" a="1"/>
  <c r="V454" i="9" s="1"/>
  <c r="V410" i="9" a="1"/>
  <c r="V410" i="9" s="1"/>
  <c r="E410" i="9" a="1"/>
  <c r="E410" i="9" s="1"/>
  <c r="H334" i="9" a="1"/>
  <c r="H334" i="9" s="1"/>
  <c r="U541" i="9" a="1"/>
  <c r="U541" i="9" s="1"/>
  <c r="F493" i="9" a="1"/>
  <c r="F493" i="9" s="1"/>
  <c r="E461" i="9" a="1"/>
  <c r="E461" i="9" s="1"/>
  <c r="F337" i="9" a="1"/>
  <c r="F337" i="9" s="1"/>
  <c r="V504" i="9" a="1"/>
  <c r="V504" i="9" s="1"/>
  <c r="U456" i="9" a="1"/>
  <c r="U456" i="9" s="1"/>
  <c r="U487" i="9" a="1"/>
  <c r="U487" i="9" s="1"/>
  <c r="E487" i="9" a="1"/>
  <c r="E487" i="9" s="1"/>
  <c r="U411" i="9" a="1"/>
  <c r="U411" i="9" s="1"/>
  <c r="V574" i="9" a="1"/>
  <c r="V574" i="9" s="1"/>
  <c r="E574" i="9" a="1"/>
  <c r="E574" i="9" s="1"/>
  <c r="F570" i="9" a="1"/>
  <c r="F570" i="9" s="1"/>
  <c r="H526" i="9" a="1"/>
  <c r="H526" i="9" s="1"/>
  <c r="U585" i="9" a="1"/>
  <c r="U585" i="9" s="1"/>
  <c r="F569" i="9" a="1"/>
  <c r="F569" i="9" s="1"/>
  <c r="V425" i="9" a="1"/>
  <c r="V425" i="9" s="1"/>
  <c r="H425" i="9" a="1"/>
  <c r="H425" i="9" s="1"/>
  <c r="F413" i="9" a="1"/>
  <c r="F413" i="9" s="1"/>
  <c r="U345" i="9" a="1"/>
  <c r="U345" i="9" s="1"/>
  <c r="H340" i="9" a="1"/>
  <c r="H340" i="9" s="1"/>
  <c r="E328" i="9" a="1"/>
  <c r="E328" i="9" s="1"/>
  <c r="G328" i="9" s="1" a="1"/>
  <c r="G328" i="9" s="1"/>
  <c r="F340" i="9" a="1"/>
  <c r="F340" i="9" s="1"/>
  <c r="U571" i="9" a="1"/>
  <c r="U571" i="9" s="1"/>
  <c r="V539" i="9" a="1"/>
  <c r="V539" i="9" s="1"/>
  <c r="E463" i="9" a="1"/>
  <c r="E463" i="9" s="1"/>
  <c r="E447" i="9" a="1"/>
  <c r="E447" i="9" s="1"/>
  <c r="E460" i="9" a="1"/>
  <c r="E460" i="9" s="1"/>
  <c r="V335" i="9" a="1"/>
  <c r="V335" i="9" s="1"/>
  <c r="H494" i="9" a="1"/>
  <c r="H494" i="9" s="1"/>
  <c r="H482" i="9" a="1"/>
  <c r="H482" i="9" s="1"/>
  <c r="H519" i="9" a="1"/>
  <c r="H519" i="9" s="1"/>
  <c r="H459" i="9" a="1"/>
  <c r="H459" i="9" s="1"/>
  <c r="U443" i="9" a="1"/>
  <c r="U443" i="9" s="1"/>
  <c r="V415" i="9" a="1"/>
  <c r="V415" i="9" s="1"/>
  <c r="U578" i="9" a="1"/>
  <c r="U578" i="9" s="1"/>
  <c r="H558" i="9" a="1"/>
  <c r="H558" i="9" s="1"/>
  <c r="V530" i="9" a="1"/>
  <c r="V530" i="9" s="1"/>
  <c r="H454" i="9" a="1"/>
  <c r="H454" i="9" s="1"/>
  <c r="U410" i="9" a="1"/>
  <c r="U410" i="9" s="1"/>
  <c r="U334" i="9" a="1"/>
  <c r="U334" i="9" s="1"/>
  <c r="E334" i="9" a="1"/>
  <c r="E334" i="9" s="1"/>
  <c r="E541" i="9" a="1"/>
  <c r="E541" i="9" s="1"/>
  <c r="H481" i="9" a="1"/>
  <c r="H481" i="9" s="1"/>
  <c r="H449" i="9" a="1"/>
  <c r="H449" i="9" s="1"/>
  <c r="V337" i="9" a="1"/>
  <c r="V337" i="9" s="1"/>
  <c r="E337" i="9" a="1"/>
  <c r="E337" i="9" s="1"/>
  <c r="U504" i="9" a="1"/>
  <c r="U504" i="9" s="1"/>
  <c r="V487" i="9" a="1"/>
  <c r="V487" i="9" s="1"/>
  <c r="V455" i="9" a="1"/>
  <c r="V455" i="9" s="1"/>
  <c r="H411" i="9" a="1"/>
  <c r="H411" i="9" s="1"/>
  <c r="U574" i="9" a="1"/>
  <c r="U574" i="9" s="1"/>
  <c r="V570" i="9" a="1"/>
  <c r="V570" i="9" s="1"/>
  <c r="E570" i="9" a="1"/>
  <c r="E570" i="9" s="1"/>
  <c r="V526" i="9" a="1"/>
  <c r="V526" i="9" s="1"/>
  <c r="E526" i="9" a="1"/>
  <c r="E526" i="9" s="1"/>
  <c r="V569" i="9" a="1"/>
  <c r="V569" i="9" s="1"/>
  <c r="E569" i="9" a="1"/>
  <c r="E569" i="9" s="1"/>
  <c r="U425" i="9" a="1"/>
  <c r="U425" i="9" s="1"/>
  <c r="V413" i="9" a="1"/>
  <c r="V413" i="9" s="1"/>
  <c r="E413" i="9" a="1"/>
  <c r="E413" i="9" s="1"/>
  <c r="H345" i="9" a="1"/>
  <c r="H345" i="9" s="1"/>
  <c r="V500" i="9" a="1"/>
  <c r="V500" i="9" s="1"/>
  <c r="E340" i="9" a="1"/>
  <c r="E340" i="9" s="1"/>
  <c r="E539" i="9" a="1"/>
  <c r="E539" i="9" s="1"/>
  <c r="H523" i="9" a="1"/>
  <c r="H523" i="9" s="1"/>
  <c r="E495" i="9" a="1"/>
  <c r="E495" i="9" s="1"/>
  <c r="V463" i="9" a="1"/>
  <c r="V463" i="9" s="1"/>
  <c r="F463" i="9" a="1"/>
  <c r="F463" i="9" s="1"/>
  <c r="U518" i="9" a="1"/>
  <c r="U518" i="9" s="1"/>
  <c r="U502" i="9" a="1"/>
  <c r="U502" i="9" s="1"/>
  <c r="H492" i="9" a="1"/>
  <c r="H492" i="9" s="1"/>
  <c r="H335" i="9" a="1"/>
  <c r="H335" i="9" s="1"/>
  <c r="U567" i="9" a="1"/>
  <c r="U567" i="9" s="1"/>
  <c r="F459" i="9" a="1"/>
  <c r="F459" i="9" s="1"/>
  <c r="H443" i="9" a="1"/>
  <c r="H443" i="9" s="1"/>
  <c r="U415" i="9" a="1"/>
  <c r="U415" i="9" s="1"/>
  <c r="V578" i="9" a="1"/>
  <c r="V578" i="9" s="1"/>
  <c r="U530" i="9" a="1"/>
  <c r="U530" i="9" s="1"/>
  <c r="U454" i="9" a="1"/>
  <c r="U454" i="9" s="1"/>
  <c r="H410" i="9" a="1"/>
  <c r="H410" i="9" s="1"/>
  <c r="V334" i="9" a="1"/>
  <c r="V334" i="9" s="1"/>
  <c r="V541" i="9" a="1"/>
  <c r="V541" i="9" s="1"/>
  <c r="F541" i="9" a="1"/>
  <c r="F541" i="9" s="1"/>
  <c r="H477" i="9" a="1"/>
  <c r="H477" i="9" s="1"/>
  <c r="V445" i="9" a="1"/>
  <c r="V445" i="9" s="1"/>
  <c r="U337" i="9" a="1"/>
  <c r="U337" i="9" s="1"/>
  <c r="V568" i="9" a="1"/>
  <c r="V568" i="9" s="1"/>
  <c r="H344" i="9" a="1"/>
  <c r="H344" i="9" s="1"/>
  <c r="F487" i="9" a="1"/>
  <c r="F487" i="9" s="1"/>
  <c r="F411" i="9" a="1"/>
  <c r="F411" i="9" s="1"/>
  <c r="H574" i="9" a="1"/>
  <c r="H574" i="9" s="1"/>
  <c r="U570" i="9" a="1"/>
  <c r="U570" i="9" s="1"/>
  <c r="F526" i="9" a="1"/>
  <c r="F526" i="9" s="1"/>
  <c r="U569" i="9" a="1"/>
  <c r="U569" i="9" s="1"/>
  <c r="F425" i="9" a="1"/>
  <c r="F425" i="9" s="1"/>
  <c r="U413" i="9" a="1"/>
  <c r="U413" i="9" s="1"/>
  <c r="E409" i="9" a="1"/>
  <c r="E409" i="9" s="1"/>
  <c r="F345" i="9" a="1"/>
  <c r="F345" i="9" s="1"/>
  <c r="V452" i="9" a="1"/>
  <c r="V452" i="9" s="1"/>
  <c r="V328" i="9" a="1"/>
  <c r="V328" i="9" s="1"/>
  <c r="U420" i="9" a="1"/>
  <c r="U420" i="9" s="1"/>
  <c r="U463" i="9" a="1"/>
  <c r="U463" i="9" s="1"/>
  <c r="V447" i="9" a="1"/>
  <c r="V447" i="9" s="1"/>
  <c r="V502" i="9" a="1"/>
  <c r="V502" i="9" s="1"/>
  <c r="F502" i="9" a="1"/>
  <c r="F502" i="9" s="1"/>
  <c r="V486" i="9" a="1"/>
  <c r="V486" i="9" s="1"/>
  <c r="V426" i="9" a="1"/>
  <c r="V426" i="9" s="1"/>
  <c r="H524" i="9" a="1"/>
  <c r="H524" i="9" s="1"/>
  <c r="E567" i="9" a="1"/>
  <c r="E567" i="9" s="1"/>
  <c r="U459" i="9" a="1"/>
  <c r="U459" i="9" s="1"/>
  <c r="E443" i="9" a="1"/>
  <c r="E443" i="9" s="1"/>
  <c r="H415" i="9" a="1"/>
  <c r="H415" i="9" s="1"/>
  <c r="V339" i="9" a="1"/>
  <c r="V339" i="9" s="1"/>
  <c r="E578" i="9" a="1"/>
  <c r="E578" i="9" s="1"/>
  <c r="U558" i="9" a="1"/>
  <c r="U558" i="9" s="1"/>
  <c r="F530" i="9" a="1"/>
  <c r="F530" i="9" s="1"/>
  <c r="F454" i="9" a="1"/>
  <c r="F454" i="9" s="1"/>
  <c r="G454" i="9" s="1" a="1"/>
  <c r="G454" i="9" s="1"/>
  <c r="F422" i="9" a="1"/>
  <c r="F422" i="9" s="1"/>
  <c r="F410" i="9" a="1"/>
  <c r="F410" i="9" s="1"/>
  <c r="F334" i="9" a="1"/>
  <c r="F334" i="9" s="1"/>
  <c r="H541" i="9" a="1"/>
  <c r="H541" i="9" s="1"/>
  <c r="E529" i="9" a="1"/>
  <c r="E529" i="9" s="1"/>
  <c r="V461" i="9" a="1"/>
  <c r="V461" i="9" s="1"/>
  <c r="E445" i="9" a="1"/>
  <c r="E445" i="9" s="1"/>
  <c r="H337" i="9" a="1"/>
  <c r="H337" i="9" s="1"/>
  <c r="U568" i="9" a="1"/>
  <c r="U568" i="9" s="1"/>
  <c r="V536" i="9" a="1"/>
  <c r="V536" i="9" s="1"/>
  <c r="V520" i="9" a="1"/>
  <c r="V520" i="9" s="1"/>
  <c r="H487" i="9" a="1"/>
  <c r="H487" i="9" s="1"/>
  <c r="V411" i="9" a="1"/>
  <c r="V411" i="9" s="1"/>
  <c r="E411" i="9" a="1"/>
  <c r="E411" i="9" s="1"/>
  <c r="F574" i="9" a="1"/>
  <c r="F574" i="9" s="1"/>
  <c r="H570" i="9" a="1"/>
  <c r="H570" i="9" s="1"/>
  <c r="U526" i="9" a="1"/>
  <c r="U526" i="9" s="1"/>
  <c r="H569" i="9" a="1"/>
  <c r="H569" i="9" s="1"/>
  <c r="E425" i="9" a="1"/>
  <c r="E425" i="9" s="1"/>
  <c r="H413" i="9" a="1"/>
  <c r="H413" i="9" s="1"/>
  <c r="V345" i="9" a="1"/>
  <c r="V345" i="9" s="1"/>
  <c r="E345" i="9" a="1"/>
  <c r="E345" i="9" s="1"/>
  <c r="U452" i="9" a="1"/>
  <c r="U452" i="9" s="1"/>
  <c r="V340" i="9" a="1"/>
  <c r="V340" i="9" s="1"/>
  <c r="H328" i="9" a="1"/>
  <c r="H328" i="9" s="1"/>
  <c r="H463" i="9" a="1"/>
  <c r="H463" i="9" s="1"/>
  <c r="U447" i="9" a="1"/>
  <c r="U447" i="9" s="1"/>
  <c r="H502" i="9" a="1"/>
  <c r="H502" i="9" s="1"/>
  <c r="U458" i="9" a="1"/>
  <c r="U458" i="9" s="1"/>
  <c r="E502" i="9" a="1"/>
  <c r="E502" i="9" s="1"/>
  <c r="U426" i="9" a="1"/>
  <c r="U426" i="9" s="1"/>
  <c r="H342" i="9" a="1"/>
  <c r="H342" i="9" s="1"/>
  <c r="H533" i="9" a="1"/>
  <c r="H533" i="9" s="1"/>
  <c r="V501" i="9" a="1"/>
  <c r="V501" i="9" s="1"/>
  <c r="E501" i="9" a="1"/>
  <c r="E501" i="9" s="1"/>
  <c r="V485" i="9" a="1"/>
  <c r="V485" i="9" s="1"/>
  <c r="V453" i="9" a="1"/>
  <c r="V453" i="9" s="1"/>
  <c r="E453" i="9" a="1"/>
  <c r="E453" i="9" s="1"/>
  <c r="U437" i="9" a="1"/>
  <c r="U437" i="9" s="1"/>
  <c r="V421" i="9" a="1"/>
  <c r="V421" i="9" s="1"/>
  <c r="E421" i="9" a="1"/>
  <c r="E421" i="9" s="1"/>
  <c r="H500" i="9" a="1"/>
  <c r="H500" i="9" s="1"/>
  <c r="U340" i="9" a="1"/>
  <c r="U340" i="9" s="1"/>
  <c r="E583" i="9" a="1"/>
  <c r="E583" i="9" s="1"/>
  <c r="H527" i="9" a="1"/>
  <c r="H527" i="9" s="1"/>
  <c r="H499" i="9" a="1"/>
  <c r="H499" i="9" s="1"/>
  <c r="V423" i="9" a="1"/>
  <c r="V423" i="9" s="1"/>
  <c r="U419" i="9" a="1"/>
  <c r="U419" i="9" s="1"/>
  <c r="H419" i="9" a="1"/>
  <c r="H419" i="9" s="1"/>
  <c r="H407" i="9" a="1"/>
  <c r="H407" i="9" s="1"/>
  <c r="E331" i="9" a="1"/>
  <c r="E331" i="9" s="1"/>
  <c r="V582" i="9" a="1"/>
  <c r="V582" i="9" s="1"/>
  <c r="E546" i="9" a="1"/>
  <c r="E546" i="9" s="1"/>
  <c r="F522" i="9" a="1"/>
  <c r="F522" i="9" s="1"/>
  <c r="H490" i="9" a="1"/>
  <c r="H490" i="9" s="1"/>
  <c r="V478" i="9" a="1"/>
  <c r="V478" i="9" s="1"/>
  <c r="H478" i="9" a="1"/>
  <c r="H478" i="9" s="1"/>
  <c r="H462" i="9" a="1"/>
  <c r="H462" i="9" s="1"/>
  <c r="E346" i="9" a="1"/>
  <c r="E346" i="9" s="1"/>
  <c r="U330" i="9" a="1"/>
  <c r="U330" i="9" s="1"/>
  <c r="H581" i="9" a="1"/>
  <c r="H581" i="9" s="1"/>
  <c r="H565" i="9" a="1"/>
  <c r="H565" i="9" s="1"/>
  <c r="H561" i="9" a="1"/>
  <c r="H561" i="9" s="1"/>
  <c r="U521" i="9" a="1"/>
  <c r="U521" i="9" s="1"/>
  <c r="U489" i="9" a="1"/>
  <c r="U489" i="9" s="1"/>
  <c r="U457" i="9" a="1"/>
  <c r="U457" i="9" s="1"/>
  <c r="U576" i="9" a="1"/>
  <c r="U576" i="9" s="1"/>
  <c r="V528" i="9" a="1"/>
  <c r="V528" i="9" s="1"/>
  <c r="V448" i="9" a="1"/>
  <c r="V448" i="9" s="1"/>
  <c r="H416" i="9" a="1"/>
  <c r="H416" i="9" s="1"/>
  <c r="H336" i="9" a="1"/>
  <c r="H336" i="9" s="1"/>
  <c r="F343" i="9" a="1"/>
  <c r="F343" i="9" s="1"/>
  <c r="E426" i="9" a="1"/>
  <c r="E426" i="9" s="1"/>
  <c r="U573" i="9" a="1"/>
  <c r="U573" i="9" s="1"/>
  <c r="F533" i="9" a="1"/>
  <c r="F533" i="9" s="1"/>
  <c r="U501" i="9" a="1"/>
  <c r="U501" i="9" s="1"/>
  <c r="U453" i="9" a="1"/>
  <c r="U453" i="9" s="1"/>
  <c r="H437" i="9" a="1"/>
  <c r="H437" i="9" s="1"/>
  <c r="U421" i="9" a="1"/>
  <c r="U421" i="9" s="1"/>
  <c r="V572" i="9" a="1"/>
  <c r="V572" i="9" s="1"/>
  <c r="V524" i="9" a="1"/>
  <c r="V524" i="9" s="1"/>
  <c r="V460" i="9" a="1"/>
  <c r="V460" i="9" s="1"/>
  <c r="V412" i="9" a="1"/>
  <c r="V412" i="9" s="1"/>
  <c r="E452" i="9" a="1"/>
  <c r="E452" i="9" s="1"/>
  <c r="U583" i="9" a="1"/>
  <c r="U583" i="9" s="1"/>
  <c r="F583" i="9" a="1"/>
  <c r="F583" i="9" s="1"/>
  <c r="V543" i="9" a="1"/>
  <c r="V543" i="9" s="1"/>
  <c r="F527" i="9" a="1"/>
  <c r="F527" i="9" s="1"/>
  <c r="U499" i="9" a="1"/>
  <c r="U499" i="9" s="1"/>
  <c r="V483" i="9" a="1"/>
  <c r="V483" i="9" s="1"/>
  <c r="F423" i="9" a="1"/>
  <c r="F423" i="9" s="1"/>
  <c r="V419" i="9" a="1"/>
  <c r="V419" i="9" s="1"/>
  <c r="V407" i="9" a="1"/>
  <c r="V407" i="9" s="1"/>
  <c r="F331" i="9" a="1"/>
  <c r="F331" i="9" s="1"/>
  <c r="F582" i="9" a="1"/>
  <c r="F582" i="9" s="1"/>
  <c r="H546" i="9" a="1"/>
  <c r="H546" i="9" s="1"/>
  <c r="F546" i="9" a="1"/>
  <c r="F546" i="9" s="1"/>
  <c r="G546" i="9" s="1" a="1"/>
  <c r="G546" i="9" s="1"/>
  <c r="V522" i="9" a="1"/>
  <c r="V522" i="9" s="1"/>
  <c r="E522" i="9" a="1"/>
  <c r="E522" i="9" s="1"/>
  <c r="F490" i="9" a="1"/>
  <c r="F490" i="9" s="1"/>
  <c r="U478" i="9" a="1"/>
  <c r="U478" i="9" s="1"/>
  <c r="V462" i="9" a="1"/>
  <c r="V462" i="9" s="1"/>
  <c r="E462" i="9" a="1"/>
  <c r="E462" i="9" s="1"/>
  <c r="V346" i="9" a="1"/>
  <c r="V346" i="9" s="1"/>
  <c r="F330" i="9" a="1"/>
  <c r="F330" i="9" s="1"/>
  <c r="U577" i="9" a="1"/>
  <c r="U577" i="9" s="1"/>
  <c r="F565" i="9" a="1"/>
  <c r="F565" i="9" s="1"/>
  <c r="F561" i="9" a="1"/>
  <c r="F561" i="9" s="1"/>
  <c r="F521" i="9" a="1"/>
  <c r="F521" i="9" s="1"/>
  <c r="F489" i="9" a="1"/>
  <c r="F489" i="9" s="1"/>
  <c r="F457" i="9" a="1"/>
  <c r="F457" i="9" s="1"/>
  <c r="V576" i="9" a="1"/>
  <c r="V576" i="9" s="1"/>
  <c r="V544" i="9" a="1"/>
  <c r="V544" i="9" s="1"/>
  <c r="E416" i="9" a="1"/>
  <c r="E416" i="9" s="1"/>
  <c r="E336" i="9" a="1"/>
  <c r="E336" i="9" s="1"/>
  <c r="G336" i="9" s="1" a="1"/>
  <c r="G336" i="9" s="1"/>
  <c r="E486" i="9" a="1"/>
  <c r="E486" i="9" s="1"/>
  <c r="E573" i="9" a="1"/>
  <c r="E573" i="9" s="1"/>
  <c r="V533" i="9" a="1"/>
  <c r="V533" i="9" s="1"/>
  <c r="E533" i="9" a="1"/>
  <c r="E533" i="9" s="1"/>
  <c r="G533" i="9" s="1" a="1"/>
  <c r="G533" i="9" s="1"/>
  <c r="H501" i="9" a="1"/>
  <c r="H501" i="9" s="1"/>
  <c r="H453" i="9" a="1"/>
  <c r="H453" i="9" s="1"/>
  <c r="F437" i="9" a="1"/>
  <c r="F437" i="9" s="1"/>
  <c r="H421" i="9" a="1"/>
  <c r="H421" i="9" s="1"/>
  <c r="U572" i="9" a="1"/>
  <c r="U572" i="9" s="1"/>
  <c r="U540" i="9" a="1"/>
  <c r="U540" i="9" s="1"/>
  <c r="U524" i="9" a="1"/>
  <c r="U524" i="9" s="1"/>
  <c r="V492" i="9" a="1"/>
  <c r="V492" i="9" s="1"/>
  <c r="U460" i="9" a="1"/>
  <c r="U460" i="9" s="1"/>
  <c r="H412" i="9" a="1"/>
  <c r="H412" i="9" s="1"/>
  <c r="H420" i="9" a="1"/>
  <c r="H420" i="9" s="1"/>
  <c r="H583" i="9" a="1"/>
  <c r="H583" i="9" s="1"/>
  <c r="E543" i="9" a="1"/>
  <c r="E543" i="9" s="1"/>
  <c r="V527" i="9" a="1"/>
  <c r="V527" i="9" s="1"/>
  <c r="V499" i="9" a="1"/>
  <c r="V499" i="9" s="1"/>
  <c r="F483" i="9" a="1"/>
  <c r="F483" i="9" s="1"/>
  <c r="H423" i="9" a="1"/>
  <c r="H423" i="9" s="1"/>
  <c r="F419" i="9" a="1"/>
  <c r="F419" i="9" s="1"/>
  <c r="U407" i="9" a="1"/>
  <c r="U407" i="9" s="1"/>
  <c r="U582" i="9" a="1"/>
  <c r="U582" i="9" s="1"/>
  <c r="U546" i="9" a="1"/>
  <c r="U546" i="9" s="1"/>
  <c r="U522" i="9" a="1"/>
  <c r="U522" i="9" s="1"/>
  <c r="U506" i="9" a="1"/>
  <c r="U506" i="9" s="1"/>
  <c r="V490" i="9" a="1"/>
  <c r="V490" i="9" s="1"/>
  <c r="E490" i="9" a="1"/>
  <c r="E490" i="9" s="1"/>
  <c r="G490" i="9" s="1" a="1"/>
  <c r="G490" i="9" s="1"/>
  <c r="F478" i="9" a="1"/>
  <c r="F478" i="9" s="1"/>
  <c r="U462" i="9" a="1"/>
  <c r="U462" i="9" s="1"/>
  <c r="H346" i="9" a="1"/>
  <c r="H346" i="9" s="1"/>
  <c r="H330" i="9" a="1"/>
  <c r="H330" i="9" s="1"/>
  <c r="E577" i="9" a="1"/>
  <c r="E577" i="9" s="1"/>
  <c r="V561" i="9" a="1"/>
  <c r="V561" i="9" s="1"/>
  <c r="V537" i="9" a="1"/>
  <c r="V537" i="9" s="1"/>
  <c r="E521" i="9" a="1"/>
  <c r="E521" i="9" s="1"/>
  <c r="H489" i="9" a="1"/>
  <c r="H489" i="9" s="1"/>
  <c r="E457" i="9" a="1"/>
  <c r="E457" i="9" s="1"/>
  <c r="U544" i="9" a="1"/>
  <c r="U544" i="9" s="1"/>
  <c r="V336" i="9" a="1"/>
  <c r="V336" i="9" s="1"/>
  <c r="E518" i="9" a="1"/>
  <c r="E518" i="9" s="1"/>
  <c r="U533" i="9" a="1"/>
  <c r="U533" i="9" s="1"/>
  <c r="H517" i="9" a="1"/>
  <c r="H517" i="9" s="1"/>
  <c r="F501" i="9" a="1"/>
  <c r="F501" i="9" s="1"/>
  <c r="F453" i="9" a="1"/>
  <c r="F453" i="9" s="1"/>
  <c r="V437" i="9" a="1"/>
  <c r="V437" i="9" s="1"/>
  <c r="E437" i="9" a="1"/>
  <c r="E437" i="9" s="1"/>
  <c r="F421" i="9" a="1"/>
  <c r="F421" i="9" s="1"/>
  <c r="U492" i="9" a="1"/>
  <c r="U492" i="9" s="1"/>
  <c r="V583" i="9" a="1"/>
  <c r="V583" i="9" s="1"/>
  <c r="U527" i="9" a="1"/>
  <c r="U527" i="9" s="1"/>
  <c r="F499" i="9" a="1"/>
  <c r="F499" i="9" s="1"/>
  <c r="H483" i="9" a="1"/>
  <c r="H483" i="9" s="1"/>
  <c r="U423" i="9" a="1"/>
  <c r="U423" i="9" s="1"/>
  <c r="E423" i="9" a="1"/>
  <c r="E423" i="9" s="1"/>
  <c r="G423" i="9" s="1" a="1"/>
  <c r="G423" i="9" s="1"/>
  <c r="E419" i="9" a="1"/>
  <c r="E419" i="9" s="1"/>
  <c r="E407" i="9" a="1"/>
  <c r="E407" i="9" s="1"/>
  <c r="H331" i="9" a="1"/>
  <c r="H331" i="9" s="1"/>
  <c r="H582" i="9" a="1"/>
  <c r="H582" i="9" s="1"/>
  <c r="V546" i="9" a="1"/>
  <c r="V546" i="9" s="1"/>
  <c r="H522" i="9" a="1"/>
  <c r="H522" i="9" s="1"/>
  <c r="U490" i="9" a="1"/>
  <c r="U490" i="9" s="1"/>
  <c r="E478" i="9" a="1"/>
  <c r="E478" i="9" s="1"/>
  <c r="F462" i="9" a="1"/>
  <c r="F462" i="9" s="1"/>
  <c r="F346" i="9" a="1"/>
  <c r="F346" i="9" s="1"/>
  <c r="U581" i="9" a="1"/>
  <c r="U581" i="9" s="1"/>
  <c r="H577" i="9" a="1"/>
  <c r="H577" i="9" s="1"/>
  <c r="U565" i="9" a="1"/>
  <c r="U565" i="9" s="1"/>
  <c r="U561" i="9" a="1"/>
  <c r="U561" i="9" s="1"/>
  <c r="E537" i="9" a="1"/>
  <c r="E537" i="9" s="1"/>
  <c r="V521" i="9" a="1"/>
  <c r="V521" i="9" s="1"/>
  <c r="H521" i="9" a="1"/>
  <c r="H521" i="9" s="1"/>
  <c r="V489" i="9" a="1"/>
  <c r="V489" i="9" s="1"/>
  <c r="E489" i="9" a="1"/>
  <c r="E489" i="9" s="1"/>
  <c r="G489" i="9" s="1" a="1"/>
  <c r="G489" i="9" s="1"/>
  <c r="V457" i="9" a="1"/>
  <c r="V457" i="9" s="1"/>
  <c r="H457" i="9" a="1"/>
  <c r="H457" i="9" s="1"/>
  <c r="U528" i="9" a="1"/>
  <c r="U528" i="9" s="1"/>
  <c r="V496" i="9" a="1"/>
  <c r="V496" i="9" s="1"/>
  <c r="U464" i="9" a="1"/>
  <c r="U464" i="9" s="1"/>
  <c r="V416" i="9" a="1"/>
  <c r="V416" i="9" s="1"/>
  <c r="V482" i="9" a="1"/>
  <c r="V482" i="9" s="1"/>
  <c r="U409" i="9" a="1"/>
  <c r="U409" i="9" s="1"/>
  <c r="V517" i="9" a="1"/>
  <c r="V517" i="9" s="1"/>
  <c r="E342" i="9" a="1"/>
  <c r="E342" i="9" s="1"/>
  <c r="H455" i="9" a="1"/>
  <c r="H455" i="9" s="1"/>
  <c r="V580" i="9" a="1"/>
  <c r="V580" i="9" s="1"/>
  <c r="E343" i="9" a="1"/>
  <c r="E343" i="9" s="1"/>
  <c r="V331" i="9" a="1"/>
  <c r="V331" i="9" s="1"/>
  <c r="F525" i="9" a="1"/>
  <c r="F525" i="9" s="1"/>
  <c r="F327" i="9" a="1"/>
  <c r="F327" i="9" s="1"/>
  <c r="E408" i="9" a="1"/>
  <c r="E408" i="9" s="1"/>
  <c r="H458" i="9" a="1"/>
  <c r="H458" i="9" s="1"/>
  <c r="V344" i="9" a="1"/>
  <c r="V344" i="9" s="1"/>
  <c r="E494" i="9" a="1"/>
  <c r="E494" i="9" s="1"/>
  <c r="U560" i="9" a="1"/>
  <c r="U560" i="9" s="1"/>
  <c r="V584" i="9" a="1"/>
  <c r="V584" i="9" s="1"/>
  <c r="V573" i="9" a="1"/>
  <c r="V573" i="9" s="1"/>
  <c r="F586" i="9" a="1"/>
  <c r="F586" i="9" s="1"/>
  <c r="H540" i="9" a="1"/>
  <c r="H540" i="9" s="1"/>
  <c r="F537" i="9" a="1"/>
  <c r="F537" i="9" s="1"/>
  <c r="E450" i="9" a="1"/>
  <c r="E450" i="9" s="1"/>
  <c r="F520" i="9" a="1"/>
  <c r="F520" i="9" s="1"/>
  <c r="U519" i="9" a="1"/>
  <c r="U519" i="9" s="1"/>
  <c r="E449" i="9" a="1"/>
  <c r="E449" i="9" s="1"/>
  <c r="F465" i="9" a="1"/>
  <c r="F465" i="9" s="1"/>
  <c r="U445" i="9" a="1"/>
  <c r="U445" i="9" s="1"/>
  <c r="F452" i="9" a="1"/>
  <c r="F452" i="9" s="1"/>
  <c r="E534" i="9" a="1"/>
  <c r="E534" i="9" s="1"/>
  <c r="E565" i="9" a="1"/>
  <c r="E565" i="9" s="1"/>
  <c r="E483" i="9" a="1"/>
  <c r="E483" i="9" s="1"/>
  <c r="F485" i="9" a="1"/>
  <c r="F485" i="9" s="1"/>
  <c r="V458" i="9" a="1"/>
  <c r="V458" i="9" s="1"/>
  <c r="V481" i="9" a="1"/>
  <c r="V481" i="9" s="1"/>
  <c r="U557" i="9" a="1"/>
  <c r="U557" i="9" s="1"/>
  <c r="U523" i="9" a="1"/>
  <c r="U523" i="9" s="1"/>
  <c r="F445" i="9" a="1"/>
  <c r="F445" i="9" s="1"/>
  <c r="E333" i="9" a="1"/>
  <c r="E333" i="9" s="1"/>
  <c r="U520" i="9" a="1"/>
  <c r="U520" i="9" s="1"/>
  <c r="U584" i="9" a="1"/>
  <c r="U584" i="9" s="1"/>
  <c r="E525" i="9" a="1"/>
  <c r="E525" i="9" s="1"/>
  <c r="E581" i="9" a="1"/>
  <c r="E581" i="9" s="1"/>
  <c r="U579" i="9" a="1"/>
  <c r="U579" i="9" s="1"/>
  <c r="V466" i="9" a="1"/>
  <c r="V466" i="9" s="1"/>
  <c r="H447" i="9" a="1"/>
  <c r="H447" i="9" s="1"/>
  <c r="U491" i="9" a="1"/>
  <c r="U491" i="9" s="1"/>
  <c r="E535" i="9" a="1"/>
  <c r="E535" i="9" s="1"/>
  <c r="F500" i="9" a="1"/>
  <c r="F500" i="9" s="1"/>
  <c r="U539" i="9" a="1"/>
  <c r="U539" i="9" s="1"/>
  <c r="V493" i="9" a="1"/>
  <c r="V493" i="9" s="1"/>
  <c r="F466" i="9" a="1"/>
  <c r="F466" i="9" s="1"/>
  <c r="F506" i="9" a="1"/>
  <c r="F506" i="9" s="1"/>
  <c r="V343" i="9" a="1"/>
  <c r="V343" i="9" s="1"/>
  <c r="U466" i="9" a="1"/>
  <c r="U466" i="9" s="1"/>
  <c r="E542" i="9" a="1"/>
  <c r="E542" i="9" s="1"/>
  <c r="V542" i="9" a="1"/>
  <c r="V542" i="9" s="1"/>
  <c r="F449" i="9" a="1"/>
  <c r="F449" i="9" s="1"/>
  <c r="V422" i="9" a="1"/>
  <c r="V422" i="9" s="1"/>
  <c r="E339" i="9" a="1"/>
  <c r="E339" i="9" s="1"/>
  <c r="F482" i="9" a="1"/>
  <c r="F482" i="9" s="1"/>
  <c r="V531" i="9" a="1"/>
  <c r="V531" i="9" s="1"/>
  <c r="E455" i="9" a="1"/>
  <c r="E455" i="9" s="1"/>
  <c r="F518" i="9" a="1"/>
  <c r="F518" i="9" s="1"/>
  <c r="F494" i="9" a="1"/>
  <c r="F494" i="9" s="1"/>
  <c r="H417" i="9" a="1"/>
  <c r="H417" i="9" s="1"/>
  <c r="U335" i="9" a="1"/>
  <c r="U335" i="9" s="1"/>
  <c r="U566" i="9" a="1"/>
  <c r="U566" i="9" s="1"/>
  <c r="U495" i="9" a="1"/>
  <c r="U495" i="9" s="1"/>
  <c r="F517" i="9" a="1"/>
  <c r="F517" i="9" s="1"/>
  <c r="F455" i="9" a="1"/>
  <c r="F455" i="9" s="1"/>
  <c r="U529" i="9" a="1"/>
  <c r="U529" i="9" s="1"/>
  <c r="H531" i="9" a="1"/>
  <c r="H531" i="9" s="1"/>
  <c r="F448" i="9" a="1"/>
  <c r="F448" i="9" s="1"/>
  <c r="F559" i="9" a="1"/>
  <c r="F559" i="9" s="1"/>
  <c r="H442" i="9" a="1"/>
  <c r="H442" i="9" s="1"/>
  <c r="U484" i="9" a="1"/>
  <c r="U484" i="9" s="1"/>
  <c r="E418" i="9" a="1"/>
  <c r="E418" i="9" s="1"/>
  <c r="V560" i="9" a="1"/>
  <c r="V560" i="9" s="1"/>
  <c r="E420" i="9" a="1"/>
  <c r="E420" i="9" s="1"/>
  <c r="E497" i="9" a="1"/>
  <c r="E497" i="9" s="1"/>
  <c r="F464" i="9" a="1"/>
  <c r="F464" i="9" s="1"/>
  <c r="H451" i="9" a="1"/>
  <c r="H451" i="9" s="1"/>
  <c r="E341" i="9" a="1"/>
  <c r="E341" i="9" s="1"/>
  <c r="V532" i="9" a="1"/>
  <c r="V532" i="9" s="1"/>
  <c r="F438" i="9" a="1"/>
  <c r="F438" i="9" s="1"/>
  <c r="V332" i="9" a="1"/>
  <c r="V332" i="9" s="1"/>
  <c r="F332" i="9" a="1"/>
  <c r="F332" i="9" s="1"/>
  <c r="E575" i="9" a="1"/>
  <c r="E575" i="9" s="1"/>
  <c r="V327" i="9" a="1"/>
  <c r="V327" i="9" s="1"/>
  <c r="V586" i="9" a="1"/>
  <c r="V586" i="9" s="1"/>
  <c r="F557" i="9" a="1"/>
  <c r="F557" i="9" s="1"/>
  <c r="V338" i="9" a="1"/>
  <c r="V338" i="9" s="1"/>
  <c r="F451" i="9" a="1"/>
  <c r="F451" i="9" s="1"/>
  <c r="F531" i="9" a="1"/>
  <c r="F531" i="9" s="1"/>
  <c r="U488" i="9" a="1"/>
  <c r="U488" i="9" s="1"/>
  <c r="U333" i="9" a="1"/>
  <c r="U333" i="9" s="1"/>
  <c r="F581" i="9" a="1"/>
  <c r="F581" i="9" s="1"/>
  <c r="H532" i="9" a="1"/>
  <c r="H532" i="9" s="1"/>
  <c r="F426" i="9" a="1"/>
  <c r="F426" i="9" s="1"/>
  <c r="H486" i="9" a="1"/>
  <c r="H486" i="9" s="1"/>
  <c r="U483" i="9" a="1"/>
  <c r="U483" i="9" s="1"/>
  <c r="H506" i="9" a="1"/>
  <c r="H506" i="9" s="1"/>
  <c r="F444" i="9" a="1"/>
  <c r="F444" i="9" s="1"/>
  <c r="U543" i="9" a="1"/>
  <c r="U543" i="9" s="1"/>
  <c r="H495" i="9" a="1"/>
  <c r="H495" i="9" s="1"/>
  <c r="E564" i="9" a="1"/>
  <c r="E564" i="9" s="1"/>
  <c r="U542" i="9" a="1"/>
  <c r="U542" i="9" s="1"/>
  <c r="H518" i="9" a="1"/>
  <c r="H518" i="9" s="1"/>
  <c r="F577" i="9" a="1"/>
  <c r="F577" i="9" s="1"/>
  <c r="F543" i="9" a="1"/>
  <c r="F543" i="9" s="1"/>
  <c r="V523" i="9" a="1"/>
  <c r="V523" i="9" s="1"/>
  <c r="H520" i="9" a="1"/>
  <c r="H520" i="9" s="1"/>
  <c r="H543" i="9" a="1"/>
  <c r="H543" i="9" s="1"/>
  <c r="F342" i="9" a="1"/>
  <c r="F342" i="9" s="1"/>
  <c r="U481" i="9" a="1"/>
  <c r="U481" i="9" s="1"/>
  <c r="E444" i="9" a="1"/>
  <c r="E444" i="9" s="1"/>
  <c r="H525" i="9" a="1"/>
  <c r="H525" i="9" s="1"/>
  <c r="H579" i="9" a="1"/>
  <c r="H579" i="9" s="1"/>
  <c r="H466" i="9" a="1"/>
  <c r="H466" i="9" s="1"/>
  <c r="F447" i="9" a="1"/>
  <c r="F447" i="9" s="1"/>
  <c r="F491" i="9" a="1"/>
  <c r="F491" i="9" s="1"/>
  <c r="H535" i="9" a="1"/>
  <c r="H535" i="9" s="1"/>
  <c r="H539" i="9" a="1"/>
  <c r="H539" i="9" s="1"/>
  <c r="H493" i="9" a="1"/>
  <c r="H493" i="9" s="1"/>
  <c r="U505" i="9" a="1"/>
  <c r="U505" i="9" s="1"/>
  <c r="U343" i="9" a="1"/>
  <c r="U343" i="9" s="1"/>
  <c r="V506" i="9" a="1"/>
  <c r="V506" i="9" s="1"/>
  <c r="E506" i="9" a="1"/>
  <c r="E506" i="9" s="1"/>
  <c r="G506" i="9" s="1" a="1"/>
  <c r="G506" i="9" s="1"/>
  <c r="U532" i="9" a="1"/>
  <c r="U532" i="9" s="1"/>
  <c r="E585" i="9" a="1"/>
  <c r="E585" i="9" s="1"/>
  <c r="U455" i="9" a="1"/>
  <c r="U455" i="9" s="1"/>
  <c r="V449" i="9" a="1"/>
  <c r="V449" i="9" s="1"/>
  <c r="H422" i="9" a="1"/>
  <c r="H422" i="9" s="1"/>
  <c r="U339" i="9" a="1"/>
  <c r="U339" i="9" s="1"/>
  <c r="V333" i="9" a="1"/>
  <c r="V333" i="9" s="1"/>
  <c r="E531" i="9" a="1"/>
  <c r="E531" i="9" s="1"/>
  <c r="H585" i="9" a="1"/>
  <c r="H585" i="9" s="1"/>
  <c r="E422" i="9" a="1"/>
  <c r="E422" i="9" s="1"/>
  <c r="G422" i="9" s="1" a="1"/>
  <c r="G422" i="9" s="1"/>
  <c r="H339" i="9" a="1"/>
  <c r="H339" i="9" s="1"/>
  <c r="U545" i="9" a="1"/>
  <c r="U545" i="9" s="1"/>
  <c r="V409" i="9" a="1"/>
  <c r="V409" i="9" s="1"/>
  <c r="F529" i="9" a="1"/>
  <c r="F529" i="9" s="1"/>
  <c r="F545" i="9" a="1"/>
  <c r="F545" i="9" s="1"/>
  <c r="G545" i="9" s="1" a="1"/>
  <c r="G545" i="9" s="1"/>
  <c r="V518" i="9" a="1"/>
  <c r="V518" i="9" s="1"/>
  <c r="E417" i="9" a="1"/>
  <c r="E417" i="9" s="1"/>
  <c r="E335" i="9" a="1"/>
  <c r="E335" i="9" s="1"/>
  <c r="E477" i="9" a="1"/>
  <c r="E477" i="9" s="1"/>
  <c r="F496" i="9" a="1"/>
  <c r="F496" i="9" s="1"/>
  <c r="E412" i="9" a="1"/>
  <c r="E412" i="9" s="1"/>
  <c r="F412" i="9" a="1"/>
  <c r="F412" i="9" s="1"/>
  <c r="U537" i="9" a="1"/>
  <c r="U537" i="9" s="1"/>
  <c r="F442" i="9" a="1"/>
  <c r="F442" i="9" s="1"/>
  <c r="E532" i="9" a="1"/>
  <c r="E532" i="9" s="1"/>
  <c r="E560" i="9" a="1"/>
  <c r="E560" i="9" s="1"/>
  <c r="U327" i="9" a="1"/>
  <c r="U327" i="9" s="1"/>
  <c r="F333" i="9" a="1"/>
  <c r="F333" i="9" s="1"/>
  <c r="H418" i="9" a="1"/>
  <c r="H418" i="9" s="1"/>
  <c r="H586" i="9" a="1"/>
  <c r="H586" i="9" s="1"/>
  <c r="F495" i="9" a="1"/>
  <c r="F495" i="9" s="1"/>
  <c r="V484" i="9" a="1"/>
  <c r="V484" i="9" s="1"/>
  <c r="U438" i="9" a="1"/>
  <c r="U438" i="9" s="1"/>
  <c r="H580" i="9" a="1"/>
  <c r="H580" i="9" s="1"/>
  <c r="E464" i="9" a="1"/>
  <c r="E464" i="9" s="1"/>
  <c r="U451" i="9" a="1"/>
  <c r="U451" i="9" s="1"/>
  <c r="V341" i="9" a="1"/>
  <c r="V341" i="9" s="1"/>
  <c r="U450" i="9" a="1"/>
  <c r="U450" i="9" s="1"/>
  <c r="H332" i="9" a="1"/>
  <c r="H332" i="9" s="1"/>
  <c r="H424" i="9" a="1"/>
  <c r="H424" i="9" s="1"/>
  <c r="E527" i="9" a="1"/>
  <c r="E527" i="9" s="1"/>
  <c r="H438" i="9" a="1"/>
  <c r="H438" i="9" s="1"/>
  <c r="F335" i="9" a="1"/>
  <c r="F335" i="9" s="1"/>
  <c r="U536" i="9" a="1"/>
  <c r="U536" i="9" s="1"/>
  <c r="E496" i="9" a="1"/>
  <c r="E496" i="9" s="1"/>
  <c r="U414" i="9" a="1"/>
  <c r="U414" i="9" s="1"/>
  <c r="U422" i="9" a="1"/>
  <c r="U422" i="9" s="1"/>
  <c r="F339" i="9" a="1"/>
  <c r="F339" i="9" s="1"/>
  <c r="F477" i="9" a="1"/>
  <c r="F477" i="9" s="1"/>
  <c r="H498" i="9" a="1"/>
  <c r="H498" i="9" s="1"/>
  <c r="H452" i="9" a="1"/>
  <c r="H452" i="9" s="1"/>
  <c r="U346" i="9" a="1"/>
  <c r="U346" i="9" s="1"/>
  <c r="F538" i="9" a="1"/>
  <c r="F538" i="9" s="1"/>
  <c r="E424" i="9" a="1"/>
  <c r="E424" i="9" s="1"/>
  <c r="U448" i="9" a="1"/>
  <c r="U448" i="9" s="1"/>
  <c r="U461" i="9" a="1"/>
  <c r="U461" i="9" s="1"/>
  <c r="V330" i="9" a="1"/>
  <c r="V330" i="9" s="1"/>
  <c r="U497" i="9" a="1"/>
  <c r="U497" i="9" s="1"/>
  <c r="V559" i="9" a="1"/>
  <c r="V559" i="9" s="1"/>
  <c r="E330" i="9" a="1"/>
  <c r="E330" i="9" s="1"/>
  <c r="U444" i="9" a="1"/>
  <c r="U444" i="9" s="1"/>
  <c r="V342" i="9" a="1"/>
  <c r="V342" i="9" s="1"/>
  <c r="H445" i="9" a="1"/>
  <c r="H445" i="9" s="1"/>
  <c r="V444" i="9" a="1"/>
  <c r="V444" i="9" s="1"/>
  <c r="U342" i="9" a="1"/>
  <c r="U342" i="9" s="1"/>
  <c r="H538" i="9" a="1"/>
  <c r="H538" i="9" s="1"/>
  <c r="H444" i="9" a="1"/>
  <c r="H444" i="9" s="1"/>
  <c r="U485" i="9" a="1"/>
  <c r="U485" i="9" s="1"/>
  <c r="U525" i="9" a="1"/>
  <c r="U525" i="9" s="1"/>
  <c r="H559" i="9" a="1"/>
  <c r="H559" i="9" s="1"/>
  <c r="H505" i="9" a="1"/>
  <c r="H505" i="9" s="1"/>
  <c r="V491" i="9" a="1"/>
  <c r="V491" i="9" s="1"/>
  <c r="F535" i="9" a="1"/>
  <c r="F535" i="9" s="1"/>
  <c r="E500" i="9" a="1"/>
  <c r="E500" i="9" s="1"/>
  <c r="U493" i="9" a="1"/>
  <c r="U493" i="9" s="1"/>
  <c r="F532" i="9" a="1"/>
  <c r="F532" i="9" s="1"/>
  <c r="H461" i="9" a="1"/>
  <c r="H461" i="9" s="1"/>
  <c r="E505" i="9" a="1"/>
  <c r="E505" i="9" s="1"/>
  <c r="U580" i="9" a="1"/>
  <c r="U580" i="9" s="1"/>
  <c r="E466" i="9" a="1"/>
  <c r="E466" i="9" s="1"/>
  <c r="F329" i="9" a="1"/>
  <c r="F329" i="9" s="1"/>
  <c r="V585" i="9" a="1"/>
  <c r="V585" i="9" s="1"/>
  <c r="V488" i="9" a="1"/>
  <c r="V488" i="9" s="1"/>
  <c r="V529" i="9" a="1"/>
  <c r="V529" i="9" s="1"/>
  <c r="U538" i="9" a="1"/>
  <c r="U538" i="9" s="1"/>
  <c r="H545" i="9" a="1"/>
  <c r="H545" i="9" s="1"/>
  <c r="H329" i="9" a="1"/>
  <c r="H329" i="9" s="1"/>
  <c r="U449" i="9" a="1"/>
  <c r="U449" i="9" s="1"/>
  <c r="E538" i="9" a="1"/>
  <c r="E538" i="9" s="1"/>
  <c r="V519" i="9" a="1"/>
  <c r="V519" i="9" s="1"/>
  <c r="F534" i="9" a="1"/>
  <c r="F534" i="9" s="1"/>
  <c r="E519" i="9" a="1"/>
  <c r="E519" i="9" s="1"/>
  <c r="U531" i="9" a="1"/>
  <c r="U531" i="9" s="1"/>
  <c r="H426" i="9" a="1"/>
  <c r="H426" i="9" s="1"/>
  <c r="V495" i="9" a="1"/>
  <c r="V495" i="9" s="1"/>
  <c r="U477" i="9" a="1"/>
  <c r="U477" i="9" s="1"/>
  <c r="H496" i="9" a="1"/>
  <c r="H496" i="9" s="1"/>
  <c r="E344" i="9" a="1"/>
  <c r="E344" i="9" s="1"/>
  <c r="V477" i="9" a="1"/>
  <c r="V477" i="9" s="1"/>
  <c r="H573" i="9" a="1"/>
  <c r="H573" i="9" s="1"/>
  <c r="U559" i="9" a="1"/>
  <c r="U559" i="9" s="1"/>
  <c r="V442" i="9" a="1"/>
  <c r="V442" i="9" s="1"/>
  <c r="V438" i="9" a="1"/>
  <c r="V438" i="9" s="1"/>
  <c r="H333" i="9" a="1"/>
  <c r="H333" i="9" s="1"/>
  <c r="H448" i="9" a="1"/>
  <c r="H448" i="9" s="1"/>
  <c r="H560" i="9" a="1"/>
  <c r="H560" i="9" s="1"/>
  <c r="H537" i="9" a="1"/>
  <c r="H537" i="9" s="1"/>
  <c r="U517" i="9" a="1"/>
  <c r="U517" i="9" s="1"/>
  <c r="V418" i="9" a="1"/>
  <c r="V418" i="9" s="1"/>
  <c r="H484" i="9" a="1"/>
  <c r="H484" i="9" s="1"/>
  <c r="H571" i="9" a="1"/>
  <c r="H571" i="9" s="1"/>
  <c r="F417" i="9" a="1"/>
  <c r="F417" i="9" s="1"/>
  <c r="F580" i="9" a="1"/>
  <c r="F580" i="9" s="1"/>
  <c r="V540" i="9" a="1"/>
  <c r="V540" i="9" s="1"/>
  <c r="H557" i="9" a="1"/>
  <c r="H557" i="9" s="1"/>
  <c r="U498" i="9" a="1"/>
  <c r="U498" i="9" s="1"/>
  <c r="F579" i="9" a="1"/>
  <c r="F579" i="9" s="1"/>
  <c r="U332" i="9" a="1"/>
  <c r="U332" i="9" s="1"/>
  <c r="F424" i="9" a="1"/>
  <c r="F424" i="9" s="1"/>
  <c r="H575" i="9" a="1"/>
  <c r="H575" i="9" s="1"/>
  <c r="U586" i="9" a="1"/>
  <c r="U586" i="9" s="1"/>
  <c r="V414" i="9" a="1"/>
  <c r="V414" i="9" s="1"/>
  <c r="H450" i="9" a="1"/>
  <c r="H450" i="9" s="1"/>
  <c r="U424" i="9" a="1"/>
  <c r="U424" i="9" s="1"/>
  <c r="E498" i="9" a="1"/>
  <c r="E498" i="9" s="1"/>
  <c r="V456" i="9" a="1"/>
  <c r="V456" i="9" s="1"/>
  <c r="V577" i="9" a="1"/>
  <c r="V577" i="9" s="1"/>
  <c r="F407" i="9" a="1"/>
  <c r="F407" i="9" s="1"/>
  <c r="H529" i="9" a="1"/>
  <c r="H529" i="9" s="1"/>
  <c r="V417" i="9" a="1"/>
  <c r="V417" i="9" s="1"/>
  <c r="E481" i="9" a="1"/>
  <c r="E481" i="9" s="1"/>
  <c r="E524" i="9" a="1"/>
  <c r="E524" i="9" s="1"/>
  <c r="F585" i="9" a="1"/>
  <c r="F585" i="9" s="1"/>
  <c r="E557" i="9" a="1"/>
  <c r="E557" i="9" s="1"/>
  <c r="E523" i="9" a="1"/>
  <c r="E523" i="9" s="1"/>
  <c r="E561" i="9" a="1"/>
  <c r="E561" i="9" s="1"/>
  <c r="U412" i="9" a="1"/>
  <c r="U412" i="9" s="1"/>
  <c r="U341" i="9" a="1"/>
  <c r="U341" i="9" s="1"/>
  <c r="V565" i="9" a="1"/>
  <c r="V565" i="9" s="1"/>
  <c r="F480" i="9" a="1"/>
  <c r="F480" i="9" s="1"/>
  <c r="V571" i="9" a="1"/>
  <c r="V571" i="9" s="1"/>
  <c r="E582" i="9" a="1"/>
  <c r="E582" i="9" s="1"/>
  <c r="H485" i="9" a="1"/>
  <c r="H485" i="9" s="1"/>
  <c r="E499" i="9" a="1"/>
  <c r="E499" i="9" s="1"/>
  <c r="F420" i="9" a="1"/>
  <c r="F420" i="9" s="1"/>
  <c r="V464" i="9" a="1"/>
  <c r="V464" i="9" s="1"/>
  <c r="V545" i="9" a="1"/>
  <c r="V545" i="9" s="1"/>
  <c r="U331" i="9" a="1"/>
  <c r="U331" i="9" s="1"/>
  <c r="E458" i="9" a="1"/>
  <c r="E458" i="9" s="1"/>
  <c r="F481" i="9" a="1"/>
  <c r="F481" i="9" s="1"/>
  <c r="E485" i="9" a="1"/>
  <c r="E485" i="9" s="1"/>
  <c r="F458" i="9" a="1"/>
  <c r="F458" i="9" s="1"/>
  <c r="F523" i="9" a="1"/>
  <c r="F523" i="9" s="1"/>
  <c r="F584" i="9" a="1"/>
  <c r="F584" i="9" s="1"/>
  <c r="V525" i="9" a="1"/>
  <c r="V525" i="9" s="1"/>
  <c r="V581" i="9" a="1"/>
  <c r="V581" i="9" s="1"/>
  <c r="E559" i="9" a="1"/>
  <c r="E559" i="9" s="1"/>
  <c r="F505" i="9" a="1"/>
  <c r="F505" i="9" s="1"/>
  <c r="G505" i="9" s="1" a="1"/>
  <c r="G505" i="9" s="1"/>
  <c r="E491" i="9" a="1"/>
  <c r="E491" i="9" s="1"/>
  <c r="U535" i="9" a="1"/>
  <c r="U535" i="9" s="1"/>
  <c r="U500" i="9" a="1"/>
  <c r="U500" i="9" s="1"/>
  <c r="F539" i="9" a="1"/>
  <c r="F539" i="9" s="1"/>
  <c r="E493" i="9" a="1"/>
  <c r="E493" i="9" s="1"/>
  <c r="H341" i="9" a="1"/>
  <c r="H341" i="9" s="1"/>
  <c r="V505" i="9" a="1"/>
  <c r="V505" i="9" s="1"/>
  <c r="E580" i="9" a="1"/>
  <c r="E580" i="9" s="1"/>
  <c r="H343" i="9" a="1"/>
  <c r="H343" i="9" s="1"/>
  <c r="F450" i="9" a="1"/>
  <c r="F450" i="9" s="1"/>
  <c r="F461" i="9" a="1"/>
  <c r="F461" i="9" s="1"/>
  <c r="F409" i="9" a="1"/>
  <c r="F409" i="9" s="1"/>
  <c r="F519" i="9" a="1"/>
  <c r="F519" i="9" s="1"/>
  <c r="H534" i="9" a="1"/>
  <c r="H534" i="9" s="1"/>
  <c r="H409" i="9" a="1"/>
  <c r="H409" i="9" s="1"/>
  <c r="V538" i="9" a="1"/>
  <c r="V538" i="9" s="1"/>
  <c r="U482" i="9" a="1"/>
  <c r="U482" i="9" s="1"/>
  <c r="E482" i="9" a="1"/>
  <c r="E482" i="9" s="1"/>
  <c r="F486" i="9" a="1"/>
  <c r="F486" i="9" s="1"/>
  <c r="F571" i="9" a="1"/>
  <c r="F571" i="9" s="1"/>
  <c r="V440" i="9" a="1"/>
  <c r="V440" i="9" s="1"/>
  <c r="E571" i="9" a="1"/>
  <c r="E571" i="9" s="1"/>
  <c r="U494" i="9" a="1"/>
  <c r="U494" i="9" s="1"/>
  <c r="U496" i="9" a="1"/>
  <c r="U496" i="9" s="1"/>
  <c r="U486" i="9" a="1"/>
  <c r="U486" i="9" s="1"/>
  <c r="U480" i="9" a="1"/>
  <c r="U480" i="9" s="1"/>
  <c r="U417" i="9" a="1"/>
  <c r="U417" i="9" s="1"/>
  <c r="E448" i="9" a="1"/>
  <c r="E448" i="9" s="1"/>
  <c r="F560" i="9" a="1"/>
  <c r="F560" i="9" s="1"/>
  <c r="V451" i="9" a="1"/>
  <c r="V451" i="9" s="1"/>
  <c r="H414" i="9" a="1"/>
  <c r="H414" i="9" s="1"/>
  <c r="F484" i="9" a="1"/>
  <c r="F484" i="9" s="1"/>
  <c r="F418" i="9" a="1"/>
  <c r="F418" i="9" s="1"/>
  <c r="U418" i="9" a="1"/>
  <c r="U418" i="9" s="1"/>
  <c r="E517" i="9" a="1"/>
  <c r="E517" i="9" s="1"/>
  <c r="E465" i="9" a="1"/>
  <c r="E465" i="9" s="1"/>
  <c r="H464" i="9" a="1"/>
  <c r="H464" i="9" s="1"/>
  <c r="H564" i="9" a="1"/>
  <c r="H564" i="9" s="1"/>
  <c r="H542" i="9" a="1"/>
  <c r="H542" i="9" s="1"/>
  <c r="U564" i="9" a="1"/>
  <c r="U564" i="9" s="1"/>
  <c r="E332" i="9" a="1"/>
  <c r="E332" i="9" s="1"/>
  <c r="V575" i="9" a="1"/>
  <c r="V575" i="9" s="1"/>
  <c r="F575" i="9" a="1"/>
  <c r="F575" i="9" s="1"/>
  <c r="H327" i="9" a="1"/>
  <c r="H327" i="9" s="1"/>
  <c r="E586" i="9" a="1"/>
  <c r="E586" i="9" s="1"/>
  <c r="F341" i="9" a="1"/>
  <c r="F341" i="9" s="1"/>
  <c r="E327" i="9" a="1"/>
  <c r="E327" i="9" s="1"/>
  <c r="V450" i="9" a="1"/>
  <c r="V450" i="9" s="1"/>
  <c r="V498" i="9" a="1"/>
  <c r="V498" i="9" s="1"/>
  <c r="V579" i="9" a="1"/>
  <c r="V579" i="9" s="1"/>
  <c r="E438" i="9" a="1"/>
  <c r="E438" i="9" s="1"/>
  <c r="V564" i="9" a="1"/>
  <c r="V564" i="9" s="1"/>
  <c r="H503" i="9" a="1"/>
  <c r="H503" i="9" s="1"/>
  <c r="E488" i="9" a="1"/>
  <c r="E488" i="9" s="1"/>
  <c r="H536" i="9" a="1"/>
  <c r="H536" i="9" s="1"/>
  <c r="F344" i="9" a="1"/>
  <c r="F344" i="9" s="1"/>
  <c r="F440" i="9" a="1"/>
  <c r="F440" i="9" s="1"/>
  <c r="F408" i="9" a="1"/>
  <c r="F408" i="9" s="1"/>
  <c r="F576" i="9" a="1"/>
  <c r="F576" i="9" s="1"/>
  <c r="F573" i="9" a="1"/>
  <c r="F573" i="9" s="1"/>
  <c r="V497" i="9" a="1"/>
  <c r="V497" i="9" s="1"/>
  <c r="H584" i="9" a="1"/>
  <c r="H584" i="9" s="1"/>
  <c r="H480" i="9" a="1"/>
  <c r="H480" i="9" s="1"/>
  <c r="V480" i="9" a="1"/>
  <c r="V480" i="9" s="1"/>
  <c r="E451" i="9" a="1"/>
  <c r="E451" i="9" s="1"/>
  <c r="F542" i="9" a="1"/>
  <c r="F542" i="9" s="1"/>
  <c r="U503" i="9" a="1"/>
  <c r="U503" i="9" s="1"/>
  <c r="H488" i="9" a="1"/>
  <c r="H488" i="9" s="1"/>
  <c r="F536" i="9" a="1"/>
  <c r="F536" i="9" s="1"/>
  <c r="E579" i="9" a="1"/>
  <c r="E579" i="9" s="1"/>
  <c r="U344" i="9" a="1"/>
  <c r="U344" i="9" s="1"/>
  <c r="U408" i="9" a="1"/>
  <c r="U408" i="9" s="1"/>
  <c r="V420" i="9" a="1"/>
  <c r="V420" i="9" s="1"/>
  <c r="H408" i="9" a="1"/>
  <c r="H408" i="9" s="1"/>
  <c r="H465" i="9" a="1"/>
  <c r="H465" i="9" s="1"/>
  <c r="U465" i="9" a="1"/>
  <c r="U465" i="9" s="1"/>
  <c r="F338" i="9" a="1"/>
  <c r="F338" i="9" s="1"/>
  <c r="E584" i="9" a="1"/>
  <c r="E584" i="9" s="1"/>
  <c r="E338" i="9" a="1"/>
  <c r="E338" i="9" s="1"/>
  <c r="E480" i="9" a="1"/>
  <c r="E480" i="9" s="1"/>
  <c r="V557" i="9" a="1"/>
  <c r="V557" i="9" s="1"/>
  <c r="F540" i="9" a="1"/>
  <c r="F540" i="9" s="1"/>
  <c r="V503" i="9" a="1"/>
  <c r="V503" i="9" s="1"/>
  <c r="F488" i="9" a="1"/>
  <c r="F488" i="9" s="1"/>
  <c r="E414" i="9" a="1"/>
  <c r="E414" i="9" s="1"/>
  <c r="E440" i="9" a="1"/>
  <c r="E440" i="9" s="1"/>
  <c r="H497" i="9" a="1"/>
  <c r="H497" i="9" s="1"/>
  <c r="H576" i="9" a="1"/>
  <c r="H576" i="9" s="1"/>
  <c r="V408" i="9" a="1"/>
  <c r="V408" i="9" s="1"/>
  <c r="V465" i="9" a="1"/>
  <c r="V465" i="9" s="1"/>
  <c r="H456" i="9" a="1"/>
  <c r="H456" i="9" s="1"/>
  <c r="U575" i="9" a="1"/>
  <c r="U575" i="9" s="1"/>
  <c r="F414" i="9" a="1"/>
  <c r="F414" i="9" s="1"/>
  <c r="H338" i="9" a="1"/>
  <c r="H338" i="9" s="1"/>
  <c r="F564" i="9" a="1"/>
  <c r="F564" i="9" s="1"/>
  <c r="E503" i="9" a="1"/>
  <c r="E503" i="9" s="1"/>
  <c r="F503" i="9" a="1"/>
  <c r="F503" i="9" s="1"/>
  <c r="E536" i="9" a="1"/>
  <c r="E536" i="9" s="1"/>
  <c r="V424" i="9" a="1"/>
  <c r="V424" i="9" s="1"/>
  <c r="E540" i="9" a="1"/>
  <c r="E540" i="9" s="1"/>
  <c r="H440" i="9" a="1"/>
  <c r="H440" i="9" s="1"/>
  <c r="U338" i="9" a="1"/>
  <c r="U338" i="9" s="1"/>
  <c r="E576" i="9" a="1"/>
  <c r="E576" i="9" s="1"/>
  <c r="F497" i="9" a="1"/>
  <c r="F497" i="9" s="1"/>
  <c r="E456" i="9" a="1"/>
  <c r="E456" i="9" s="1"/>
  <c r="U440" i="9" a="1"/>
  <c r="U440" i="9" s="1"/>
  <c r="U562" i="9" a="1"/>
  <c r="U562" i="9" s="1"/>
  <c r="F566" i="9" a="1"/>
  <c r="F566" i="9" s="1"/>
  <c r="H439" i="9" a="1"/>
  <c r="H439" i="9" s="1"/>
  <c r="E563" i="9" a="1"/>
  <c r="E563" i="9" s="1"/>
  <c r="V479" i="9" a="1"/>
  <c r="V479" i="9" s="1"/>
  <c r="F439" i="9" a="1"/>
  <c r="F439" i="9" s="1"/>
  <c r="V446" i="9" a="1"/>
  <c r="V446" i="9" s="1"/>
  <c r="H446" i="9" a="1"/>
  <c r="H446" i="9" s="1"/>
  <c r="V441" i="9" a="1"/>
  <c r="V441" i="9" s="1"/>
  <c r="H441" i="9" a="1"/>
  <c r="H441" i="9" s="1"/>
  <c r="V515" i="9" a="1"/>
  <c r="V515" i="9" s="1"/>
  <c r="F352" i="9" a="1"/>
  <c r="F352" i="9" s="1"/>
  <c r="E516" i="9" a="1"/>
  <c r="E516" i="9" s="1"/>
  <c r="V511" i="9" a="1"/>
  <c r="V511" i="9" s="1"/>
  <c r="U353" i="9" a="1"/>
  <c r="U353" i="9" s="1"/>
  <c r="H353" i="9" a="1"/>
  <c r="H353" i="9" s="1"/>
  <c r="F430" i="9" a="1"/>
  <c r="F430" i="9" s="1"/>
  <c r="U430" i="9" a="1"/>
  <c r="U430" i="9" s="1"/>
  <c r="V433" i="9" a="1"/>
  <c r="V433" i="9" s="1"/>
  <c r="F549" i="9" a="1"/>
  <c r="F549" i="9" s="1"/>
  <c r="H510" i="9" a="1"/>
  <c r="H510" i="9" s="1"/>
  <c r="U469" i="9" a="1"/>
  <c r="U469" i="9" s="1"/>
  <c r="U428" i="9" a="1"/>
  <c r="U428" i="9" s="1"/>
  <c r="F513" i="9" a="1"/>
  <c r="F513" i="9" s="1"/>
  <c r="H468" i="9" a="1"/>
  <c r="H468" i="9" s="1"/>
  <c r="H479" i="9" a="1"/>
  <c r="H479" i="9" s="1"/>
  <c r="F562" i="9" a="1"/>
  <c r="F562" i="9" s="1"/>
  <c r="E439" i="9" a="1"/>
  <c r="E439" i="9" s="1"/>
  <c r="U563" i="9" a="1"/>
  <c r="U563" i="9" s="1"/>
  <c r="E479" i="9" a="1"/>
  <c r="E479" i="9" s="1"/>
  <c r="H566" i="9" a="1"/>
  <c r="H566" i="9" s="1"/>
  <c r="E446" i="9" a="1"/>
  <c r="E446" i="9" s="1"/>
  <c r="E441" i="9" a="1"/>
  <c r="E441" i="9" s="1"/>
  <c r="F515" i="9" a="1"/>
  <c r="F515" i="9" s="1"/>
  <c r="H352" i="9" a="1"/>
  <c r="H352" i="9" s="1"/>
  <c r="V516" i="9" a="1"/>
  <c r="V516" i="9" s="1"/>
  <c r="E511" i="9" a="1"/>
  <c r="E511" i="9" s="1"/>
  <c r="E353" i="9" a="1"/>
  <c r="E353" i="9" s="1"/>
  <c r="E430" i="9" a="1"/>
  <c r="E430" i="9" s="1"/>
  <c r="F433" i="9" a="1"/>
  <c r="F433" i="9" s="1"/>
  <c r="U549" i="9" a="1"/>
  <c r="U549" i="9" s="1"/>
  <c r="H549" i="9" a="1"/>
  <c r="H549" i="9" s="1"/>
  <c r="U510" i="9" a="1"/>
  <c r="U510" i="9" s="1"/>
  <c r="F510" i="9" a="1"/>
  <c r="F510" i="9" s="1"/>
  <c r="F469" i="9" a="1"/>
  <c r="F469" i="9" s="1"/>
  <c r="H469" i="9" a="1"/>
  <c r="H469" i="9" s="1"/>
  <c r="H428" i="9" a="1"/>
  <c r="H428" i="9" s="1"/>
  <c r="V428" i="9" a="1"/>
  <c r="V428" i="9" s="1"/>
  <c r="U513" i="9" a="1"/>
  <c r="U513" i="9" s="1"/>
  <c r="E484" i="9" a="1"/>
  <c r="E484" i="9" s="1"/>
  <c r="V329" i="9" a="1"/>
  <c r="V329" i="9" s="1"/>
  <c r="U442" i="9" a="1"/>
  <c r="U442" i="9" s="1"/>
  <c r="F479" i="9" a="1"/>
  <c r="F479" i="9" s="1"/>
  <c r="H562" i="9" a="1"/>
  <c r="H562" i="9" s="1"/>
  <c r="H563" i="9" a="1"/>
  <c r="H563" i="9" s="1"/>
  <c r="U479" i="9" a="1"/>
  <c r="U479" i="9" s="1"/>
  <c r="V562" i="9" a="1"/>
  <c r="V562" i="9" s="1"/>
  <c r="U439" i="9" a="1"/>
  <c r="U439" i="9" s="1"/>
  <c r="V566" i="9" a="1"/>
  <c r="V566" i="9" s="1"/>
  <c r="U446" i="9" a="1"/>
  <c r="U446" i="9" s="1"/>
  <c r="U441" i="9" a="1"/>
  <c r="U441" i="9" s="1"/>
  <c r="U515" i="9" a="1"/>
  <c r="U515" i="9" s="1"/>
  <c r="E515" i="9" a="1"/>
  <c r="E515" i="9" s="1"/>
  <c r="E352" i="9" a="1"/>
  <c r="E352" i="9" s="1"/>
  <c r="H516" i="9" a="1"/>
  <c r="H516" i="9" s="1"/>
  <c r="U516" i="9" a="1"/>
  <c r="U516" i="9" s="1"/>
  <c r="U511" i="9" a="1"/>
  <c r="U511" i="9" s="1"/>
  <c r="V353" i="9" a="1"/>
  <c r="V353" i="9" s="1"/>
  <c r="H430" i="9" a="1"/>
  <c r="H430" i="9" s="1"/>
  <c r="H433" i="9" a="1"/>
  <c r="H433" i="9" s="1"/>
  <c r="E549" i="9" a="1"/>
  <c r="E549" i="9" s="1"/>
  <c r="E510" i="9" a="1"/>
  <c r="E510" i="9" s="1"/>
  <c r="V469" i="9" a="1"/>
  <c r="V469" i="9" s="1"/>
  <c r="F428" i="9" a="1"/>
  <c r="F428" i="9" s="1"/>
  <c r="H513" i="9" a="1"/>
  <c r="H513" i="9" s="1"/>
  <c r="E468" i="9" a="1"/>
  <c r="E468" i="9" s="1"/>
  <c r="V468" i="9" a="1"/>
  <c r="V468" i="9" s="1"/>
  <c r="U509" i="9" a="1"/>
  <c r="U509" i="9" s="1"/>
  <c r="V475" i="9" a="1"/>
  <c r="V475" i="9" s="1"/>
  <c r="V563" i="9" a="1"/>
  <c r="V563" i="9" s="1"/>
  <c r="U329" i="9" a="1"/>
  <c r="U329" i="9" s="1"/>
  <c r="E329" i="9" a="1"/>
  <c r="E329" i="9" s="1"/>
  <c r="E442" i="9" a="1"/>
  <c r="E442" i="9" s="1"/>
  <c r="E566" i="9" a="1"/>
  <c r="E566" i="9" s="1"/>
  <c r="F563" i="9" a="1"/>
  <c r="F563" i="9" s="1"/>
  <c r="E562" i="9" a="1"/>
  <c r="E562" i="9" s="1"/>
  <c r="V439" i="9" a="1"/>
  <c r="V439" i="9" s="1"/>
  <c r="F446" i="9" a="1"/>
  <c r="F446" i="9" s="1"/>
  <c r="F441" i="9" a="1"/>
  <c r="F441" i="9" s="1"/>
  <c r="H515" i="9" a="1"/>
  <c r="H515" i="9" s="1"/>
  <c r="U352" i="9" a="1"/>
  <c r="U352" i="9" s="1"/>
  <c r="V352" i="9" a="1"/>
  <c r="V352" i="9" s="1"/>
  <c r="F516" i="9" a="1"/>
  <c r="F516" i="9" s="1"/>
  <c r="F511" i="9" a="1"/>
  <c r="F511" i="9" s="1"/>
  <c r="H511" i="9" a="1"/>
  <c r="H511" i="9" s="1"/>
  <c r="F353" i="9" a="1"/>
  <c r="F353" i="9" s="1"/>
  <c r="V430" i="9" a="1"/>
  <c r="V430" i="9" s="1"/>
  <c r="U433" i="9" a="1"/>
  <c r="U433" i="9" s="1"/>
  <c r="E433" i="9" a="1"/>
  <c r="E433" i="9" s="1"/>
  <c r="V549" i="9" a="1"/>
  <c r="V549" i="9" s="1"/>
  <c r="V510" i="9" a="1"/>
  <c r="V510" i="9" s="1"/>
  <c r="E469" i="9" a="1"/>
  <c r="E469" i="9" s="1"/>
  <c r="E428" i="9" a="1"/>
  <c r="E428" i="9" s="1"/>
  <c r="V513" i="9" a="1"/>
  <c r="V513" i="9" s="1"/>
  <c r="E513" i="9" a="1"/>
  <c r="E513" i="9" s="1"/>
  <c r="U468" i="9" a="1"/>
  <c r="U468" i="9" s="1"/>
  <c r="V509" i="9" a="1"/>
  <c r="V509" i="9" s="1"/>
  <c r="F475" i="9" a="1"/>
  <c r="F475" i="9" s="1"/>
  <c r="H431" i="9" a="1"/>
  <c r="H431" i="9" s="1"/>
  <c r="V432" i="9" a="1"/>
  <c r="V432" i="9" s="1"/>
  <c r="U429" i="9" a="1"/>
  <c r="U429" i="9" s="1"/>
  <c r="F554" i="9" a="1"/>
  <c r="F554" i="9" s="1"/>
  <c r="H354" i="9" a="1"/>
  <c r="H354" i="9" s="1"/>
  <c r="H473" i="9" a="1"/>
  <c r="H473" i="9" s="1"/>
  <c r="E350" i="9" a="1"/>
  <c r="E350" i="9" s="1"/>
  <c r="F434" i="9" a="1"/>
  <c r="F434" i="9" s="1"/>
  <c r="H356" i="9" a="1"/>
  <c r="H356" i="9" s="1"/>
  <c r="E474" i="9" a="1"/>
  <c r="E474" i="9" s="1"/>
  <c r="V435" i="9" a="1"/>
  <c r="V435" i="9" s="1"/>
  <c r="F507" i="9" a="1"/>
  <c r="F507" i="9" s="1"/>
  <c r="E507" i="9" a="1"/>
  <c r="E507" i="9" s="1"/>
  <c r="U351" i="9" a="1"/>
  <c r="U351" i="9" s="1"/>
  <c r="E556" i="9" a="1"/>
  <c r="E556" i="9" s="1"/>
  <c r="V556" i="9" a="1"/>
  <c r="V556" i="9" s="1"/>
  <c r="V508" i="9" a="1"/>
  <c r="V508" i="9" s="1"/>
  <c r="V514" i="9" a="1"/>
  <c r="V514" i="9" s="1"/>
  <c r="U347" i="9" a="1"/>
  <c r="U347" i="9" s="1"/>
  <c r="F476" i="9" a="1"/>
  <c r="F476" i="9" s="1"/>
  <c r="U471" i="9" a="1"/>
  <c r="U471" i="9" s="1"/>
  <c r="U553" i="9" a="1"/>
  <c r="U553" i="9" s="1"/>
  <c r="U355" i="9" a="1"/>
  <c r="U355" i="9" s="1"/>
  <c r="H355" i="9" a="1"/>
  <c r="H355" i="9" s="1"/>
  <c r="F427" i="9" a="1"/>
  <c r="F427" i="9" s="1"/>
  <c r="H552" i="9" a="1"/>
  <c r="H552" i="9" s="1"/>
  <c r="V547" i="9" a="1"/>
  <c r="V547" i="9" s="1"/>
  <c r="V349" i="9" a="1"/>
  <c r="V349" i="9" s="1"/>
  <c r="F349" i="9" a="1"/>
  <c r="F349" i="9" s="1"/>
  <c r="F472" i="9" a="1"/>
  <c r="F472" i="9" s="1"/>
  <c r="F467" i="9" a="1"/>
  <c r="F467" i="9" s="1"/>
  <c r="V548" i="9" a="1"/>
  <c r="V548" i="9" s="1"/>
  <c r="E509" i="9" a="1"/>
  <c r="E509" i="9" s="1"/>
  <c r="H475" i="9" a="1"/>
  <c r="H475" i="9" s="1"/>
  <c r="F431" i="9" a="1"/>
  <c r="F431" i="9" s="1"/>
  <c r="H432" i="9" a="1"/>
  <c r="H432" i="9" s="1"/>
  <c r="U432" i="9" a="1"/>
  <c r="U432" i="9" s="1"/>
  <c r="F429" i="9" a="1"/>
  <c r="F429" i="9" s="1"/>
  <c r="V554" i="9" a="1"/>
  <c r="V554" i="9" s="1"/>
  <c r="E554" i="9" a="1"/>
  <c r="E554" i="9" s="1"/>
  <c r="E354" i="9" a="1"/>
  <c r="E354" i="9" s="1"/>
  <c r="V473" i="9" a="1"/>
  <c r="V473" i="9" s="1"/>
  <c r="V350" i="9" a="1"/>
  <c r="V350" i="9" s="1"/>
  <c r="H434" i="9" a="1"/>
  <c r="H434" i="9" s="1"/>
  <c r="F356" i="9" a="1"/>
  <c r="F356" i="9" s="1"/>
  <c r="U474" i="9" a="1"/>
  <c r="U474" i="9" s="1"/>
  <c r="H435" i="9" a="1"/>
  <c r="H435" i="9" s="1"/>
  <c r="U507" i="9" a="1"/>
  <c r="U507" i="9" s="1"/>
  <c r="E351" i="9" a="1"/>
  <c r="E351" i="9" s="1"/>
  <c r="F351" i="9" a="1"/>
  <c r="F351" i="9" s="1"/>
  <c r="U556" i="9" a="1"/>
  <c r="U556" i="9" s="1"/>
  <c r="H508" i="9" a="1"/>
  <c r="H508" i="9" s="1"/>
  <c r="U508" i="9" a="1"/>
  <c r="U508" i="9" s="1"/>
  <c r="H514" i="9" a="1"/>
  <c r="H514" i="9" s="1"/>
  <c r="H347" i="9" a="1"/>
  <c r="H347" i="9" s="1"/>
  <c r="E476" i="9" a="1"/>
  <c r="E476" i="9" s="1"/>
  <c r="H476" i="9" a="1"/>
  <c r="H476" i="9" s="1"/>
  <c r="H471" i="9" a="1"/>
  <c r="H471" i="9" s="1"/>
  <c r="H553" i="9" a="1"/>
  <c r="H553" i="9" s="1"/>
  <c r="E355" i="9" a="1"/>
  <c r="E355" i="9" s="1"/>
  <c r="V427" i="9" a="1"/>
  <c r="V427" i="9" s="1"/>
  <c r="H427" i="9" a="1"/>
  <c r="H427" i="9" s="1"/>
  <c r="F552" i="9" a="1"/>
  <c r="F552" i="9" s="1"/>
  <c r="U552" i="9" a="1"/>
  <c r="U552" i="9" s="1"/>
  <c r="F547" i="9" a="1"/>
  <c r="F547" i="9" s="1"/>
  <c r="E349" i="9" a="1"/>
  <c r="E349" i="9" s="1"/>
  <c r="V472" i="9" a="1"/>
  <c r="V472" i="9" s="1"/>
  <c r="E467" i="9" a="1"/>
  <c r="E467" i="9" s="1"/>
  <c r="F468" i="9" a="1"/>
  <c r="F468" i="9" s="1"/>
  <c r="F509" i="9" a="1"/>
  <c r="F509" i="9" s="1"/>
  <c r="E475" i="9" a="1"/>
  <c r="E475" i="9" s="1"/>
  <c r="V431" i="9" a="1"/>
  <c r="V431" i="9" s="1"/>
  <c r="F432" i="9" a="1"/>
  <c r="F432" i="9" s="1"/>
  <c r="V429" i="9" a="1"/>
  <c r="V429" i="9" s="1"/>
  <c r="E429" i="9" a="1"/>
  <c r="E429" i="9" s="1"/>
  <c r="H554" i="9" a="1"/>
  <c r="H554" i="9" s="1"/>
  <c r="U354" i="9" a="1"/>
  <c r="U354" i="9" s="1"/>
  <c r="V354" i="9" a="1"/>
  <c r="V354" i="9" s="1"/>
  <c r="E473" i="9" a="1"/>
  <c r="E473" i="9" s="1"/>
  <c r="U473" i="9" a="1"/>
  <c r="U473" i="9" s="1"/>
  <c r="F350" i="9" a="1"/>
  <c r="F350" i="9" s="1"/>
  <c r="V434" i="9" a="1"/>
  <c r="V434" i="9" s="1"/>
  <c r="E356" i="9" a="1"/>
  <c r="E356" i="9" s="1"/>
  <c r="F474" i="9" a="1"/>
  <c r="F474" i="9" s="1"/>
  <c r="H474" i="9" a="1"/>
  <c r="H474" i="9" s="1"/>
  <c r="F435" i="9" a="1"/>
  <c r="F435" i="9" s="1"/>
  <c r="U435" i="9" a="1"/>
  <c r="U435" i="9" s="1"/>
  <c r="V507" i="9" a="1"/>
  <c r="V507" i="9" s="1"/>
  <c r="V351" i="9" a="1"/>
  <c r="V351" i="9" s="1"/>
  <c r="H556" i="9" a="1"/>
  <c r="H556" i="9" s="1"/>
  <c r="E508" i="9" a="1"/>
  <c r="E508" i="9" s="1"/>
  <c r="F514" i="9" a="1"/>
  <c r="F514" i="9" s="1"/>
  <c r="U514" i="9" a="1"/>
  <c r="U514" i="9" s="1"/>
  <c r="V347" i="9" a="1"/>
  <c r="V347" i="9" s="1"/>
  <c r="F347" i="9" a="1"/>
  <c r="F347" i="9" s="1"/>
  <c r="V476" i="9" a="1"/>
  <c r="V476" i="9" s="1"/>
  <c r="F471" i="9" a="1"/>
  <c r="F471" i="9" s="1"/>
  <c r="V471" i="9" a="1"/>
  <c r="V471" i="9" s="1"/>
  <c r="V553" i="9" a="1"/>
  <c r="V553" i="9" s="1"/>
  <c r="F553" i="9" a="1"/>
  <c r="F553" i="9" s="1"/>
  <c r="V355" i="9" a="1"/>
  <c r="V355" i="9" s="1"/>
  <c r="E427" i="9" a="1"/>
  <c r="E427" i="9" s="1"/>
  <c r="E552" i="9" a="1"/>
  <c r="E552" i="9" s="1"/>
  <c r="G552" i="9" s="1" a="1"/>
  <c r="G552" i="9" s="1"/>
  <c r="U547" i="9" a="1"/>
  <c r="U547" i="9" s="1"/>
  <c r="H547" i="9" a="1"/>
  <c r="H547" i="9" s="1"/>
  <c r="U349" i="9" a="1"/>
  <c r="U349" i="9" s="1"/>
  <c r="H472" i="9" a="1"/>
  <c r="H472" i="9" s="1"/>
  <c r="H509" i="9" a="1"/>
  <c r="H509" i="9" s="1"/>
  <c r="U475" i="9" a="1"/>
  <c r="U475" i="9" s="1"/>
  <c r="U431" i="9" a="1"/>
  <c r="U431" i="9" s="1"/>
  <c r="E431" i="9" a="1"/>
  <c r="E431" i="9" s="1"/>
  <c r="G431" i="9" s="1" a="1"/>
  <c r="G431" i="9" s="1"/>
  <c r="E432" i="9" a="1"/>
  <c r="E432" i="9" s="1"/>
  <c r="H429" i="9" a="1"/>
  <c r="H429" i="9" s="1"/>
  <c r="U554" i="9" a="1"/>
  <c r="U554" i="9" s="1"/>
  <c r="F354" i="9" a="1"/>
  <c r="F354" i="9" s="1"/>
  <c r="F473" i="9" a="1"/>
  <c r="F473" i="9" s="1"/>
  <c r="U350" i="9" a="1"/>
  <c r="U350" i="9" s="1"/>
  <c r="H350" i="9" a="1"/>
  <c r="H350" i="9" s="1"/>
  <c r="U434" i="9" a="1"/>
  <c r="U434" i="9" s="1"/>
  <c r="E434" i="9" a="1"/>
  <c r="E434" i="9" s="1"/>
  <c r="G434" i="9" s="1" a="1"/>
  <c r="G434" i="9" s="1"/>
  <c r="V356" i="9" a="1"/>
  <c r="V356" i="9" s="1"/>
  <c r="U356" i="9" a="1"/>
  <c r="U356" i="9" s="1"/>
  <c r="V474" i="9" a="1"/>
  <c r="V474" i="9" s="1"/>
  <c r="E435" i="9" a="1"/>
  <c r="E435" i="9" s="1"/>
  <c r="H507" i="9" a="1"/>
  <c r="H507" i="9" s="1"/>
  <c r="H351" i="9" a="1"/>
  <c r="H351" i="9" s="1"/>
  <c r="F556" i="9" a="1"/>
  <c r="F556" i="9" s="1"/>
  <c r="F508" i="9" a="1"/>
  <c r="F508" i="9" s="1"/>
  <c r="E514" i="9" a="1"/>
  <c r="E514" i="9" s="1"/>
  <c r="E347" i="9" a="1"/>
  <c r="E347" i="9" s="1"/>
  <c r="U476" i="9" a="1"/>
  <c r="U476" i="9" s="1"/>
  <c r="E471" i="9" a="1"/>
  <c r="E471" i="9" s="1"/>
  <c r="E553" i="9" a="1"/>
  <c r="E553" i="9" s="1"/>
  <c r="F355" i="9" a="1"/>
  <c r="F355" i="9" s="1"/>
  <c r="U427" i="9" a="1"/>
  <c r="U427" i="9" s="1"/>
  <c r="V552" i="9" a="1"/>
  <c r="V552" i="9" s="1"/>
  <c r="E547" i="9" a="1"/>
  <c r="E547" i="9" s="1"/>
  <c r="H349" i="9" a="1"/>
  <c r="H349" i="9" s="1"/>
  <c r="E472" i="9" a="1"/>
  <c r="E472" i="9" s="1"/>
  <c r="V467" i="9" a="1"/>
  <c r="V467" i="9" s="1"/>
  <c r="H467" i="9" a="1"/>
  <c r="H467" i="9" s="1"/>
  <c r="U548" i="9" a="1"/>
  <c r="U548" i="9" s="1"/>
  <c r="V348" i="9" a="1"/>
  <c r="V348" i="9" s="1"/>
  <c r="U470" i="9" a="1"/>
  <c r="U470" i="9" s="1"/>
  <c r="E470" i="9" a="1"/>
  <c r="E470" i="9" s="1"/>
  <c r="H436" i="9" a="1"/>
  <c r="H436" i="9" s="1"/>
  <c r="E436" i="9" a="1"/>
  <c r="E436" i="9" s="1"/>
  <c r="E551" i="9" a="1"/>
  <c r="E551" i="9" s="1"/>
  <c r="U555" i="9" a="1"/>
  <c r="U555" i="9" s="1"/>
  <c r="V550" i="9" a="1"/>
  <c r="V550" i="9" s="1"/>
  <c r="E550" i="9" a="1"/>
  <c r="E550" i="9" s="1"/>
  <c r="U512" i="9" a="1"/>
  <c r="U512" i="9" s="1"/>
  <c r="F548" i="9" a="1"/>
  <c r="F548" i="9" s="1"/>
  <c r="H348" i="9" a="1"/>
  <c r="H348" i="9" s="1"/>
  <c r="H470" i="9" a="1"/>
  <c r="H470" i="9" s="1"/>
  <c r="F436" i="9" a="1"/>
  <c r="F436" i="9" s="1"/>
  <c r="U551" i="9" a="1"/>
  <c r="U551" i="9" s="1"/>
  <c r="F555" i="9" a="1"/>
  <c r="F555" i="9" s="1"/>
  <c r="U550" i="9" a="1"/>
  <c r="U550" i="9" s="1"/>
  <c r="H512" i="9" a="1"/>
  <c r="H512" i="9" s="1"/>
  <c r="V512" i="9" a="1"/>
  <c r="V512" i="9" s="1"/>
  <c r="U472" i="9" a="1"/>
  <c r="U472" i="9" s="1"/>
  <c r="E548" i="9" a="1"/>
  <c r="E548" i="9" s="1"/>
  <c r="U348" i="9" a="1"/>
  <c r="U348" i="9" s="1"/>
  <c r="E348" i="9" a="1"/>
  <c r="E348" i="9" s="1"/>
  <c r="F470" i="9" a="1"/>
  <c r="F470" i="9" s="1"/>
  <c r="U436" i="9" a="1"/>
  <c r="U436" i="9" s="1"/>
  <c r="F551" i="9" a="1"/>
  <c r="F551" i="9" s="1"/>
  <c r="G551" i="9" s="1" a="1"/>
  <c r="G551" i="9" s="1"/>
  <c r="V555" i="9" a="1"/>
  <c r="V555" i="9" s="1"/>
  <c r="F550" i="9" a="1"/>
  <c r="F550" i="9" s="1"/>
  <c r="E512" i="9" a="1"/>
  <c r="E512" i="9" s="1"/>
  <c r="U467" i="9" a="1"/>
  <c r="U467" i="9" s="1"/>
  <c r="H548" i="9" a="1"/>
  <c r="H548" i="9" s="1"/>
  <c r="F348" i="9" a="1"/>
  <c r="F348" i="9" s="1"/>
  <c r="V470" i="9" a="1"/>
  <c r="V470" i="9" s="1"/>
  <c r="V436" i="9" a="1"/>
  <c r="V436" i="9" s="1"/>
  <c r="V551" i="9" a="1"/>
  <c r="V551" i="9" s="1"/>
  <c r="H551" i="9" a="1"/>
  <c r="H551" i="9" s="1"/>
  <c r="H555" i="9" a="1"/>
  <c r="H555" i="9" s="1"/>
  <c r="E555" i="9" a="1"/>
  <c r="E555" i="9" s="1"/>
  <c r="H550" i="9" a="1"/>
  <c r="H550" i="9" s="1"/>
  <c r="F512" i="9" a="1"/>
  <c r="F512" i="9" s="1"/>
  <c r="D152" i="5"/>
  <c r="D116" i="5"/>
  <c r="C366" i="6"/>
  <c r="C372" i="6"/>
  <c r="C390" i="6"/>
  <c r="D44" i="5"/>
  <c r="C354" i="6"/>
  <c r="C402" i="6"/>
  <c r="C396" i="6"/>
  <c r="D110" i="5"/>
  <c r="D80" i="5"/>
  <c r="D104" i="5"/>
  <c r="C336" i="6"/>
  <c r="D74" i="5"/>
  <c r="C378" i="6"/>
  <c r="C306" i="6"/>
  <c r="C126" i="6"/>
  <c r="D92" i="5"/>
  <c r="C342" i="6"/>
  <c r="C120" i="6"/>
  <c r="C360" i="6"/>
  <c r="C384" i="6"/>
  <c r="C252" i="6"/>
  <c r="C234" i="6"/>
  <c r="C216" i="6"/>
  <c r="C222" i="6"/>
  <c r="C228" i="6"/>
  <c r="C96" i="6"/>
  <c r="D188" i="5"/>
  <c r="C468" i="6"/>
  <c r="C450" i="6"/>
  <c r="C432" i="6"/>
  <c r="C438" i="6"/>
  <c r="C102" i="6"/>
  <c r="D50" i="5"/>
  <c r="D170" i="5"/>
  <c r="D86" i="5"/>
  <c r="C108" i="6"/>
  <c r="C492" i="6"/>
  <c r="C474" i="6"/>
  <c r="C456" i="6"/>
  <c r="C462" i="6"/>
  <c r="D140" i="5"/>
  <c r="C498" i="6"/>
  <c r="C480" i="6"/>
  <c r="C486" i="6"/>
  <c r="D176" i="5"/>
  <c r="D68" i="5"/>
  <c r="C348" i="6"/>
  <c r="C330" i="6"/>
  <c r="C312" i="6"/>
  <c r="C318" i="6"/>
  <c r="D194" i="5"/>
  <c r="C210" i="6"/>
  <c r="D158" i="5"/>
  <c r="C180" i="6"/>
  <c r="C564" i="6"/>
  <c r="C546" i="6"/>
  <c r="C528" i="6"/>
  <c r="C534" i="6"/>
  <c r="C132" i="6"/>
  <c r="C138" i="6"/>
  <c r="C162" i="6"/>
  <c r="D182" i="5"/>
  <c r="C204" i="6"/>
  <c r="C186" i="6"/>
  <c r="C570" i="6"/>
  <c r="C552" i="6"/>
  <c r="C558" i="6"/>
  <c r="C324" i="6"/>
  <c r="C192" i="6"/>
  <c r="C198" i="6"/>
  <c r="D122" i="5"/>
  <c r="C168" i="6"/>
  <c r="D164" i="5"/>
  <c r="C444" i="6"/>
  <c r="C426" i="6"/>
  <c r="C408" i="6"/>
  <c r="C414" i="6"/>
  <c r="C144" i="6"/>
  <c r="D146" i="5"/>
  <c r="C150" i="6"/>
  <c r="C276" i="6"/>
  <c r="C258" i="6"/>
  <c r="C240" i="6"/>
  <c r="C246" i="6"/>
  <c r="D98" i="5"/>
  <c r="C420" i="6"/>
  <c r="D62" i="5"/>
  <c r="D128" i="5"/>
  <c r="C174" i="6"/>
  <c r="C300" i="6"/>
  <c r="C282" i="6"/>
  <c r="C264" i="6"/>
  <c r="C270" i="6"/>
  <c r="D56" i="5"/>
  <c r="C516" i="6"/>
  <c r="C288" i="6"/>
  <c r="C294" i="6"/>
  <c r="C114" i="6"/>
  <c r="D134" i="5"/>
  <c r="C156" i="6"/>
  <c r="C540" i="6"/>
  <c r="C522" i="6"/>
  <c r="C504" i="6"/>
  <c r="C510" i="6"/>
  <c r="A41" i="1"/>
  <c r="D18" i="21"/>
  <c r="J3" i="22"/>
  <c r="G539" i="9" l="1" a="1"/>
  <c r="G539" i="9" s="1"/>
  <c r="G498" i="9" a="1"/>
  <c r="G498" i="9" s="1"/>
  <c r="G567" i="9" a="1"/>
  <c r="G567" i="9" s="1"/>
  <c r="G485" i="9" a="1"/>
  <c r="G485" i="9" s="1"/>
  <c r="G522" i="9" a="1"/>
  <c r="G522" i="9" s="1"/>
  <c r="G443" i="9" a="1"/>
  <c r="G443" i="9" s="1"/>
  <c r="G460" i="9" a="1"/>
  <c r="G460" i="9" s="1"/>
  <c r="G410" i="9" a="1"/>
  <c r="G410" i="9" s="1"/>
  <c r="G568" i="9" a="1"/>
  <c r="G568" i="9" s="1"/>
  <c r="G578" i="9" a="1"/>
  <c r="G578" i="9" s="1"/>
  <c r="G459" i="9" a="1"/>
  <c r="G459" i="9" s="1"/>
  <c r="G461" i="9" a="1"/>
  <c r="G461" i="9" s="1"/>
  <c r="G574" i="9" a="1"/>
  <c r="G574" i="9" s="1"/>
  <c r="G487" i="9" a="1"/>
  <c r="G487" i="9" s="1"/>
  <c r="G570" i="9" a="1"/>
  <c r="G570" i="9" s="1"/>
  <c r="G327" i="9" a="1"/>
  <c r="G327" i="9" s="1"/>
  <c r="G331" i="9" a="1"/>
  <c r="G331" i="9" s="1"/>
  <c r="G425" i="9" a="1"/>
  <c r="G425" i="9" s="1"/>
  <c r="G442" i="9" a="1"/>
  <c r="G442" i="9" s="1"/>
  <c r="G408" i="9" a="1"/>
  <c r="G408" i="9" s="1"/>
  <c r="G445" i="9" a="1"/>
  <c r="G445" i="9" s="1"/>
  <c r="G501" i="9" a="1"/>
  <c r="G501" i="9" s="1"/>
  <c r="G582" i="9" a="1"/>
  <c r="G582" i="9" s="1"/>
  <c r="G329" i="9" a="1"/>
  <c r="G329" i="9" s="1"/>
  <c r="G355" i="9" a="1"/>
  <c r="G355" i="9" s="1"/>
  <c r="G474" i="9" a="1"/>
  <c r="G474" i="9" s="1"/>
  <c r="G462" i="9" a="1"/>
  <c r="G462" i="9" s="1"/>
  <c r="G432" i="9" a="1"/>
  <c r="G432" i="9" s="1"/>
  <c r="G430" i="9" a="1"/>
  <c r="G430" i="9" s="1"/>
  <c r="G500" i="9" a="1"/>
  <c r="G500" i="9" s="1"/>
  <c r="G483" i="9" a="1"/>
  <c r="G483" i="9" s="1"/>
  <c r="G530" i="9" a="1"/>
  <c r="G530" i="9" s="1"/>
  <c r="G341" i="9" a="1"/>
  <c r="G341" i="9" s="1"/>
  <c r="G466" i="9" a="1"/>
  <c r="G466" i="9" s="1"/>
  <c r="G549" i="9" a="1"/>
  <c r="G549" i="9" s="1"/>
  <c r="G586" i="9" a="1"/>
  <c r="G586" i="9" s="1"/>
  <c r="G332" i="9" a="1"/>
  <c r="G332" i="9" s="1"/>
  <c r="G337" i="9" a="1"/>
  <c r="G337" i="9" s="1"/>
  <c r="G413" i="9" a="1"/>
  <c r="G413" i="9" s="1"/>
  <c r="G572" i="9" a="1"/>
  <c r="G572" i="9" s="1"/>
  <c r="G427" i="9" a="1"/>
  <c r="G427" i="9" s="1"/>
  <c r="G509" i="9" a="1"/>
  <c r="G509" i="9" s="1"/>
  <c r="G349" i="9" a="1"/>
  <c r="G349" i="9" s="1"/>
  <c r="G527" i="9" a="1"/>
  <c r="G527" i="9" s="1"/>
  <c r="G342" i="9" a="1"/>
  <c r="G342" i="9" s="1"/>
  <c r="G543" i="9" a="1"/>
  <c r="G543" i="9" s="1"/>
  <c r="G581" i="9" a="1"/>
  <c r="G581" i="9" s="1"/>
  <c r="G525" i="9" a="1"/>
  <c r="G525" i="9" s="1"/>
  <c r="G480" i="9" a="1"/>
  <c r="G480" i="9" s="1"/>
  <c r="G455" i="9" a="1"/>
  <c r="G455" i="9" s="1"/>
  <c r="G421" i="9" a="1"/>
  <c r="G421" i="9" s="1"/>
  <c r="G345" i="9" a="1"/>
  <c r="G345" i="9" s="1"/>
  <c r="G411" i="9" a="1"/>
  <c r="G411" i="9" s="1"/>
  <c r="G541" i="9" a="1"/>
  <c r="G541" i="9" s="1"/>
  <c r="G447" i="9" a="1"/>
  <c r="G447" i="9" s="1"/>
  <c r="G340" i="9" a="1"/>
  <c r="G340" i="9" s="1"/>
  <c r="G416" i="9" a="1"/>
  <c r="G416" i="9" s="1"/>
  <c r="G504" i="9" a="1"/>
  <c r="G504" i="9" s="1"/>
  <c r="G519" i="9" a="1"/>
  <c r="G519" i="9" s="1"/>
  <c r="G537" i="9" a="1"/>
  <c r="G537" i="9" s="1"/>
  <c r="G583" i="9" a="1"/>
  <c r="G583" i="9" s="1"/>
  <c r="G526" i="9" a="1"/>
  <c r="G526" i="9" s="1"/>
  <c r="G569" i="9" a="1"/>
  <c r="G569" i="9" s="1"/>
  <c r="G415" i="9" a="1"/>
  <c r="G415" i="9" s="1"/>
  <c r="G333" i="9" a="1"/>
  <c r="G333" i="9" s="1"/>
  <c r="G532" i="9" a="1"/>
  <c r="G532" i="9" s="1"/>
  <c r="G456" i="9" a="1"/>
  <c r="G456" i="9" s="1"/>
  <c r="G353" i="9" a="1"/>
  <c r="G353" i="9" s="1"/>
  <c r="G516" i="9" a="1"/>
  <c r="G516" i="9" s="1"/>
  <c r="G523" i="9" a="1"/>
  <c r="G523" i="9" s="1"/>
  <c r="G575" i="9" a="1"/>
  <c r="G575" i="9" s="1"/>
  <c r="G343" i="9" a="1"/>
  <c r="G343" i="9" s="1"/>
  <c r="G563" i="9" a="1"/>
  <c r="G563" i="9" s="1"/>
  <c r="G409" i="9" a="1"/>
  <c r="G409" i="9" s="1"/>
  <c r="G493" i="9" a="1"/>
  <c r="G493" i="9" s="1"/>
  <c r="G495" i="9" a="1"/>
  <c r="G495" i="9" s="1"/>
  <c r="G531" i="9" a="1"/>
  <c r="G531" i="9" s="1"/>
  <c r="G577" i="9" a="1"/>
  <c r="G577" i="9" s="1"/>
  <c r="G517" i="9" a="1"/>
  <c r="G517" i="9" s="1"/>
  <c r="G449" i="9" a="1"/>
  <c r="G449" i="9" s="1"/>
  <c r="G502" i="9" a="1"/>
  <c r="G502" i="9" s="1"/>
  <c r="G334" i="9" a="1"/>
  <c r="G334" i="9" s="1"/>
  <c r="G463" i="9" a="1"/>
  <c r="G463" i="9" s="1"/>
  <c r="G520" i="9" a="1"/>
  <c r="G520" i="9" s="1"/>
  <c r="G558" i="9" a="1"/>
  <c r="G558" i="9" s="1"/>
  <c r="G511" i="9" a="1"/>
  <c r="G511" i="9" s="1"/>
  <c r="G417" i="9" a="1"/>
  <c r="G417" i="9" s="1"/>
  <c r="G446" i="9" a="1"/>
  <c r="G446" i="9" s="1"/>
  <c r="G564" i="9" a="1"/>
  <c r="G564" i="9" s="1"/>
  <c r="G439" i="9" a="1"/>
  <c r="G439" i="9" s="1"/>
  <c r="G573" i="9" a="1"/>
  <c r="G573" i="9" s="1"/>
  <c r="G465" i="9" a="1"/>
  <c r="G465" i="9" s="1"/>
  <c r="G354" i="9" a="1"/>
  <c r="G354" i="9" s="1"/>
  <c r="G356" i="9" a="1"/>
  <c r="G356" i="9" s="1"/>
  <c r="G467" i="9" a="1"/>
  <c r="G467" i="9" s="1"/>
  <c r="G350" i="9" a="1"/>
  <c r="G350" i="9" s="1"/>
  <c r="G428" i="9" a="1"/>
  <c r="G428" i="9" s="1"/>
  <c r="G576" i="9" a="1"/>
  <c r="G576" i="9" s="1"/>
  <c r="G438" i="9" a="1"/>
  <c r="G438" i="9" s="1"/>
  <c r="G472" i="9" a="1"/>
  <c r="G472" i="9" s="1"/>
  <c r="G429" i="9" a="1"/>
  <c r="G429" i="9" s="1"/>
  <c r="G344" i="9" a="1"/>
  <c r="G344" i="9" s="1"/>
  <c r="G452" i="9" a="1"/>
  <c r="G452" i="9" s="1"/>
  <c r="G486" i="9" a="1"/>
  <c r="G486" i="9" s="1"/>
  <c r="G497" i="9" a="1"/>
  <c r="G497" i="9" s="1"/>
  <c r="G482" i="9" a="1"/>
  <c r="G482" i="9" s="1"/>
  <c r="G450" i="9" a="1"/>
  <c r="G450" i="9" s="1"/>
  <c r="G499" i="9" a="1"/>
  <c r="G499" i="9" s="1"/>
  <c r="G561" i="9" a="1"/>
  <c r="G561" i="9" s="1"/>
  <c r="G330" i="9" a="1"/>
  <c r="G330" i="9" s="1"/>
  <c r="G529" i="9" a="1"/>
  <c r="G529" i="9" s="1"/>
  <c r="G426" i="9" a="1"/>
  <c r="G426" i="9" s="1"/>
  <c r="G518" i="9" a="1"/>
  <c r="G518" i="9" s="1"/>
  <c r="G513" i="9" a="1"/>
  <c r="G513" i="9" s="1"/>
  <c r="G536" i="9" a="1"/>
  <c r="G536" i="9" s="1"/>
  <c r="G494" i="9" a="1"/>
  <c r="G494" i="9" s="1"/>
  <c r="G437" i="9" a="1"/>
  <c r="G437" i="9" s="1"/>
  <c r="G424" i="9" a="1"/>
  <c r="G424" i="9" s="1"/>
  <c r="G471" i="9" a="1"/>
  <c r="G471" i="9" s="1"/>
  <c r="G435" i="9" a="1"/>
  <c r="G435" i="9" s="1"/>
  <c r="G475" i="9" a="1"/>
  <c r="G475" i="9" s="1"/>
  <c r="G548" i="9" a="1"/>
  <c r="G548" i="9" s="1"/>
  <c r="G492" i="9" a="1"/>
  <c r="G492" i="9" s="1"/>
  <c r="G566" i="9" a="1"/>
  <c r="G566" i="9" s="1"/>
  <c r="G488" i="9" a="1"/>
  <c r="G488" i="9" s="1"/>
  <c r="G521" i="9" a="1"/>
  <c r="G521" i="9" s="1"/>
  <c r="G473" i="9" a="1"/>
  <c r="G473" i="9" s="1"/>
  <c r="G440" i="9" a="1"/>
  <c r="G440" i="9" s="1"/>
  <c r="G481" i="9" a="1"/>
  <c r="G481" i="9" s="1"/>
  <c r="G554" i="9" a="1"/>
  <c r="G554" i="9" s="1"/>
  <c r="G550" i="9" a="1"/>
  <c r="G550" i="9" s="1"/>
  <c r="G553" i="9" a="1"/>
  <c r="G553" i="9" s="1"/>
  <c r="G512" i="9" a="1"/>
  <c r="G512" i="9" s="1"/>
  <c r="G338" i="9" a="1"/>
  <c r="G338" i="9" s="1"/>
  <c r="G544" i="9" a="1"/>
  <c r="G544" i="9" s="1"/>
  <c r="G528" i="9" a="1"/>
  <c r="G528" i="9" s="1"/>
  <c r="G515" i="9" a="1"/>
  <c r="G515" i="9" s="1"/>
  <c r="G476" i="9" a="1"/>
  <c r="G476" i="9" s="1"/>
  <c r="G339" i="9" a="1"/>
  <c r="G339" i="9" s="1"/>
  <c r="G535" i="9" a="1"/>
  <c r="G535" i="9" s="1"/>
  <c r="G441" i="9" a="1"/>
  <c r="G441" i="9" s="1"/>
  <c r="G352" i="9" a="1"/>
  <c r="G352" i="9" s="1"/>
  <c r="G414" i="9" a="1"/>
  <c r="G414" i="9" s="1"/>
  <c r="G560" i="9" a="1"/>
  <c r="G560" i="9" s="1"/>
  <c r="G436" i="9" a="1"/>
  <c r="G436" i="9" s="1"/>
  <c r="G584" i="9" a="1"/>
  <c r="G584" i="9" s="1"/>
  <c r="G542" i="9" a="1"/>
  <c r="G542" i="9" s="1"/>
  <c r="G534" i="9" a="1"/>
  <c r="G534" i="9" s="1"/>
  <c r="G477" i="9" a="1"/>
  <c r="G477" i="9" s="1"/>
  <c r="G412" i="9" a="1"/>
  <c r="G412" i="9" s="1"/>
  <c r="G464" i="9" a="1"/>
  <c r="G464" i="9" s="1"/>
  <c r="G478" i="9" a="1"/>
  <c r="G478" i="9" s="1"/>
  <c r="G419" i="9" a="1"/>
  <c r="G419" i="9" s="1"/>
  <c r="G457" i="9" a="1"/>
  <c r="G457" i="9" s="1"/>
  <c r="G468" i="9" a="1"/>
  <c r="G468" i="9" s="1"/>
  <c r="G451" i="9" a="1"/>
  <c r="G451" i="9" s="1"/>
  <c r="G571" i="9" a="1"/>
  <c r="G571" i="9" s="1"/>
  <c r="G555" i="9" a="1"/>
  <c r="G555" i="9" s="1"/>
  <c r="G585" i="9" a="1"/>
  <c r="G585" i="9" s="1"/>
  <c r="G491" i="9" a="1"/>
  <c r="G491" i="9" s="1"/>
  <c r="G418" i="9" a="1"/>
  <c r="G418" i="9" s="1"/>
  <c r="G448" i="9" a="1"/>
  <c r="G448" i="9" s="1"/>
  <c r="G407" i="9" a="1"/>
  <c r="G407" i="9" s="1"/>
  <c r="G565" i="9" a="1"/>
  <c r="G565" i="9" s="1"/>
  <c r="G346" i="9" a="1"/>
  <c r="G346" i="9" s="1"/>
  <c r="G453" i="9" a="1"/>
  <c r="G453" i="9" s="1"/>
  <c r="G514" i="9" a="1"/>
  <c r="G514" i="9" s="1"/>
  <c r="G347" i="9" a="1"/>
  <c r="G347" i="9" s="1"/>
  <c r="G508" i="9" a="1"/>
  <c r="G508" i="9" s="1"/>
  <c r="G547" i="9" a="1"/>
  <c r="G547" i="9" s="1"/>
  <c r="G351" i="9" a="1"/>
  <c r="G351" i="9" s="1"/>
  <c r="G469" i="9" a="1"/>
  <c r="G469" i="9" s="1"/>
  <c r="G510" i="9" a="1"/>
  <c r="G510" i="9" s="1"/>
  <c r="G433" i="9" a="1"/>
  <c r="G433" i="9" s="1"/>
  <c r="G458" i="9" a="1"/>
  <c r="G458" i="9" s="1"/>
  <c r="G579" i="9" a="1"/>
  <c r="G579" i="9" s="1"/>
  <c r="G580" i="9" a="1"/>
  <c r="G580" i="9" s="1"/>
  <c r="G556" i="9" a="1"/>
  <c r="G556" i="9" s="1"/>
  <c r="G540" i="9" a="1"/>
  <c r="G540" i="9" s="1"/>
  <c r="G503" i="9" a="1"/>
  <c r="G503" i="9" s="1"/>
  <c r="G470" i="9" a="1"/>
  <c r="G470" i="9" s="1"/>
  <c r="G348" i="9" a="1"/>
  <c r="G348" i="9" s="1"/>
  <c r="G444" i="9" a="1"/>
  <c r="G444" i="9" s="1"/>
  <c r="G562" i="9" a="1"/>
  <c r="G562" i="9" s="1"/>
  <c r="G538" i="9" a="1"/>
  <c r="G538" i="9" s="1"/>
  <c r="G479" i="9" a="1"/>
  <c r="G479" i="9" s="1"/>
  <c r="G484" i="9" a="1"/>
  <c r="G484" i="9" s="1"/>
  <c r="G557" i="9" a="1"/>
  <c r="G557" i="9" s="1"/>
  <c r="G507" i="9" a="1"/>
  <c r="G507" i="9" s="1"/>
  <c r="G496" i="9" a="1"/>
  <c r="G496" i="9" s="1"/>
  <c r="G420" i="9" a="1"/>
  <c r="G420" i="9" s="1"/>
  <c r="G559" i="9" a="1"/>
  <c r="G559" i="9" s="1"/>
  <c r="E112" i="9" a="1"/>
  <c r="E112" i="9" s="1"/>
  <c r="F107" i="9" a="1"/>
  <c r="F107" i="9" s="1"/>
  <c r="H83" i="9" a="1"/>
  <c r="H83" i="9" s="1"/>
  <c r="H147" i="9" a="1"/>
  <c r="H147" i="9" s="1"/>
  <c r="G106" i="9" a="1"/>
  <c r="G106" i="9" s="1"/>
  <c r="H57" i="9" a="1"/>
  <c r="H57" i="9" s="1"/>
  <c r="F131" i="9" a="1"/>
  <c r="F131" i="9" s="1"/>
  <c r="G12" i="9" a="1"/>
  <c r="G12" i="9" s="1"/>
  <c r="G11" i="9" a="1"/>
  <c r="G11" i="9" s="1"/>
  <c r="F81" i="9" a="1"/>
  <c r="F81" i="9" s="1"/>
  <c r="H137" i="9" a="1"/>
  <c r="H137" i="9" s="1"/>
  <c r="E70" i="9" a="1"/>
  <c r="E70" i="9" s="1"/>
  <c r="H78" i="9" a="1"/>
  <c r="H78" i="9" s="1"/>
  <c r="F61" i="9" a="1"/>
  <c r="F61" i="9" s="1"/>
  <c r="F82" i="9" a="1"/>
  <c r="F82" i="9" s="1"/>
  <c r="F84" i="9" a="1"/>
  <c r="F84" i="9" s="1"/>
  <c r="H43" i="9" a="1"/>
  <c r="H43" i="9" s="1"/>
  <c r="E48" i="9" a="1"/>
  <c r="E48" i="9" s="1"/>
  <c r="G40" i="9" a="1"/>
  <c r="G40" i="9" s="1"/>
  <c r="E49" i="9" a="1"/>
  <c r="E49" i="9" s="1"/>
  <c r="E130" i="9" a="1"/>
  <c r="E130" i="9" s="1"/>
  <c r="F75" i="9" a="1"/>
  <c r="F75" i="9" s="1"/>
  <c r="E59" i="9" a="1"/>
  <c r="E59" i="9" s="1"/>
  <c r="H158" i="9" a="1"/>
  <c r="H158" i="9" s="1"/>
  <c r="F115" i="9" a="1"/>
  <c r="F115" i="9" s="1"/>
  <c r="H116" i="9" a="1"/>
  <c r="H116" i="9" s="1"/>
  <c r="F136" i="9" a="1"/>
  <c r="F136" i="9" s="1"/>
  <c r="E126" i="9" a="1"/>
  <c r="E126" i="9" s="1"/>
  <c r="G71" i="9" a="1"/>
  <c r="G71" i="9" s="1"/>
  <c r="G68" i="9" a="1"/>
  <c r="G68" i="9" s="1"/>
  <c r="H86" i="9" a="1"/>
  <c r="H86" i="9" s="1"/>
  <c r="H112" i="9" a="1"/>
  <c r="H112" i="9" s="1"/>
  <c r="G107" i="9" a="1"/>
  <c r="G107" i="9" s="1"/>
  <c r="G83" i="9" a="1"/>
  <c r="G83" i="9" s="1"/>
  <c r="G147" i="9" a="1"/>
  <c r="G147" i="9" s="1"/>
  <c r="H106" i="9" a="1"/>
  <c r="H106" i="9" s="1"/>
  <c r="G57" i="9" a="1"/>
  <c r="G57" i="9" s="1"/>
  <c r="H131" i="9" a="1"/>
  <c r="H131" i="9" s="1"/>
  <c r="H12" i="9" a="1"/>
  <c r="H12" i="9" s="1"/>
  <c r="H11" i="9" a="1"/>
  <c r="H11" i="9" s="1"/>
  <c r="G81" i="9" a="1"/>
  <c r="G81" i="9" s="1"/>
  <c r="G137" i="9" a="1"/>
  <c r="G137" i="9" s="1"/>
  <c r="H70" i="9" a="1"/>
  <c r="H70" i="9" s="1"/>
  <c r="F78" i="9" a="1"/>
  <c r="F78" i="9" s="1"/>
  <c r="H61" i="9" a="1"/>
  <c r="H61" i="9" s="1"/>
  <c r="H82" i="9" a="1"/>
  <c r="H82" i="9" s="1"/>
  <c r="G84" i="9" a="1"/>
  <c r="G84" i="9" s="1"/>
  <c r="F43" i="9" a="1"/>
  <c r="F43" i="9" s="1"/>
  <c r="F48" i="9" a="1"/>
  <c r="F48" i="9" s="1"/>
  <c r="H40" i="9" a="1"/>
  <c r="H40" i="9" s="1"/>
  <c r="G49" i="9" a="1"/>
  <c r="G49" i="9" s="1"/>
  <c r="G130" i="9" a="1"/>
  <c r="G130" i="9" s="1"/>
  <c r="H75" i="9" a="1"/>
  <c r="H75" i="9" s="1"/>
  <c r="F59" i="9" a="1"/>
  <c r="F59" i="9" s="1"/>
  <c r="G158" i="9" a="1"/>
  <c r="G158" i="9" s="1"/>
  <c r="G112" i="9" a="1"/>
  <c r="G112" i="9" s="1"/>
  <c r="H107" i="9" a="1"/>
  <c r="H107" i="9" s="1"/>
  <c r="F83" i="9" a="1"/>
  <c r="F83" i="9" s="1"/>
  <c r="F147" i="9" a="1"/>
  <c r="F147" i="9" s="1"/>
  <c r="E106" i="9" a="1"/>
  <c r="E106" i="9" s="1"/>
  <c r="F57" i="9" a="1"/>
  <c r="F57" i="9" s="1"/>
  <c r="G131" i="9" a="1"/>
  <c r="G131" i="9" s="1"/>
  <c r="F12" i="9" a="1"/>
  <c r="F12" i="9" s="1"/>
  <c r="F11" i="9" a="1"/>
  <c r="F11" i="9" s="1"/>
  <c r="H81" i="9" a="1"/>
  <c r="H81" i="9" s="1"/>
  <c r="E137" i="9" a="1"/>
  <c r="E137" i="9" s="1"/>
  <c r="G70" i="9" a="1"/>
  <c r="G70" i="9" s="1"/>
  <c r="E78" i="9" a="1"/>
  <c r="E78" i="9" s="1"/>
  <c r="G61" i="9" a="1"/>
  <c r="G61" i="9" s="1"/>
  <c r="G82" i="9" a="1"/>
  <c r="G82" i="9" s="1"/>
  <c r="H84" i="9" a="1"/>
  <c r="H84" i="9" s="1"/>
  <c r="E43" i="9" a="1"/>
  <c r="E43" i="9" s="1"/>
  <c r="H48" i="9" a="1"/>
  <c r="H48" i="9" s="1"/>
  <c r="F40" i="9" a="1"/>
  <c r="F40" i="9" s="1"/>
  <c r="F49" i="9" a="1"/>
  <c r="F49" i="9" s="1"/>
  <c r="H130" i="9" a="1"/>
  <c r="H130" i="9" s="1"/>
  <c r="G75" i="9" a="1"/>
  <c r="G75" i="9" s="1"/>
  <c r="G59" i="9" a="1"/>
  <c r="G59" i="9" s="1"/>
  <c r="E158" i="9" a="1"/>
  <c r="E158" i="9" s="1"/>
  <c r="G115" i="9" a="1"/>
  <c r="G115" i="9" s="1"/>
  <c r="F116" i="9" a="1"/>
  <c r="F116" i="9" s="1"/>
  <c r="G136" i="9" a="1"/>
  <c r="G136" i="9" s="1"/>
  <c r="F126" i="9" a="1"/>
  <c r="F126" i="9" s="1"/>
  <c r="E71" i="9" a="1"/>
  <c r="E71" i="9" s="1"/>
  <c r="E68" i="9" a="1"/>
  <c r="E68" i="9" s="1"/>
  <c r="E86" i="9" a="1"/>
  <c r="E86" i="9" s="1"/>
  <c r="E46" i="9" a="1"/>
  <c r="E46" i="9" s="1"/>
  <c r="G51" i="9" a="1"/>
  <c r="G51" i="9" s="1"/>
  <c r="F112" i="9" a="1"/>
  <c r="F112" i="9" s="1"/>
  <c r="E107" i="9" a="1"/>
  <c r="E107" i="9" s="1"/>
  <c r="E83" i="9" a="1"/>
  <c r="E83" i="9" s="1"/>
  <c r="E147" i="9" a="1"/>
  <c r="E147" i="9" s="1"/>
  <c r="F106" i="9" a="1"/>
  <c r="F106" i="9" s="1"/>
  <c r="E57" i="9" a="1"/>
  <c r="E57" i="9" s="1"/>
  <c r="E131" i="9" a="1"/>
  <c r="E131" i="9" s="1"/>
  <c r="E12" i="9" a="1"/>
  <c r="E12" i="9" s="1"/>
  <c r="E11" i="9" a="1"/>
  <c r="E11" i="9" s="1"/>
  <c r="E81" i="9" a="1"/>
  <c r="E81" i="9" s="1"/>
  <c r="F137" i="9" a="1"/>
  <c r="F137" i="9" s="1"/>
  <c r="F70" i="9" a="1"/>
  <c r="F70" i="9" s="1"/>
  <c r="G78" i="9" a="1"/>
  <c r="G78" i="9" s="1"/>
  <c r="E61" i="9" a="1"/>
  <c r="E61" i="9" s="1"/>
  <c r="E82" i="9" a="1"/>
  <c r="E82" i="9" s="1"/>
  <c r="E84" i="9" a="1"/>
  <c r="E84" i="9" s="1"/>
  <c r="G43" i="9" a="1"/>
  <c r="G43" i="9" s="1"/>
  <c r="G48" i="9" a="1"/>
  <c r="G48" i="9" s="1"/>
  <c r="E40" i="9" a="1"/>
  <c r="E40" i="9" s="1"/>
  <c r="H49" i="9" a="1"/>
  <c r="H49" i="9" s="1"/>
  <c r="F130" i="9" a="1"/>
  <c r="F130" i="9" s="1"/>
  <c r="E75" i="9" a="1"/>
  <c r="E75" i="9" s="1"/>
  <c r="H59" i="9" a="1"/>
  <c r="H59" i="9" s="1"/>
  <c r="F158" i="9" a="1"/>
  <c r="F158" i="9" s="1"/>
  <c r="H115" i="9" a="1"/>
  <c r="H115" i="9" s="1"/>
  <c r="G116" i="9" a="1"/>
  <c r="G116" i="9" s="1"/>
  <c r="H126" i="9" a="1"/>
  <c r="H126" i="9" s="1"/>
  <c r="H68" i="9" a="1"/>
  <c r="H68" i="9" s="1"/>
  <c r="F46" i="9" a="1"/>
  <c r="F46" i="9" s="1"/>
  <c r="E51" i="9" a="1"/>
  <c r="E51" i="9" s="1"/>
  <c r="G127" i="9" a="1"/>
  <c r="G127" i="9" s="1"/>
  <c r="H128" i="9" a="1"/>
  <c r="H128" i="9" s="1"/>
  <c r="H9" i="9" a="1"/>
  <c r="H9" i="9" s="1"/>
  <c r="E120" i="9" a="1"/>
  <c r="E120" i="9" s="1"/>
  <c r="F14" i="9" a="1"/>
  <c r="F14" i="9" s="1"/>
  <c r="F79" i="9" a="1"/>
  <c r="F79" i="9" s="1"/>
  <c r="E85" i="9" a="1"/>
  <c r="E85" i="9" s="1"/>
  <c r="E150" i="9" a="1"/>
  <c r="E150" i="9" s="1"/>
  <c r="G141" i="9" a="1"/>
  <c r="G141" i="9" s="1"/>
  <c r="H123" i="9" a="1"/>
  <c r="H123" i="9" s="1"/>
  <c r="G10" i="9" a="1"/>
  <c r="G10" i="9" s="1"/>
  <c r="G151" i="9" a="1"/>
  <c r="G151" i="9" s="1"/>
  <c r="E157" i="9" a="1"/>
  <c r="E157" i="9" s="1"/>
  <c r="E152" i="9" a="1"/>
  <c r="E152" i="9" s="1"/>
  <c r="F91" i="9" a="1"/>
  <c r="F91" i="9" s="1"/>
  <c r="G96" i="9" a="1"/>
  <c r="G96" i="9" s="1"/>
  <c r="F109" i="9" a="1"/>
  <c r="F109" i="9" s="1"/>
  <c r="E103" i="9" a="1"/>
  <c r="E103" i="9" s="1"/>
  <c r="G104" i="9" a="1"/>
  <c r="G104" i="9" s="1"/>
  <c r="F119" i="9" a="1"/>
  <c r="F119" i="9" s="1"/>
  <c r="G74" i="9" a="1"/>
  <c r="G74" i="9" s="1"/>
  <c r="F153" i="9" a="1"/>
  <c r="F153" i="9" s="1"/>
  <c r="F42" i="9" a="1"/>
  <c r="F42" i="9" s="1"/>
  <c r="G144" i="9" a="1"/>
  <c r="G144" i="9" s="1"/>
  <c r="G97" i="9" a="1"/>
  <c r="G97" i="9" s="1"/>
  <c r="F90" i="9" a="1"/>
  <c r="F90" i="9" s="1"/>
  <c r="G99" i="9" a="1"/>
  <c r="G99" i="9" s="1"/>
  <c r="F55" i="9" a="1"/>
  <c r="F55" i="9" s="1"/>
  <c r="H56" i="9" a="1"/>
  <c r="H56" i="9" s="1"/>
  <c r="H138" i="9" a="1"/>
  <c r="H138" i="9" s="1"/>
  <c r="E69" i="9" a="1"/>
  <c r="E69" i="9" s="1"/>
  <c r="H77" i="9" a="1"/>
  <c r="H77" i="9" s="1"/>
  <c r="H13" i="9" a="1"/>
  <c r="H13" i="9" s="1"/>
  <c r="G80" i="9" a="1"/>
  <c r="G80" i="9" s="1"/>
  <c r="G149" i="9" a="1"/>
  <c r="G149" i="9" s="1"/>
  <c r="H44" i="9" a="1"/>
  <c r="H44" i="9" s="1"/>
  <c r="F148" i="9" a="1"/>
  <c r="F148" i="9" s="1"/>
  <c r="F92" i="9" a="1"/>
  <c r="F92" i="9" s="1"/>
  <c r="H108" i="9" a="1"/>
  <c r="H108" i="9" s="1"/>
  <c r="H58" i="9" a="1"/>
  <c r="H58" i="9" s="1"/>
  <c r="H134" i="9" a="1"/>
  <c r="H134" i="9" s="1"/>
  <c r="F67" i="9" a="1"/>
  <c r="F67" i="9" s="1"/>
  <c r="H87" i="9" a="1"/>
  <c r="H87" i="9" s="1"/>
  <c r="H88" i="9" a="1"/>
  <c r="H88" i="9" s="1"/>
  <c r="G155" i="9" a="1"/>
  <c r="G155" i="9" s="1"/>
  <c r="F47" i="9" a="1"/>
  <c r="F47" i="9" s="1"/>
  <c r="H41" i="9" a="1"/>
  <c r="H41" i="9" s="1"/>
  <c r="G139" i="9" a="1"/>
  <c r="G139" i="9" s="1"/>
  <c r="F93" i="9" a="1"/>
  <c r="F93" i="9" s="1"/>
  <c r="G89" i="9" a="1"/>
  <c r="G89" i="9" s="1"/>
  <c r="F102" i="9" a="1"/>
  <c r="F102" i="9" s="1"/>
  <c r="G53" i="9" a="1"/>
  <c r="G53" i="9" s="1"/>
  <c r="H54" i="9" a="1"/>
  <c r="H54" i="9" s="1"/>
  <c r="F129" i="9" a="1"/>
  <c r="F129" i="9" s="1"/>
  <c r="E66" i="9" a="1"/>
  <c r="E66" i="9" s="1"/>
  <c r="H140" i="9" a="1"/>
  <c r="H140" i="9" s="1"/>
  <c r="F113" i="9" a="1"/>
  <c r="F113" i="9" s="1"/>
  <c r="E100" i="9" a="1"/>
  <c r="E100" i="9" s="1"/>
  <c r="G135" i="9" a="1"/>
  <c r="G135" i="9" s="1"/>
  <c r="H125" i="9" a="1"/>
  <c r="H125" i="9" s="1"/>
  <c r="H64" i="9" a="1"/>
  <c r="H64" i="9" s="1"/>
  <c r="F16" i="9" a="1"/>
  <c r="F16" i="9" s="1"/>
  <c r="E116" i="9" a="1"/>
  <c r="E116" i="9" s="1"/>
  <c r="G126" i="9" a="1"/>
  <c r="G126" i="9" s="1"/>
  <c r="F68" i="9" a="1"/>
  <c r="F68" i="9" s="1"/>
  <c r="F86" i="9" a="1"/>
  <c r="F86" i="9" s="1"/>
  <c r="G46" i="9" a="1"/>
  <c r="G46" i="9" s="1"/>
  <c r="E127" i="9" a="1"/>
  <c r="E127" i="9" s="1"/>
  <c r="F128" i="9" a="1"/>
  <c r="F128" i="9" s="1"/>
  <c r="E9" i="9" a="1"/>
  <c r="E9" i="9" s="1"/>
  <c r="F120" i="9" a="1"/>
  <c r="F120" i="9" s="1"/>
  <c r="G14" i="9" a="1"/>
  <c r="G14" i="9" s="1"/>
  <c r="E79" i="9" a="1"/>
  <c r="E79" i="9" s="1"/>
  <c r="G85" i="9" a="1"/>
  <c r="G85" i="9" s="1"/>
  <c r="G150" i="9" a="1"/>
  <c r="G150" i="9" s="1"/>
  <c r="F141" i="9" a="1"/>
  <c r="F141" i="9" s="1"/>
  <c r="G123" i="9" a="1"/>
  <c r="G123" i="9" s="1"/>
  <c r="H10" i="9" a="1"/>
  <c r="H10" i="9" s="1"/>
  <c r="H151" i="9" a="1"/>
  <c r="H151" i="9" s="1"/>
  <c r="H157" i="9" a="1"/>
  <c r="H157" i="9" s="1"/>
  <c r="G152" i="9" a="1"/>
  <c r="G152" i="9" s="1"/>
  <c r="G91" i="9" a="1"/>
  <c r="G91" i="9" s="1"/>
  <c r="F96" i="9" a="1"/>
  <c r="F96" i="9" s="1"/>
  <c r="E109" i="9" a="1"/>
  <c r="E109" i="9" s="1"/>
  <c r="F103" i="9" a="1"/>
  <c r="F103" i="9" s="1"/>
  <c r="H104" i="9" a="1"/>
  <c r="H104" i="9" s="1"/>
  <c r="E119" i="9" a="1"/>
  <c r="E119" i="9" s="1"/>
  <c r="F74" i="9" a="1"/>
  <c r="F74" i="9" s="1"/>
  <c r="H153" i="9" a="1"/>
  <c r="H153" i="9" s="1"/>
  <c r="E42" i="9" a="1"/>
  <c r="E42" i="9" s="1"/>
  <c r="E144" i="9" a="1"/>
  <c r="E144" i="9" s="1"/>
  <c r="F97" i="9" a="1"/>
  <c r="F97" i="9" s="1"/>
  <c r="G90" i="9" a="1"/>
  <c r="G90" i="9" s="1"/>
  <c r="E99" i="9" a="1"/>
  <c r="E99" i="9" s="1"/>
  <c r="E55" i="9" a="1"/>
  <c r="E55" i="9" s="1"/>
  <c r="E56" i="9" a="1"/>
  <c r="E56" i="9" s="1"/>
  <c r="F138" i="9" a="1"/>
  <c r="F138" i="9" s="1"/>
  <c r="F69" i="9" a="1"/>
  <c r="F69" i="9" s="1"/>
  <c r="G77" i="9" a="1"/>
  <c r="G77" i="9" s="1"/>
  <c r="E13" i="9" a="1"/>
  <c r="E13" i="9" s="1"/>
  <c r="F80" i="9" a="1"/>
  <c r="F80" i="9" s="1"/>
  <c r="H149" i="9" a="1"/>
  <c r="H149" i="9" s="1"/>
  <c r="F44" i="9" a="1"/>
  <c r="F44" i="9" s="1"/>
  <c r="G148" i="9" a="1"/>
  <c r="G148" i="9" s="1"/>
  <c r="H92" i="9" a="1"/>
  <c r="H92" i="9" s="1"/>
  <c r="E108" i="9" a="1"/>
  <c r="E108" i="9" s="1"/>
  <c r="G58" i="9" a="1"/>
  <c r="G58" i="9" s="1"/>
  <c r="E134" i="9" a="1"/>
  <c r="E134" i="9" s="1"/>
  <c r="E67" i="9" a="1"/>
  <c r="E67" i="9" s="1"/>
  <c r="G87" i="9" a="1"/>
  <c r="G87" i="9" s="1"/>
  <c r="F88" i="9" a="1"/>
  <c r="F88" i="9" s="1"/>
  <c r="F155" i="9" a="1"/>
  <c r="F155" i="9" s="1"/>
  <c r="E47" i="9" a="1"/>
  <c r="E47" i="9" s="1"/>
  <c r="G41" i="9" a="1"/>
  <c r="G41" i="9" s="1"/>
  <c r="F139" i="9" a="1"/>
  <c r="F139" i="9" s="1"/>
  <c r="H93" i="9" a="1"/>
  <c r="H93" i="9" s="1"/>
  <c r="E89" i="9" a="1"/>
  <c r="E89" i="9" s="1"/>
  <c r="G102" i="9" a="1"/>
  <c r="G102" i="9" s="1"/>
  <c r="E53" i="9" a="1"/>
  <c r="E53" i="9" s="1"/>
  <c r="F54" i="9" a="1"/>
  <c r="F54" i="9" s="1"/>
  <c r="G129" i="9" a="1"/>
  <c r="G129" i="9" s="1"/>
  <c r="F66" i="9" a="1"/>
  <c r="F66" i="9" s="1"/>
  <c r="G140" i="9" a="1"/>
  <c r="G140" i="9" s="1"/>
  <c r="G113" i="9" a="1"/>
  <c r="G113" i="9" s="1"/>
  <c r="F100" i="9" a="1"/>
  <c r="F100" i="9" s="1"/>
  <c r="E136" i="9" a="1"/>
  <c r="E136" i="9" s="1"/>
  <c r="F71" i="9" a="1"/>
  <c r="F71" i="9" s="1"/>
  <c r="G86" i="9" a="1"/>
  <c r="G86" i="9" s="1"/>
  <c r="H46" i="9" a="1"/>
  <c r="H46" i="9" s="1"/>
  <c r="H51" i="9" a="1"/>
  <c r="H51" i="9" s="1"/>
  <c r="H127" i="9" a="1"/>
  <c r="H127" i="9" s="1"/>
  <c r="G128" i="9" a="1"/>
  <c r="G128" i="9" s="1"/>
  <c r="F9" i="9" a="1"/>
  <c r="F9" i="9" s="1"/>
  <c r="G120" i="9" a="1"/>
  <c r="G120" i="9" s="1"/>
  <c r="E14" i="9" a="1"/>
  <c r="E14" i="9" s="1"/>
  <c r="G79" i="9" a="1"/>
  <c r="G79" i="9" s="1"/>
  <c r="H85" i="9" a="1"/>
  <c r="H85" i="9" s="1"/>
  <c r="H150" i="9" a="1"/>
  <c r="H150" i="9" s="1"/>
  <c r="H141" i="9" a="1"/>
  <c r="H141" i="9" s="1"/>
  <c r="F123" i="9" a="1"/>
  <c r="F123" i="9" s="1"/>
  <c r="F10" i="9" a="1"/>
  <c r="F10" i="9" s="1"/>
  <c r="E151" i="9" a="1"/>
  <c r="E151" i="9" s="1"/>
  <c r="F157" i="9" a="1"/>
  <c r="F157" i="9" s="1"/>
  <c r="H152" i="9" a="1"/>
  <c r="H152" i="9" s="1"/>
  <c r="H91" i="9" a="1"/>
  <c r="H91" i="9" s="1"/>
  <c r="H96" i="9" a="1"/>
  <c r="H96" i="9" s="1"/>
  <c r="H109" i="9" a="1"/>
  <c r="H109" i="9" s="1"/>
  <c r="G103" i="9" a="1"/>
  <c r="G103" i="9" s="1"/>
  <c r="F104" i="9" a="1"/>
  <c r="F104" i="9" s="1"/>
  <c r="H119" i="9" a="1"/>
  <c r="H119" i="9" s="1"/>
  <c r="E74" i="9" a="1"/>
  <c r="E74" i="9" s="1"/>
  <c r="G153" i="9" a="1"/>
  <c r="G153" i="9" s="1"/>
  <c r="H42" i="9" a="1"/>
  <c r="H42" i="9" s="1"/>
  <c r="H144" i="9" a="1"/>
  <c r="H144" i="9" s="1"/>
  <c r="E97" i="9" a="1"/>
  <c r="E97" i="9" s="1"/>
  <c r="E90" i="9" a="1"/>
  <c r="E90" i="9" s="1"/>
  <c r="F99" i="9" a="1"/>
  <c r="F99" i="9" s="1"/>
  <c r="H55" i="9" a="1"/>
  <c r="H55" i="9" s="1"/>
  <c r="G56" i="9" a="1"/>
  <c r="G56" i="9" s="1"/>
  <c r="E138" i="9" a="1"/>
  <c r="E138" i="9" s="1"/>
  <c r="H69" i="9" a="1"/>
  <c r="H69" i="9" s="1"/>
  <c r="F77" i="9" a="1"/>
  <c r="F77" i="9" s="1"/>
  <c r="F13" i="9" a="1"/>
  <c r="F13" i="9" s="1"/>
  <c r="H80" i="9" a="1"/>
  <c r="H80" i="9" s="1"/>
  <c r="F149" i="9" a="1"/>
  <c r="F149" i="9" s="1"/>
  <c r="E44" i="9" a="1"/>
  <c r="E44" i="9" s="1"/>
  <c r="E148" i="9" a="1"/>
  <c r="E148" i="9" s="1"/>
  <c r="E92" i="9" a="1"/>
  <c r="E92" i="9" s="1"/>
  <c r="F108" i="9" a="1"/>
  <c r="F108" i="9" s="1"/>
  <c r="E58" i="9" a="1"/>
  <c r="E58" i="9" s="1"/>
  <c r="F134" i="9" a="1"/>
  <c r="F134" i="9" s="1"/>
  <c r="H67" i="9" a="1"/>
  <c r="H67" i="9" s="1"/>
  <c r="F87" i="9" a="1"/>
  <c r="F87" i="9" s="1"/>
  <c r="E88" i="9" a="1"/>
  <c r="E88" i="9" s="1"/>
  <c r="H155" i="9" a="1"/>
  <c r="H155" i="9" s="1"/>
  <c r="G47" i="9" a="1"/>
  <c r="G47" i="9" s="1"/>
  <c r="F41" i="9" a="1"/>
  <c r="F41" i="9" s="1"/>
  <c r="E139" i="9" a="1"/>
  <c r="E139" i="9" s="1"/>
  <c r="G93" i="9" a="1"/>
  <c r="G93" i="9" s="1"/>
  <c r="H89" i="9" a="1"/>
  <c r="H89" i="9" s="1"/>
  <c r="H102" i="9" a="1"/>
  <c r="H102" i="9" s="1"/>
  <c r="F53" i="9" a="1"/>
  <c r="F53" i="9" s="1"/>
  <c r="G54" i="9" a="1"/>
  <c r="G54" i="9" s="1"/>
  <c r="E129" i="9" a="1"/>
  <c r="E129" i="9" s="1"/>
  <c r="G66" i="9" a="1"/>
  <c r="G66" i="9" s="1"/>
  <c r="E140" i="9" a="1"/>
  <c r="E140" i="9" s="1"/>
  <c r="E113" i="9" a="1"/>
  <c r="E113" i="9" s="1"/>
  <c r="G100" i="9" a="1"/>
  <c r="G100" i="9" s="1"/>
  <c r="E115" i="9" a="1"/>
  <c r="E115" i="9" s="1"/>
  <c r="H136" i="9" a="1"/>
  <c r="H136" i="9" s="1"/>
  <c r="H71" i="9" a="1"/>
  <c r="H71" i="9" s="1"/>
  <c r="F51" i="9" a="1"/>
  <c r="F51" i="9" s="1"/>
  <c r="F127" i="9" a="1"/>
  <c r="F127" i="9" s="1"/>
  <c r="E128" i="9" a="1"/>
  <c r="E128" i="9" s="1"/>
  <c r="G9" i="9" a="1"/>
  <c r="G9" i="9" s="1"/>
  <c r="H120" i="9" a="1"/>
  <c r="H120" i="9" s="1"/>
  <c r="H14" i="9" a="1"/>
  <c r="H14" i="9" s="1"/>
  <c r="H79" i="9" a="1"/>
  <c r="H79" i="9" s="1"/>
  <c r="F85" i="9" a="1"/>
  <c r="F85" i="9" s="1"/>
  <c r="F150" i="9" a="1"/>
  <c r="F150" i="9" s="1"/>
  <c r="E141" i="9" a="1"/>
  <c r="E141" i="9" s="1"/>
  <c r="E123" i="9" a="1"/>
  <c r="E123" i="9" s="1"/>
  <c r="E10" i="9" a="1"/>
  <c r="E10" i="9" s="1"/>
  <c r="F151" i="9" a="1"/>
  <c r="F151" i="9" s="1"/>
  <c r="G157" i="9" a="1"/>
  <c r="G157" i="9" s="1"/>
  <c r="F152" i="9" a="1"/>
  <c r="F152" i="9" s="1"/>
  <c r="E91" i="9" a="1"/>
  <c r="E91" i="9" s="1"/>
  <c r="E96" i="9" a="1"/>
  <c r="E96" i="9" s="1"/>
  <c r="G109" i="9" a="1"/>
  <c r="G109" i="9" s="1"/>
  <c r="H103" i="9" a="1"/>
  <c r="H103" i="9" s="1"/>
  <c r="E104" i="9" a="1"/>
  <c r="E104" i="9" s="1"/>
  <c r="G119" i="9" a="1"/>
  <c r="G119" i="9" s="1"/>
  <c r="H74" i="9" a="1"/>
  <c r="H74" i="9" s="1"/>
  <c r="E153" i="9" a="1"/>
  <c r="E153" i="9" s="1"/>
  <c r="G42" i="9" a="1"/>
  <c r="G42" i="9" s="1"/>
  <c r="F144" i="9" a="1"/>
  <c r="F144" i="9" s="1"/>
  <c r="H97" i="9" a="1"/>
  <c r="H97" i="9" s="1"/>
  <c r="H90" i="9" a="1"/>
  <c r="H90" i="9" s="1"/>
  <c r="H99" i="9" a="1"/>
  <c r="H99" i="9" s="1"/>
  <c r="G55" i="9" a="1"/>
  <c r="G55" i="9" s="1"/>
  <c r="F56" i="9" a="1"/>
  <c r="F56" i="9" s="1"/>
  <c r="G138" i="9" a="1"/>
  <c r="G138" i="9" s="1"/>
  <c r="G69" i="9" a="1"/>
  <c r="G69" i="9" s="1"/>
  <c r="E77" i="9" a="1"/>
  <c r="E77" i="9" s="1"/>
  <c r="G13" i="9" a="1"/>
  <c r="G13" i="9" s="1"/>
  <c r="E80" i="9" a="1"/>
  <c r="E80" i="9" s="1"/>
  <c r="E149" i="9" a="1"/>
  <c r="E149" i="9" s="1"/>
  <c r="G44" i="9" a="1"/>
  <c r="G44" i="9" s="1"/>
  <c r="H148" i="9" a="1"/>
  <c r="H148" i="9" s="1"/>
  <c r="G92" i="9" a="1"/>
  <c r="G92" i="9" s="1"/>
  <c r="G108" i="9" a="1"/>
  <c r="G108" i="9" s="1"/>
  <c r="F58" i="9" a="1"/>
  <c r="F58" i="9" s="1"/>
  <c r="G134" i="9" a="1"/>
  <c r="G134" i="9" s="1"/>
  <c r="G67" i="9" a="1"/>
  <c r="G67" i="9" s="1"/>
  <c r="E87" i="9" a="1"/>
  <c r="E87" i="9" s="1"/>
  <c r="G88" i="9" a="1"/>
  <c r="G88" i="9" s="1"/>
  <c r="E155" i="9" a="1"/>
  <c r="E155" i="9" s="1"/>
  <c r="H47" i="9" a="1"/>
  <c r="H47" i="9" s="1"/>
  <c r="E41" i="9" a="1"/>
  <c r="E41" i="9" s="1"/>
  <c r="H139" i="9" a="1"/>
  <c r="H139" i="9" s="1"/>
  <c r="E93" i="9" a="1"/>
  <c r="E93" i="9" s="1"/>
  <c r="F89" i="9" a="1"/>
  <c r="F89" i="9" s="1"/>
  <c r="E102" i="9" a="1"/>
  <c r="E102" i="9" s="1"/>
  <c r="H53" i="9" a="1"/>
  <c r="H53" i="9" s="1"/>
  <c r="E54" i="9" a="1"/>
  <c r="E54" i="9" s="1"/>
  <c r="H129" i="9" a="1"/>
  <c r="H129" i="9" s="1"/>
  <c r="H66" i="9" a="1"/>
  <c r="H66" i="9" s="1"/>
  <c r="F140" i="9" a="1"/>
  <c r="F140" i="9" s="1"/>
  <c r="H113" i="9" a="1"/>
  <c r="H113" i="9" s="1"/>
  <c r="H100" i="9" a="1"/>
  <c r="H100" i="9" s="1"/>
  <c r="H135" i="9" a="1"/>
  <c r="H135" i="9" s="1"/>
  <c r="F64" i="9" a="1"/>
  <c r="F64" i="9" s="1"/>
  <c r="H16" i="9" a="1"/>
  <c r="H16" i="9" s="1"/>
  <c r="F39" i="9" a="1"/>
  <c r="F39" i="9" s="1"/>
  <c r="F142" i="9" a="1"/>
  <c r="F142" i="9" s="1"/>
  <c r="E114" i="9" a="1"/>
  <c r="E114" i="9" s="1"/>
  <c r="H124" i="9" a="1"/>
  <c r="H124" i="9" s="1"/>
  <c r="F65" i="9" a="1"/>
  <c r="F65" i="9" s="1"/>
  <c r="F143" i="9" a="1"/>
  <c r="F143" i="9" s="1"/>
  <c r="G145" i="9" a="1"/>
  <c r="G145" i="9" s="1"/>
  <c r="F94" i="9" a="1"/>
  <c r="F94" i="9" s="1"/>
  <c r="H111" i="9" a="1"/>
  <c r="H111" i="9" s="1"/>
  <c r="E117" i="9" a="1"/>
  <c r="E117" i="9" s="1"/>
  <c r="F52" i="9" a="1"/>
  <c r="F52" i="9" s="1"/>
  <c r="F133" i="9" a="1"/>
  <c r="F133" i="9" s="1"/>
  <c r="E121" i="9" a="1"/>
  <c r="E121" i="9" s="1"/>
  <c r="E76" i="9" a="1"/>
  <c r="E76" i="9" s="1"/>
  <c r="E72" i="9" a="1"/>
  <c r="E72" i="9" s="1"/>
  <c r="G156" i="9" a="1"/>
  <c r="G156" i="9" s="1"/>
  <c r="F45" i="9" a="1"/>
  <c r="F45" i="9" s="1"/>
  <c r="E95" i="9" a="1"/>
  <c r="E95" i="9" s="1"/>
  <c r="H118" i="9" a="1"/>
  <c r="H118" i="9" s="1"/>
  <c r="H105" i="9" a="1"/>
  <c r="H105" i="9" s="1"/>
  <c r="E122" i="9" a="1"/>
  <c r="E122" i="9" s="1"/>
  <c r="G63" i="9" a="1"/>
  <c r="G63" i="9" s="1"/>
  <c r="H146" i="9" a="1"/>
  <c r="H146" i="9" s="1"/>
  <c r="G98" i="9" a="1"/>
  <c r="G98" i="9" s="1"/>
  <c r="G50" i="9" a="1"/>
  <c r="G50" i="9" s="1"/>
  <c r="G132" i="9" a="1"/>
  <c r="G132" i="9" s="1"/>
  <c r="G73" i="9" a="1"/>
  <c r="G73" i="9" s="1"/>
  <c r="G17" i="9" a="1"/>
  <c r="G17" i="9" s="1"/>
  <c r="G15" i="9" a="1"/>
  <c r="G15" i="9" s="1"/>
  <c r="E154" i="9" a="1"/>
  <c r="E154" i="9" s="1"/>
  <c r="H110" i="9" a="1"/>
  <c r="H110" i="9" s="1"/>
  <c r="H101" i="9" a="1"/>
  <c r="H101" i="9" s="1"/>
  <c r="F60" i="9" a="1"/>
  <c r="F60" i="9" s="1"/>
  <c r="E62" i="9" a="1"/>
  <c r="E62" i="9" s="1"/>
  <c r="H18" i="9" a="1"/>
  <c r="H18" i="9" s="1"/>
  <c r="E101" i="9" a="1"/>
  <c r="E101" i="9" s="1"/>
  <c r="F62" i="9" a="1"/>
  <c r="F62" i="9" s="1"/>
  <c r="F125" i="9" a="1"/>
  <c r="F125" i="9" s="1"/>
  <c r="G64" i="9" a="1"/>
  <c r="G64" i="9" s="1"/>
  <c r="E16" i="9" a="1"/>
  <c r="E16" i="9" s="1"/>
  <c r="E39" i="9" a="1"/>
  <c r="E39" i="9" s="1"/>
  <c r="H142" i="9" a="1"/>
  <c r="H142" i="9" s="1"/>
  <c r="H114" i="9" a="1"/>
  <c r="H114" i="9" s="1"/>
  <c r="E124" i="9" a="1"/>
  <c r="E124" i="9" s="1"/>
  <c r="H65" i="9" a="1"/>
  <c r="H65" i="9" s="1"/>
  <c r="G143" i="9" a="1"/>
  <c r="G143" i="9" s="1"/>
  <c r="E145" i="9" a="1"/>
  <c r="E145" i="9" s="1"/>
  <c r="E94" i="9" a="1"/>
  <c r="E94" i="9" s="1"/>
  <c r="G111" i="9" a="1"/>
  <c r="G111" i="9" s="1"/>
  <c r="G117" i="9" a="1"/>
  <c r="G117" i="9" s="1"/>
  <c r="E52" i="9" a="1"/>
  <c r="E52" i="9" s="1"/>
  <c r="H133" i="9" a="1"/>
  <c r="H133" i="9" s="1"/>
  <c r="F121" i="9" a="1"/>
  <c r="F121" i="9" s="1"/>
  <c r="G76" i="9" a="1"/>
  <c r="G76" i="9" s="1"/>
  <c r="G72" i="9" a="1"/>
  <c r="G72" i="9" s="1"/>
  <c r="H156" i="9" a="1"/>
  <c r="H156" i="9" s="1"/>
  <c r="E45" i="9" a="1"/>
  <c r="E45" i="9" s="1"/>
  <c r="G95" i="9" a="1"/>
  <c r="G95" i="9" s="1"/>
  <c r="F118" i="9" a="1"/>
  <c r="F118" i="9" s="1"/>
  <c r="G105" i="9" a="1"/>
  <c r="G105" i="9" s="1"/>
  <c r="F122" i="9" a="1"/>
  <c r="F122" i="9" s="1"/>
  <c r="F63" i="9" a="1"/>
  <c r="F63" i="9" s="1"/>
  <c r="E146" i="9" a="1"/>
  <c r="E146" i="9" s="1"/>
  <c r="H98" i="9" a="1"/>
  <c r="H98" i="9" s="1"/>
  <c r="F50" i="9" a="1"/>
  <c r="F50" i="9" s="1"/>
  <c r="H132" i="9" a="1"/>
  <c r="H132" i="9" s="1"/>
  <c r="F73" i="9" a="1"/>
  <c r="F73" i="9" s="1"/>
  <c r="F17" i="9" a="1"/>
  <c r="F17" i="9" s="1"/>
  <c r="F15" i="9" a="1"/>
  <c r="F15" i="9" s="1"/>
  <c r="F154" i="9" a="1"/>
  <c r="F154" i="9" s="1"/>
  <c r="F110" i="9" a="1"/>
  <c r="F110" i="9" s="1"/>
  <c r="F101" i="9" a="1"/>
  <c r="F101" i="9" s="1"/>
  <c r="G60" i="9" a="1"/>
  <c r="G60" i="9" s="1"/>
  <c r="H62" i="9" a="1"/>
  <c r="H62" i="9" s="1"/>
  <c r="F18" i="9" a="1"/>
  <c r="F18" i="9" s="1"/>
  <c r="E110" i="9" a="1"/>
  <c r="E110" i="9" s="1"/>
  <c r="H60" i="9" a="1"/>
  <c r="H60" i="9" s="1"/>
  <c r="E18" i="9" a="1"/>
  <c r="E18" i="9" s="1"/>
  <c r="E60" i="9" a="1"/>
  <c r="E60" i="9" s="1"/>
  <c r="F135" i="9" a="1"/>
  <c r="F135" i="9" s="1"/>
  <c r="G125" i="9" a="1"/>
  <c r="G125" i="9" s="1"/>
  <c r="E64" i="9" a="1"/>
  <c r="E64" i="9" s="1"/>
  <c r="G39" i="9" a="1"/>
  <c r="G39" i="9" s="1"/>
  <c r="G142" i="9" a="1"/>
  <c r="G142" i="9" s="1"/>
  <c r="G114" i="9" a="1"/>
  <c r="G114" i="9" s="1"/>
  <c r="F124" i="9" a="1"/>
  <c r="F124" i="9" s="1"/>
  <c r="G65" i="9" a="1"/>
  <c r="G65" i="9" s="1"/>
  <c r="E143" i="9" a="1"/>
  <c r="E143" i="9" s="1"/>
  <c r="H145" i="9" a="1"/>
  <c r="H145" i="9" s="1"/>
  <c r="H94" i="9" a="1"/>
  <c r="H94" i="9" s="1"/>
  <c r="E111" i="9" a="1"/>
  <c r="E111" i="9" s="1"/>
  <c r="F117" i="9" a="1"/>
  <c r="F117" i="9" s="1"/>
  <c r="H52" i="9" a="1"/>
  <c r="H52" i="9" s="1"/>
  <c r="G133" i="9" a="1"/>
  <c r="G133" i="9" s="1"/>
  <c r="H121" i="9" a="1"/>
  <c r="H121" i="9" s="1"/>
  <c r="F76" i="9" a="1"/>
  <c r="F76" i="9" s="1"/>
  <c r="F72" i="9" a="1"/>
  <c r="F72" i="9" s="1"/>
  <c r="F156" i="9" a="1"/>
  <c r="F156" i="9" s="1"/>
  <c r="H45" i="9" a="1"/>
  <c r="H45" i="9" s="1"/>
  <c r="H95" i="9" a="1"/>
  <c r="H95" i="9" s="1"/>
  <c r="E118" i="9" a="1"/>
  <c r="E118" i="9" s="1"/>
  <c r="E105" i="9" a="1"/>
  <c r="E105" i="9" s="1"/>
  <c r="H122" i="9" a="1"/>
  <c r="H122" i="9" s="1"/>
  <c r="E63" i="9" a="1"/>
  <c r="E63" i="9" s="1"/>
  <c r="G146" i="9" a="1"/>
  <c r="G146" i="9" s="1"/>
  <c r="E98" i="9" a="1"/>
  <c r="E98" i="9" s="1"/>
  <c r="E50" i="9" a="1"/>
  <c r="E50" i="9" s="1"/>
  <c r="F132" i="9" a="1"/>
  <c r="F132" i="9" s="1"/>
  <c r="E73" i="9" a="1"/>
  <c r="E73" i="9" s="1"/>
  <c r="H17" i="9" a="1"/>
  <c r="H17" i="9" s="1"/>
  <c r="E15" i="9" a="1"/>
  <c r="E15" i="9" s="1"/>
  <c r="H154" i="9" a="1"/>
  <c r="H154" i="9" s="1"/>
  <c r="G101" i="9" a="1"/>
  <c r="G101" i="9" s="1"/>
  <c r="G62" i="9" a="1"/>
  <c r="G62" i="9" s="1"/>
  <c r="G110" i="9" a="1"/>
  <c r="G110" i="9" s="1"/>
  <c r="G18" i="9" a="1"/>
  <c r="G18" i="9" s="1"/>
  <c r="E135" i="9" a="1"/>
  <c r="E135" i="9" s="1"/>
  <c r="E125" i="9" a="1"/>
  <c r="E125" i="9" s="1"/>
  <c r="G16" i="9" a="1"/>
  <c r="G16" i="9" s="1"/>
  <c r="H39" i="9" a="1"/>
  <c r="H39" i="9" s="1"/>
  <c r="E142" i="9" a="1"/>
  <c r="E142" i="9" s="1"/>
  <c r="F114" i="9" a="1"/>
  <c r="F114" i="9" s="1"/>
  <c r="G124" i="9" a="1"/>
  <c r="G124" i="9" s="1"/>
  <c r="E65" i="9" a="1"/>
  <c r="E65" i="9" s="1"/>
  <c r="H143" i="9" a="1"/>
  <c r="H143" i="9" s="1"/>
  <c r="F145" i="9" a="1"/>
  <c r="F145" i="9" s="1"/>
  <c r="G94" i="9" a="1"/>
  <c r="G94" i="9" s="1"/>
  <c r="F111" i="9" a="1"/>
  <c r="F111" i="9" s="1"/>
  <c r="H117" i="9" a="1"/>
  <c r="H117" i="9" s="1"/>
  <c r="G52" i="9" a="1"/>
  <c r="G52" i="9" s="1"/>
  <c r="E133" i="9" a="1"/>
  <c r="E133" i="9" s="1"/>
  <c r="G121" i="9" a="1"/>
  <c r="G121" i="9" s="1"/>
  <c r="H76" i="9" a="1"/>
  <c r="H76" i="9" s="1"/>
  <c r="H72" i="9" a="1"/>
  <c r="H72" i="9" s="1"/>
  <c r="E156" i="9" a="1"/>
  <c r="E156" i="9" s="1"/>
  <c r="G45" i="9" a="1"/>
  <c r="G45" i="9" s="1"/>
  <c r="F95" i="9" a="1"/>
  <c r="F95" i="9" s="1"/>
  <c r="G118" i="9" a="1"/>
  <c r="G118" i="9" s="1"/>
  <c r="F105" i="9" a="1"/>
  <c r="F105" i="9" s="1"/>
  <c r="G122" i="9" a="1"/>
  <c r="G122" i="9" s="1"/>
  <c r="H63" i="9" a="1"/>
  <c r="H63" i="9" s="1"/>
  <c r="F146" i="9" a="1"/>
  <c r="F146" i="9" s="1"/>
  <c r="F98" i="9" a="1"/>
  <c r="F98" i="9" s="1"/>
  <c r="H50" i="9" a="1"/>
  <c r="H50" i="9" s="1"/>
  <c r="E132" i="9" a="1"/>
  <c r="E132" i="9" s="1"/>
  <c r="H73" i="9" a="1"/>
  <c r="H73" i="9" s="1"/>
  <c r="E17" i="9" a="1"/>
  <c r="E17" i="9" s="1"/>
  <c r="H15" i="9" a="1"/>
  <c r="H15" i="9" s="1"/>
  <c r="G154" i="9" a="1"/>
  <c r="G154" i="9" s="1"/>
  <c r="G335" i="9" a="1"/>
  <c r="G335" i="9" s="1"/>
  <c r="G524" i="9" a="1"/>
  <c r="G524" i="9" s="1"/>
  <c r="E41" i="1"/>
  <c r="B19" i="21"/>
  <c r="U8" i="6" a="1"/>
  <c r="U8" i="6" s="1"/>
  <c r="C217" i="6" l="1"/>
  <c r="T41" i="1"/>
  <c r="C211" i="6"/>
  <c r="C535" i="6"/>
  <c r="C511" i="6"/>
  <c r="D99" i="5"/>
  <c r="D63" i="5"/>
  <c r="C469" i="6"/>
  <c r="C271" i="6"/>
  <c r="D51" i="5"/>
  <c r="C307" i="6"/>
  <c r="D57" i="5"/>
  <c r="C451" i="6"/>
  <c r="D165" i="5"/>
  <c r="C493" i="6"/>
  <c r="C403" i="6"/>
  <c r="C253" i="6"/>
  <c r="D105" i="5"/>
  <c r="C385" i="6"/>
  <c r="C103" i="6"/>
  <c r="C433" i="6"/>
  <c r="D81" i="5"/>
  <c r="C475" i="6"/>
  <c r="D75" i="5"/>
  <c r="C235" i="6"/>
  <c r="D159" i="5"/>
  <c r="D141" i="5"/>
  <c r="C487" i="6"/>
  <c r="C97" i="6"/>
  <c r="C127" i="6"/>
  <c r="C457" i="6"/>
  <c r="C121" i="6"/>
  <c r="C505" i="6"/>
  <c r="N41" i="1"/>
  <c r="C343" i="6"/>
  <c r="C499" i="6"/>
  <c r="C133" i="6"/>
  <c r="D153" i="5"/>
  <c r="C199" i="6"/>
  <c r="C181" i="6"/>
  <c r="C565" i="6"/>
  <c r="C547" i="6"/>
  <c r="C529" i="6"/>
  <c r="C151" i="6"/>
  <c r="C193" i="6"/>
  <c r="C157" i="6"/>
  <c r="D177" i="5"/>
  <c r="C223" i="6"/>
  <c r="C205" i="6"/>
  <c r="C187" i="6"/>
  <c r="C571" i="6"/>
  <c r="C553" i="6"/>
  <c r="C247" i="6"/>
  <c r="C289" i="6"/>
  <c r="D171" i="5"/>
  <c r="D87" i="5"/>
  <c r="C367" i="6"/>
  <c r="C349" i="6"/>
  <c r="C331" i="6"/>
  <c r="C313" i="6"/>
  <c r="C145" i="6"/>
  <c r="C295" i="6"/>
  <c r="C277" i="6"/>
  <c r="C259" i="6"/>
  <c r="C241" i="6"/>
  <c r="D93" i="5"/>
  <c r="C439" i="6"/>
  <c r="C481" i="6"/>
  <c r="D123" i="5"/>
  <c r="C169" i="6"/>
  <c r="C319" i="6"/>
  <c r="C301" i="6"/>
  <c r="C283" i="6"/>
  <c r="C265" i="6"/>
  <c r="D189" i="5"/>
  <c r="C229" i="6"/>
  <c r="D117" i="5"/>
  <c r="C163" i="6"/>
  <c r="D183" i="5"/>
  <c r="C463" i="6"/>
  <c r="C445" i="6"/>
  <c r="C427" i="6"/>
  <c r="C409" i="6"/>
  <c r="C421" i="6"/>
  <c r="D45" i="5"/>
  <c r="D195" i="5"/>
  <c r="D111" i="5"/>
  <c r="C391" i="6"/>
  <c r="C373" i="6"/>
  <c r="C355" i="6"/>
  <c r="C337" i="6"/>
  <c r="D147" i="5"/>
  <c r="C325" i="6"/>
  <c r="D69" i="5"/>
  <c r="C115" i="6"/>
  <c r="D135" i="5"/>
  <c r="C415" i="6"/>
  <c r="C397" i="6"/>
  <c r="C379" i="6"/>
  <c r="C361" i="6"/>
  <c r="C139" i="6"/>
  <c r="C517" i="6"/>
  <c r="C109" i="6"/>
  <c r="D129" i="5"/>
  <c r="C175" i="6"/>
  <c r="C559" i="6"/>
  <c r="C541" i="6"/>
  <c r="C523" i="6"/>
  <c r="A42" i="1"/>
  <c r="D19" i="21"/>
  <c r="AG10" i="5" a="1"/>
  <c r="AG10" i="5" s="1"/>
  <c r="Q10" i="5" a="1"/>
  <c r="Q10" i="5" s="1"/>
  <c r="AE10" i="5" a="1"/>
  <c r="AE10" i="5" s="1"/>
  <c r="M55" i="10" l="1"/>
  <c r="M31" i="10"/>
  <c r="L62" i="12"/>
  <c r="U57" i="21" s="1" a="1"/>
  <c r="U57" i="21" s="1"/>
  <c r="L61" i="12"/>
  <c r="Q57" i="21" s="1" a="1"/>
  <c r="Q57" i="21" s="1"/>
  <c r="L60" i="12"/>
  <c r="L30" i="12"/>
  <c r="M43" i="10"/>
  <c r="L36" i="12"/>
  <c r="M49" i="10"/>
  <c r="E42" i="1"/>
  <c r="B20" i="21"/>
  <c r="M8" i="21"/>
  <c r="N42" i="1" l="1"/>
  <c r="T42" i="1"/>
  <c r="C158" i="6"/>
  <c r="C446" i="6"/>
  <c r="D88" i="5"/>
  <c r="C416" i="6"/>
  <c r="C278" i="6"/>
  <c r="D148" i="5"/>
  <c r="D178" i="5"/>
  <c r="C428" i="6"/>
  <c r="C110" i="6"/>
  <c r="C398" i="6"/>
  <c r="D46" i="5"/>
  <c r="C182" i="6"/>
  <c r="C458" i="6"/>
  <c r="D52" i="5"/>
  <c r="D130" i="5"/>
  <c r="C380" i="6"/>
  <c r="D196" i="5"/>
  <c r="D136" i="5"/>
  <c r="C464" i="6"/>
  <c r="C488" i="6"/>
  <c r="C410" i="6"/>
  <c r="C140" i="6"/>
  <c r="C242" i="6"/>
  <c r="C128" i="6"/>
  <c r="C560" i="6"/>
  <c r="D106" i="5"/>
  <c r="D76" i="5"/>
  <c r="C512" i="6"/>
  <c r="C194" i="6"/>
  <c r="D58" i="5"/>
  <c r="C290" i="6"/>
  <c r="C116" i="6"/>
  <c r="C254" i="6"/>
  <c r="C482" i="6"/>
  <c r="C176" i="6"/>
  <c r="D172" i="5"/>
  <c r="C218" i="6"/>
  <c r="C224" i="6"/>
  <c r="C206" i="6"/>
  <c r="C188" i="6"/>
  <c r="C572" i="6"/>
  <c r="C386" i="6"/>
  <c r="D112" i="5"/>
  <c r="C134" i="6"/>
  <c r="D154" i="5"/>
  <c r="C230" i="6"/>
  <c r="C98" i="6"/>
  <c r="C470" i="6"/>
  <c r="D124" i="5"/>
  <c r="C170" i="6"/>
  <c r="C554" i="6"/>
  <c r="C542" i="6"/>
  <c r="C524" i="6"/>
  <c r="C374" i="6"/>
  <c r="D184" i="5"/>
  <c r="C122" i="6"/>
  <c r="C506" i="6"/>
  <c r="C494" i="6"/>
  <c r="C476" i="6"/>
  <c r="C356" i="6"/>
  <c r="D142" i="5"/>
  <c r="C248" i="6"/>
  <c r="D160" i="5"/>
  <c r="C260" i="6"/>
  <c r="D70" i="5"/>
  <c r="C266" i="6"/>
  <c r="C272" i="6"/>
  <c r="C236" i="6"/>
  <c r="D64" i="5"/>
  <c r="C566" i="6"/>
  <c r="D94" i="5"/>
  <c r="C200" i="6"/>
  <c r="C548" i="6"/>
  <c r="D166" i="5"/>
  <c r="D82" i="5"/>
  <c r="C362" i="6"/>
  <c r="C368" i="6"/>
  <c r="C350" i="6"/>
  <c r="C332" i="6"/>
  <c r="C152" i="6"/>
  <c r="C392" i="6"/>
  <c r="C452" i="6"/>
  <c r="D118" i="5"/>
  <c r="C164" i="6"/>
  <c r="C314" i="6"/>
  <c r="C320" i="6"/>
  <c r="C302" i="6"/>
  <c r="C284" i="6"/>
  <c r="D190" i="5"/>
  <c r="C296" i="6"/>
  <c r="C104" i="6"/>
  <c r="D100" i="5"/>
  <c r="C146" i="6"/>
  <c r="C212" i="6"/>
  <c r="C338" i="6"/>
  <c r="C344" i="6"/>
  <c r="C326" i="6"/>
  <c r="C308" i="6"/>
  <c r="C434" i="6"/>
  <c r="C440" i="6"/>
  <c r="C422" i="6"/>
  <c r="C404" i="6"/>
  <c r="C530" i="6"/>
  <c r="C536" i="6"/>
  <c r="C518" i="6"/>
  <c r="C500" i="6"/>
  <c r="A43" i="1"/>
  <c r="D20" i="21"/>
  <c r="F24" i="16" a="1"/>
  <c r="F24" i="16" s="1"/>
  <c r="M57" i="10" l="1"/>
  <c r="M56" i="10"/>
  <c r="M32" i="10"/>
  <c r="M33" i="10"/>
  <c r="M44" i="10"/>
  <c r="L31" i="12"/>
  <c r="L32" i="12"/>
  <c r="M50" i="10"/>
  <c r="M51" i="10"/>
  <c r="L43" i="12"/>
  <c r="Q51" i="21" s="1" a="1"/>
  <c r="Q51" i="21" s="1"/>
  <c r="L44" i="12"/>
  <c r="U51" i="21" s="1" a="1"/>
  <c r="U51" i="21" s="1"/>
  <c r="M45" i="10"/>
  <c r="L37" i="12"/>
  <c r="Q49" i="21" s="1" a="1"/>
  <c r="Q49" i="21" s="1"/>
  <c r="L42" i="12"/>
  <c r="L38" i="12"/>
  <c r="U49" i="21" s="1" a="1"/>
  <c r="U49" i="21" s="1"/>
  <c r="F25" i="16" a="1"/>
  <c r="F25" i="16" s="1"/>
  <c r="F26" i="16" s="1" a="1"/>
  <c r="F26" i="16" s="1"/>
  <c r="E43" i="1"/>
  <c r="B21" i="21"/>
  <c r="F4" i="16" a="1"/>
  <c r="F4" i="16" s="1"/>
  <c r="C543" i="6" l="1"/>
  <c r="T43" i="1"/>
  <c r="F27" i="16" a="1"/>
  <c r="F27" i="16" s="1"/>
  <c r="C441" i="6"/>
  <c r="F5" i="16" a="1"/>
  <c r="F5" i="16" s="1"/>
  <c r="F6" i="16" s="1" a="1"/>
  <c r="F6" i="16" s="1"/>
  <c r="D137" i="5"/>
  <c r="C297" i="6"/>
  <c r="D107" i="5"/>
  <c r="C303" i="6"/>
  <c r="C231" i="6"/>
  <c r="C525" i="6"/>
  <c r="C165" i="6"/>
  <c r="C189" i="6"/>
  <c r="C99" i="6"/>
  <c r="C399" i="6"/>
  <c r="C159" i="6"/>
  <c r="C291" i="6"/>
  <c r="C279" i="6"/>
  <c r="C429" i="6"/>
  <c r="C261" i="6"/>
  <c r="D65" i="5"/>
  <c r="C495" i="6"/>
  <c r="D59" i="5"/>
  <c r="C153" i="6"/>
  <c r="D119" i="5"/>
  <c r="D179" i="5"/>
  <c r="C117" i="6"/>
  <c r="C483" i="6"/>
  <c r="C471" i="6"/>
  <c r="C507" i="6"/>
  <c r="C435" i="6"/>
  <c r="D149" i="5"/>
  <c r="D185" i="5"/>
  <c r="D143" i="5"/>
  <c r="C333" i="6"/>
  <c r="C357" i="6"/>
  <c r="C309" i="6"/>
  <c r="C225" i="6"/>
  <c r="C531" i="6"/>
  <c r="D71" i="5"/>
  <c r="C501" i="6"/>
  <c r="C489" i="6"/>
  <c r="D95" i="5"/>
  <c r="C177" i="6"/>
  <c r="C423" i="6"/>
  <c r="C321" i="6"/>
  <c r="C339" i="6"/>
  <c r="C561" i="6"/>
  <c r="C147" i="6"/>
  <c r="C573" i="6"/>
  <c r="C105" i="6"/>
  <c r="C555" i="6"/>
  <c r="D53" i="5"/>
  <c r="C513" i="6"/>
  <c r="D173" i="5"/>
  <c r="C249" i="6"/>
  <c r="C171" i="6"/>
  <c r="D167" i="5"/>
  <c r="C213" i="6"/>
  <c r="C195" i="6"/>
  <c r="C201" i="6"/>
  <c r="C183" i="6"/>
  <c r="C567" i="6"/>
  <c r="C141" i="6"/>
  <c r="C417" i="6"/>
  <c r="D77" i="5"/>
  <c r="C345" i="6"/>
  <c r="C519" i="6"/>
  <c r="C237" i="6"/>
  <c r="C207" i="6"/>
  <c r="C111" i="6"/>
  <c r="C537" i="6"/>
  <c r="D113" i="5"/>
  <c r="C135" i="6"/>
  <c r="C285" i="6"/>
  <c r="C267" i="6"/>
  <c r="C273" i="6"/>
  <c r="C255" i="6"/>
  <c r="D101" i="5"/>
  <c r="C381" i="6"/>
  <c r="C363" i="6"/>
  <c r="C369" i="6"/>
  <c r="C351" i="6"/>
  <c r="C219" i="6"/>
  <c r="D89" i="5"/>
  <c r="C243" i="6"/>
  <c r="D83" i="5"/>
  <c r="C129" i="6"/>
  <c r="D125" i="5"/>
  <c r="C405" i="6"/>
  <c r="C387" i="6"/>
  <c r="C393" i="6"/>
  <c r="C375" i="6"/>
  <c r="D161" i="5"/>
  <c r="C315" i="6"/>
  <c r="C123" i="6"/>
  <c r="C549" i="6"/>
  <c r="C327" i="6"/>
  <c r="D191" i="5"/>
  <c r="C411" i="6"/>
  <c r="D131" i="5"/>
  <c r="C453" i="6"/>
  <c r="D155" i="5"/>
  <c r="D47" i="5"/>
  <c r="D197" i="5"/>
  <c r="C477" i="6"/>
  <c r="C459" i="6"/>
  <c r="C465" i="6"/>
  <c r="C447" i="6"/>
  <c r="D21" i="21"/>
  <c r="N43" i="1"/>
  <c r="F185" i="21"/>
  <c r="E185" i="21"/>
  <c r="B185" i="21"/>
  <c r="C185" i="21"/>
  <c r="D185" i="21"/>
  <c r="A185" i="21"/>
  <c r="A183" i="21"/>
  <c r="A117" i="21"/>
  <c r="A79" i="21"/>
  <c r="O28" i="21"/>
  <c r="O29" i="21"/>
  <c r="O30" i="21"/>
  <c r="O31" i="21"/>
  <c r="O32" i="21"/>
  <c r="O33" i="21"/>
  <c r="O34" i="21"/>
  <c r="O35" i="21"/>
  <c r="O36" i="21"/>
  <c r="O37" i="21"/>
  <c r="O38" i="21"/>
  <c r="O27" i="21"/>
  <c r="B28" i="21"/>
  <c r="B29" i="21"/>
  <c r="B30" i="21"/>
  <c r="B31" i="21"/>
  <c r="B32" i="21"/>
  <c r="B33" i="21"/>
  <c r="B34" i="21"/>
  <c r="B35" i="21"/>
  <c r="B36" i="21"/>
  <c r="B37" i="21"/>
  <c r="B38" i="21"/>
  <c r="B27" i="21"/>
  <c r="M6" i="21"/>
  <c r="M7" i="21"/>
  <c r="M9" i="21"/>
  <c r="M10" i="21"/>
  <c r="M11" i="21"/>
  <c r="M12" i="21"/>
  <c r="M13" i="21"/>
  <c r="I6" i="21"/>
  <c r="I7" i="21"/>
  <c r="I8" i="21"/>
  <c r="I9" i="21"/>
  <c r="I10" i="21"/>
  <c r="I11" i="21"/>
  <c r="I12" i="21"/>
  <c r="I13" i="21"/>
  <c r="I5" i="21"/>
  <c r="O26" i="21"/>
  <c r="B26" i="21"/>
  <c r="D8" i="21"/>
  <c r="D9" i="21"/>
  <c r="B8" i="21"/>
  <c r="B9" i="21"/>
  <c r="D6" i="21"/>
  <c r="D7" i="21"/>
  <c r="D5" i="21"/>
  <c r="F28" i="16" l="1" a="1"/>
  <c r="F28" i="16" s="1"/>
  <c r="F29" i="16" s="1" a="1"/>
  <c r="F29" i="16" s="1"/>
  <c r="F7" i="16" a="1"/>
  <c r="F7" i="16" s="1"/>
  <c r="F8" i="16" s="1" a="1"/>
  <c r="F8" i="16" s="1"/>
  <c r="B7" i="21"/>
  <c r="B6" i="21"/>
  <c r="B5" i="21"/>
  <c r="B4" i="21"/>
  <c r="A1" i="21"/>
  <c r="F30" i="16" l="1" a="1"/>
  <c r="F30" i="16" s="1"/>
  <c r="F9" i="16" a="1"/>
  <c r="F9" i="16" s="1"/>
  <c r="F10" i="16" s="1" a="1"/>
  <c r="F10" i="16" s="1"/>
  <c r="F11" i="16" s="1" a="1"/>
  <c r="F11" i="16" s="1"/>
  <c r="B93" i="6"/>
  <c r="K93" i="6"/>
  <c r="F93" i="6"/>
  <c r="F31" i="16" l="1" a="1"/>
  <c r="F31" i="16" s="1"/>
  <c r="F32" i="16" s="1" a="1"/>
  <c r="F32" i="16" s="1"/>
  <c r="F33" i="16" s="1" a="1"/>
  <c r="F33" i="16" s="1"/>
  <c r="F34" i="16" s="1" a="1"/>
  <c r="F34" i="16" s="1"/>
  <c r="F35" i="16" s="1" a="1"/>
  <c r="F35" i="16" s="1"/>
  <c r="F36" i="16" s="1" a="1"/>
  <c r="F36" i="16" s="1"/>
  <c r="F37" i="16" s="1" a="1"/>
  <c r="F37" i="16" s="1"/>
  <c r="F38" i="16" s="1" a="1"/>
  <c r="F38" i="16" s="1"/>
  <c r="F39" i="16" s="1" a="1"/>
  <c r="F39" i="16" s="1"/>
  <c r="F40" i="16" s="1" a="1"/>
  <c r="F40" i="16" s="1"/>
  <c r="F12" i="16" a="1"/>
  <c r="F12" i="16" s="1"/>
  <c r="F13" i="16" s="1" a="1"/>
  <c r="F13" i="16" s="1"/>
  <c r="F14" i="16" s="1" a="1"/>
  <c r="F14" i="16" s="1"/>
  <c r="F15" i="16" s="1" a="1"/>
  <c r="F15" i="16" s="1"/>
  <c r="F16" i="16" s="1" a="1"/>
  <c r="F16" i="16" s="1"/>
  <c r="F17" i="16" s="1" a="1"/>
  <c r="F17" i="16" s="1"/>
  <c r="F18" i="16" s="1" a="1"/>
  <c r="F18" i="16" s="1"/>
  <c r="F19" i="16" s="1" a="1"/>
  <c r="F19" i="16" s="1"/>
  <c r="F20" i="16" s="1" a="1"/>
  <c r="F20" i="16" s="1"/>
  <c r="S8" i="6"/>
  <c r="X10" i="5" l="1"/>
  <c r="AC118" i="21" l="1"/>
  <c r="Q118" i="21"/>
  <c r="Y118" i="21"/>
  <c r="U118" i="21"/>
  <c r="AG118" i="21"/>
  <c r="D4" i="21" l="1"/>
  <c r="C23" i="19" a="1"/>
  <c r="C23" i="19" s="1"/>
  <c r="C3" i="19" a="1"/>
  <c r="C3" i="19" s="1"/>
  <c r="C24" i="19" l="1" a="1"/>
  <c r="C24" i="19" s="1"/>
  <c r="C25" i="19" s="1" a="1"/>
  <c r="C25" i="19" s="1"/>
  <c r="C26" i="19" s="1" a="1"/>
  <c r="C26" i="19" s="1"/>
  <c r="C4" i="19" a="1"/>
  <c r="C4" i="19" s="1"/>
  <c r="C5" i="19" s="1" a="1"/>
  <c r="C5" i="19" s="1"/>
  <c r="U10" i="10"/>
  <c r="I93" i="6"/>
  <c r="AC10" i="5"/>
  <c r="AA10" i="5"/>
  <c r="M41" i="5" s="1"/>
  <c r="L41" i="5"/>
  <c r="S10" i="10"/>
  <c r="B167" i="9" s="1"/>
  <c r="V10" i="10"/>
  <c r="L30" i="10" s="1"/>
  <c r="C6" i="19" l="1" a="1"/>
  <c r="C6" i="19" s="1"/>
  <c r="C7" i="19" s="1" a="1"/>
  <c r="C7" i="19" s="1"/>
  <c r="C8" i="19" s="1" a="1"/>
  <c r="C8" i="19" s="1"/>
  <c r="N167" i="9"/>
  <c r="C41" i="5"/>
  <c r="B30" i="10"/>
  <c r="Z119" i="1"/>
  <c r="G92" i="1"/>
  <c r="G68" i="1"/>
  <c r="G50" i="1"/>
  <c r="C9" i="19" l="1" a="1"/>
  <c r="C9" i="19" s="1"/>
  <c r="C10" i="19" s="1" a="1"/>
  <c r="C10" i="19" s="1"/>
  <c r="C11" i="19" s="1" a="1"/>
  <c r="C11" i="19" s="1"/>
  <c r="C12" i="19" s="1" a="1"/>
  <c r="C12" i="19" s="1"/>
  <c r="C13" i="19" s="1" a="1"/>
  <c r="C13" i="19" s="1"/>
  <c r="C14" i="19" s="1" a="1"/>
  <c r="C14" i="19" s="1"/>
  <c r="K167" i="9"/>
  <c r="K168" i="9" s="1"/>
  <c r="L167" i="9"/>
  <c r="K169" i="9" l="1"/>
  <c r="L168" i="9"/>
  <c r="Y10" i="5"/>
  <c r="B326" i="9" s="1"/>
  <c r="K170" i="9" l="1"/>
  <c r="L169" i="9"/>
  <c r="X326" i="9"/>
  <c r="V326" i="9" s="1" a="1"/>
  <c r="V326" i="9" s="1"/>
  <c r="Y326" i="9"/>
  <c r="Y327" i="9" s="1"/>
  <c r="Y328" i="9" s="1"/>
  <c r="Y329" i="9" s="1"/>
  <c r="Y330" i="9" s="1"/>
  <c r="Y331" i="9" s="1"/>
  <c r="Y332" i="9" s="1"/>
  <c r="Y333" i="9" s="1"/>
  <c r="Y334" i="9" s="1"/>
  <c r="Y335" i="9" s="1"/>
  <c r="Y336" i="9" s="1"/>
  <c r="Y337" i="9" s="1"/>
  <c r="Y338" i="9" s="1"/>
  <c r="Y339" i="9" s="1"/>
  <c r="Y340" i="9" s="1"/>
  <c r="Y341" i="9" s="1"/>
  <c r="Y342" i="9" s="1"/>
  <c r="Y343" i="9" s="1"/>
  <c r="Y344" i="9" s="1"/>
  <c r="Y345" i="9" s="1"/>
  <c r="Y346" i="9" s="1"/>
  <c r="Y347" i="9" s="1"/>
  <c r="Y348" i="9" s="1"/>
  <c r="Y349" i="9" s="1"/>
  <c r="Y350" i="9" s="1"/>
  <c r="Y351" i="9" s="1"/>
  <c r="Y352" i="9" s="1"/>
  <c r="Y353" i="9" s="1"/>
  <c r="Y354" i="9" s="1"/>
  <c r="Y355" i="9" s="1"/>
  <c r="Y356" i="9" s="1"/>
  <c r="Y357" i="9" s="1"/>
  <c r="Z326" i="9"/>
  <c r="AA326" i="9"/>
  <c r="A840" i="19" a="1"/>
  <c r="A840" i="19" s="1"/>
  <c r="A841" i="19" s="1" a="1"/>
  <c r="A841" i="19" s="1"/>
  <c r="A842" i="19" s="1" a="1"/>
  <c r="A842" i="19" s="1"/>
  <c r="A843" i="19" s="1" a="1"/>
  <c r="A843" i="19" s="1"/>
  <c r="C95" i="20"/>
  <c r="D95" i="20" s="1"/>
  <c r="C59" i="20"/>
  <c r="D59" i="20" s="1"/>
  <c r="C3" i="20"/>
  <c r="D3" i="20" s="1"/>
  <c r="C141" i="9" l="1" a="1"/>
  <c r="C141" i="9" s="1"/>
  <c r="I157" i="9" a="1"/>
  <c r="I157" i="9" s="1"/>
  <c r="I42" i="9" a="1"/>
  <c r="I42" i="9" s="1"/>
  <c r="D142" i="9" a="1"/>
  <c r="D142" i="9" s="1"/>
  <c r="I97" i="9" a="1"/>
  <c r="I97" i="9" s="1"/>
  <c r="C56" i="9" a="1"/>
  <c r="C56" i="9" s="1"/>
  <c r="D136" i="9" a="1"/>
  <c r="D136" i="9" s="1"/>
  <c r="D69" i="9" a="1"/>
  <c r="D69" i="9" s="1"/>
  <c r="I77" i="9" a="1"/>
  <c r="I77" i="9" s="1"/>
  <c r="D65" i="9" a="1"/>
  <c r="D65" i="9" s="1"/>
  <c r="C123" i="9" a="1"/>
  <c r="C123" i="9" s="1"/>
  <c r="I14" i="9" a="1"/>
  <c r="I14" i="9" s="1"/>
  <c r="I109" i="9" a="1"/>
  <c r="I109" i="9" s="1"/>
  <c r="C50" i="9" a="1"/>
  <c r="C50" i="9" s="1"/>
  <c r="I135" i="9" a="1"/>
  <c r="I135" i="9" s="1"/>
  <c r="D64" i="9" a="1"/>
  <c r="D64" i="9" s="1"/>
  <c r="I17" i="9" a="1"/>
  <c r="I17" i="9" s="1"/>
  <c r="C15" i="9" a="1"/>
  <c r="C15" i="9" s="1"/>
  <c r="D153" i="9" a="1"/>
  <c r="D153" i="9" s="1"/>
  <c r="D39" i="9" a="1"/>
  <c r="D39" i="9" s="1"/>
  <c r="D114" i="9" a="1"/>
  <c r="D114" i="9" s="1"/>
  <c r="D131" i="9" a="1"/>
  <c r="D131" i="9" s="1"/>
  <c r="I80" i="9" a="1"/>
  <c r="I80" i="9" s="1"/>
  <c r="D154" i="9" a="1"/>
  <c r="D154" i="9" s="1"/>
  <c r="D157" i="9" a="1"/>
  <c r="D157" i="9" s="1"/>
  <c r="C42" i="9" a="1"/>
  <c r="C42" i="9" s="1"/>
  <c r="I142" i="9" a="1"/>
  <c r="I142" i="9" s="1"/>
  <c r="D115" i="9" a="1"/>
  <c r="D115" i="9" s="1"/>
  <c r="D56" i="9" a="1"/>
  <c r="D56" i="9" s="1"/>
  <c r="C124" i="9" a="1"/>
  <c r="C124" i="9" s="1"/>
  <c r="I69" i="9" a="1"/>
  <c r="I69" i="9" s="1"/>
  <c r="D77" i="9" a="1"/>
  <c r="D77" i="9" s="1"/>
  <c r="C13" i="9" a="1"/>
  <c r="C13" i="9" s="1"/>
  <c r="I123" i="9" a="1"/>
  <c r="I123" i="9" s="1"/>
  <c r="C14" i="9" a="1"/>
  <c r="C14" i="9" s="1"/>
  <c r="I113" i="9" a="1"/>
  <c r="I113" i="9" s="1"/>
  <c r="D109" i="9" a="1"/>
  <c r="D109" i="9" s="1"/>
  <c r="D50" i="9" a="1"/>
  <c r="D50" i="9" s="1"/>
  <c r="I125" i="9" a="1"/>
  <c r="I125" i="9" s="1"/>
  <c r="C64" i="9" a="1"/>
  <c r="C64" i="9" s="1"/>
  <c r="D17" i="9" a="1"/>
  <c r="D17" i="9" s="1"/>
  <c r="D79" i="9" a="1"/>
  <c r="D79" i="9" s="1"/>
  <c r="I153" i="9" a="1"/>
  <c r="I153" i="9" s="1"/>
  <c r="I141" i="9" a="1"/>
  <c r="I141" i="9" s="1"/>
  <c r="D42" i="9" a="1"/>
  <c r="D42" i="9" s="1"/>
  <c r="C97" i="9" a="1"/>
  <c r="C97" i="9" s="1"/>
  <c r="I115" i="9" a="1"/>
  <c r="I115" i="9" s="1"/>
  <c r="I56" i="9" a="1"/>
  <c r="I56" i="9" s="1"/>
  <c r="C136" i="9" a="1"/>
  <c r="C136" i="9" s="1"/>
  <c r="I124" i="9" a="1"/>
  <c r="I124" i="9" s="1"/>
  <c r="C69" i="9" a="1"/>
  <c r="C69" i="9" s="1"/>
  <c r="C65" i="9" a="1"/>
  <c r="C65" i="9" s="1"/>
  <c r="I13" i="9" a="1"/>
  <c r="I13" i="9" s="1"/>
  <c r="D123" i="9" a="1"/>
  <c r="D123" i="9" s="1"/>
  <c r="D113" i="9" a="1"/>
  <c r="D113" i="9" s="1"/>
  <c r="C109" i="9" a="1"/>
  <c r="C109" i="9" s="1"/>
  <c r="D135" i="9" a="1"/>
  <c r="D135" i="9" s="1"/>
  <c r="D125" i="9" a="1"/>
  <c r="D125" i="9" s="1"/>
  <c r="I64" i="9" a="1"/>
  <c r="I64" i="9" s="1"/>
  <c r="D15" i="9" a="1"/>
  <c r="D15" i="9" s="1"/>
  <c r="I79" i="9" a="1"/>
  <c r="I79" i="9" s="1"/>
  <c r="C153" i="9" a="1"/>
  <c r="C153" i="9" s="1"/>
  <c r="I39" i="9" a="1"/>
  <c r="I39" i="9" s="1"/>
  <c r="C131" i="9" a="1"/>
  <c r="C131" i="9" s="1"/>
  <c r="I11" i="9" a="1"/>
  <c r="I11" i="9" s="1"/>
  <c r="I154" i="9" a="1"/>
  <c r="I154" i="9" s="1"/>
  <c r="C148" i="9" a="1"/>
  <c r="C148" i="9" s="1"/>
  <c r="I111" i="9" a="1"/>
  <c r="I111" i="9" s="1"/>
  <c r="D141" i="9" a="1"/>
  <c r="D141" i="9" s="1"/>
  <c r="C157" i="9" a="1"/>
  <c r="C157" i="9" s="1"/>
  <c r="C142" i="9" a="1"/>
  <c r="C142" i="9" s="1"/>
  <c r="D97" i="9" a="1"/>
  <c r="D97" i="9" s="1"/>
  <c r="C115" i="9" a="1"/>
  <c r="C115" i="9" s="1"/>
  <c r="I136" i="9" a="1"/>
  <c r="I136" i="9" s="1"/>
  <c r="D124" i="9" a="1"/>
  <c r="D124" i="9" s="1"/>
  <c r="C77" i="9" a="1"/>
  <c r="C77" i="9" s="1"/>
  <c r="I65" i="9" a="1"/>
  <c r="I65" i="9" s="1"/>
  <c r="D13" i="9" a="1"/>
  <c r="D13" i="9" s="1"/>
  <c r="D14" i="9" a="1"/>
  <c r="D14" i="9" s="1"/>
  <c r="C113" i="9" a="1"/>
  <c r="C113" i="9" s="1"/>
  <c r="I50" i="9" a="1"/>
  <c r="I50" i="9" s="1"/>
  <c r="C135" i="9" a="1"/>
  <c r="C135" i="9" s="1"/>
  <c r="C125" i="9" a="1"/>
  <c r="C125" i="9" s="1"/>
  <c r="C17" i="9" a="1"/>
  <c r="C17" i="9" s="1"/>
  <c r="I15" i="9" a="1"/>
  <c r="I15" i="9" s="1"/>
  <c r="C79" i="9" a="1"/>
  <c r="C79" i="9" s="1"/>
  <c r="I114" i="9" a="1"/>
  <c r="I114" i="9" s="1"/>
  <c r="C114" i="9" a="1"/>
  <c r="C114" i="9" s="1"/>
  <c r="C80" i="9" a="1"/>
  <c r="C80" i="9" s="1"/>
  <c r="D148" i="9" a="1"/>
  <c r="D148" i="9" s="1"/>
  <c r="I110" i="9" a="1"/>
  <c r="I110" i="9" s="1"/>
  <c r="D72" i="9" a="1"/>
  <c r="D72" i="9" s="1"/>
  <c r="D129" i="9" a="1"/>
  <c r="D129" i="9" s="1"/>
  <c r="D66" i="9" a="1"/>
  <c r="D66" i="9" s="1"/>
  <c r="I82" i="9" a="1"/>
  <c r="I82" i="9" s="1"/>
  <c r="C88" i="9" a="1"/>
  <c r="C88" i="9" s="1"/>
  <c r="I155" i="9" a="1"/>
  <c r="I155" i="9" s="1"/>
  <c r="C47" i="9" a="1"/>
  <c r="C47" i="9" s="1"/>
  <c r="C139" i="9" a="1"/>
  <c r="C139" i="9" s="1"/>
  <c r="I112" i="9" a="1"/>
  <c r="I112" i="9" s="1"/>
  <c r="I102" i="9" a="1"/>
  <c r="I102" i="9" s="1"/>
  <c r="C137" i="9" a="1"/>
  <c r="C137" i="9" s="1"/>
  <c r="I122" i="9" a="1"/>
  <c r="I122" i="9" s="1"/>
  <c r="I78" i="9" a="1"/>
  <c r="I78" i="9" s="1"/>
  <c r="D63" i="9" a="1"/>
  <c r="D63" i="9" s="1"/>
  <c r="I48" i="9" a="1"/>
  <c r="I48" i="9" s="1"/>
  <c r="D98" i="9" a="1"/>
  <c r="D98" i="9" s="1"/>
  <c r="I130" i="9" a="1"/>
  <c r="I130" i="9" s="1"/>
  <c r="I16" i="9" a="1"/>
  <c r="I16" i="9" s="1"/>
  <c r="I116" i="9" a="1"/>
  <c r="I116" i="9" s="1"/>
  <c r="C12" i="9" a="1"/>
  <c r="C12" i="9" s="1"/>
  <c r="I86" i="9" a="1"/>
  <c r="I86" i="9" s="1"/>
  <c r="C46" i="9" a="1"/>
  <c r="C46" i="9" s="1"/>
  <c r="C143" i="9" a="1"/>
  <c r="C143" i="9" s="1"/>
  <c r="I94" i="9" a="1"/>
  <c r="I94" i="9" s="1"/>
  <c r="C51" i="9" a="1"/>
  <c r="C51" i="9" s="1"/>
  <c r="C18" i="9" a="1"/>
  <c r="C18" i="9" s="1"/>
  <c r="D107" i="9" a="1"/>
  <c r="D107" i="9" s="1"/>
  <c r="C105" i="9" a="1"/>
  <c r="C105" i="9" s="1"/>
  <c r="C81" i="9" a="1"/>
  <c r="C81" i="9" s="1"/>
  <c r="D156" i="9" a="1"/>
  <c r="D156" i="9" s="1"/>
  <c r="C45" i="9" a="1"/>
  <c r="C45" i="9" s="1"/>
  <c r="C41" i="9" a="1"/>
  <c r="C41" i="9" s="1"/>
  <c r="C95" i="9" a="1"/>
  <c r="C95" i="9" s="1"/>
  <c r="D89" i="9" a="1"/>
  <c r="D89" i="9" s="1"/>
  <c r="I53" i="9" a="1"/>
  <c r="I53" i="9" s="1"/>
  <c r="I120" i="9" a="1"/>
  <c r="I120" i="9" s="1"/>
  <c r="D61" i="9" a="1"/>
  <c r="D61" i="9" s="1"/>
  <c r="I83" i="9" a="1"/>
  <c r="I83" i="9" s="1"/>
  <c r="I151" i="9" a="1"/>
  <c r="I151" i="9" s="1"/>
  <c r="D152" i="9" a="1"/>
  <c r="D152" i="9" s="1"/>
  <c r="I43" i="9" a="1"/>
  <c r="I43" i="9" s="1"/>
  <c r="C146" i="9" a="1"/>
  <c r="C146" i="9" s="1"/>
  <c r="D104" i="9" a="1"/>
  <c r="D104" i="9" s="1"/>
  <c r="D49" i="9" a="1"/>
  <c r="D49" i="9" s="1"/>
  <c r="I75" i="9" a="1"/>
  <c r="I75" i="9" s="1"/>
  <c r="D73" i="9" a="1"/>
  <c r="D73" i="9" s="1"/>
  <c r="I85" i="9" a="1"/>
  <c r="I85" i="9" s="1"/>
  <c r="D158" i="9" a="1"/>
  <c r="D158" i="9" s="1"/>
  <c r="I131" i="9" a="1"/>
  <c r="I131" i="9" s="1"/>
  <c r="C154" i="9" a="1"/>
  <c r="C154" i="9" s="1"/>
  <c r="C111" i="9" a="1"/>
  <c r="C111" i="9" s="1"/>
  <c r="C110" i="9" a="1"/>
  <c r="C110" i="9" s="1"/>
  <c r="C76" i="9" a="1"/>
  <c r="C76" i="9" s="1"/>
  <c r="I72" i="9" a="1"/>
  <c r="I72" i="9" s="1"/>
  <c r="C129" i="9" a="1"/>
  <c r="C129" i="9" s="1"/>
  <c r="D82" i="9" a="1"/>
  <c r="D82" i="9" s="1"/>
  <c r="C155" i="9" a="1"/>
  <c r="C155" i="9" s="1"/>
  <c r="D47" i="9" a="1"/>
  <c r="D47" i="9" s="1"/>
  <c r="C118" i="9" a="1"/>
  <c r="C118" i="9" s="1"/>
  <c r="C112" i="9" a="1"/>
  <c r="C112" i="9" s="1"/>
  <c r="C102" i="9" a="1"/>
  <c r="C102" i="9" s="1"/>
  <c r="I137" i="9" a="1"/>
  <c r="I137" i="9" s="1"/>
  <c r="I70" i="9" a="1"/>
  <c r="I70" i="9" s="1"/>
  <c r="C78" i="9" a="1"/>
  <c r="C78" i="9" s="1"/>
  <c r="C63" i="9" a="1"/>
  <c r="C63" i="9" s="1"/>
  <c r="D84" i="9" a="1"/>
  <c r="D84" i="9" s="1"/>
  <c r="D40" i="9" a="1"/>
  <c r="D40" i="9" s="1"/>
  <c r="I98" i="9" a="1"/>
  <c r="I98" i="9" s="1"/>
  <c r="I132" i="9" a="1"/>
  <c r="I132" i="9" s="1"/>
  <c r="C16" i="9" a="1"/>
  <c r="C16" i="9" s="1"/>
  <c r="D116" i="9" a="1"/>
  <c r="D116" i="9" s="1"/>
  <c r="D12" i="9" a="1"/>
  <c r="D12" i="9" s="1"/>
  <c r="D46" i="9" a="1"/>
  <c r="D46" i="9" s="1"/>
  <c r="I143" i="9" a="1"/>
  <c r="I143" i="9" s="1"/>
  <c r="C117" i="9" a="1"/>
  <c r="C117" i="9" s="1"/>
  <c r="I51" i="9" a="1"/>
  <c r="I51" i="9" s="1"/>
  <c r="I107" i="9" a="1"/>
  <c r="I107" i="9" s="1"/>
  <c r="D81" i="9" a="1"/>
  <c r="D81" i="9" s="1"/>
  <c r="I156" i="9" a="1"/>
  <c r="I156" i="9" s="1"/>
  <c r="I45" i="9" a="1"/>
  <c r="I45" i="9" s="1"/>
  <c r="I41" i="9" a="1"/>
  <c r="I41" i="9" s="1"/>
  <c r="C93" i="9" a="1"/>
  <c r="C93" i="9" s="1"/>
  <c r="C89" i="9" a="1"/>
  <c r="C89" i="9" s="1"/>
  <c r="D53" i="9" a="1"/>
  <c r="D53" i="9" s="1"/>
  <c r="D120" i="9" a="1"/>
  <c r="D120" i="9" s="1"/>
  <c r="I61" i="9" a="1"/>
  <c r="I61" i="9" s="1"/>
  <c r="C151" i="9" a="1"/>
  <c r="C151" i="9" s="1"/>
  <c r="D43" i="9" a="1"/>
  <c r="D43" i="9" s="1"/>
  <c r="I91" i="9" a="1"/>
  <c r="I91" i="9" s="1"/>
  <c r="I104" i="9" a="1"/>
  <c r="I104" i="9" s="1"/>
  <c r="C49" i="9" a="1"/>
  <c r="C49" i="9" s="1"/>
  <c r="C39" i="9" a="1"/>
  <c r="C39" i="9" s="1"/>
  <c r="D11" i="9" a="1"/>
  <c r="D11" i="9" s="1"/>
  <c r="D111" i="9" a="1"/>
  <c r="D111" i="9" s="1"/>
  <c r="I76" i="9" a="1"/>
  <c r="I76" i="9" s="1"/>
  <c r="C72" i="9" a="1"/>
  <c r="C72" i="9" s="1"/>
  <c r="C66" i="9" a="1"/>
  <c r="C66" i="9" s="1"/>
  <c r="I88" i="9" a="1"/>
  <c r="I88" i="9" s="1"/>
  <c r="D139" i="9" a="1"/>
  <c r="D139" i="9" s="1"/>
  <c r="I118" i="9" a="1"/>
  <c r="I118" i="9" s="1"/>
  <c r="D112" i="9" a="1"/>
  <c r="D112" i="9" s="1"/>
  <c r="C122" i="9" a="1"/>
  <c r="C122" i="9" s="1"/>
  <c r="D70" i="9" a="1"/>
  <c r="D70" i="9" s="1"/>
  <c r="D78" i="9" a="1"/>
  <c r="D78" i="9" s="1"/>
  <c r="C84" i="9" a="1"/>
  <c r="C84" i="9" s="1"/>
  <c r="D48" i="9" a="1"/>
  <c r="D48" i="9" s="1"/>
  <c r="C40" i="9" a="1"/>
  <c r="C40" i="9" s="1"/>
  <c r="C98" i="9" a="1"/>
  <c r="C98" i="9" s="1"/>
  <c r="D130" i="9" a="1"/>
  <c r="D130" i="9" s="1"/>
  <c r="D132" i="9" a="1"/>
  <c r="D132" i="9" s="1"/>
  <c r="D16" i="9" a="1"/>
  <c r="D16" i="9" s="1"/>
  <c r="C86" i="9" a="1"/>
  <c r="C86" i="9" s="1"/>
  <c r="I46" i="9" a="1"/>
  <c r="I46" i="9" s="1"/>
  <c r="D94" i="9" a="1"/>
  <c r="D94" i="9" s="1"/>
  <c r="I117" i="9" a="1"/>
  <c r="I117" i="9" s="1"/>
  <c r="D51" i="9" a="1"/>
  <c r="D51" i="9" s="1"/>
  <c r="D18" i="9" a="1"/>
  <c r="D18" i="9" s="1"/>
  <c r="I105" i="9" a="1"/>
  <c r="I105" i="9" s="1"/>
  <c r="D45" i="9" a="1"/>
  <c r="D45" i="9" s="1"/>
  <c r="D95" i="9" a="1"/>
  <c r="D95" i="9" s="1"/>
  <c r="I93" i="9" a="1"/>
  <c r="I93" i="9" s="1"/>
  <c r="I89" i="9" a="1"/>
  <c r="I89" i="9" s="1"/>
  <c r="C120" i="9" a="1"/>
  <c r="C120" i="9" s="1"/>
  <c r="D83" i="9" a="1"/>
  <c r="D83" i="9" s="1"/>
  <c r="C152" i="9" a="1"/>
  <c r="C152" i="9" s="1"/>
  <c r="D146" i="9" a="1"/>
  <c r="D146" i="9" s="1"/>
  <c r="C91" i="9" a="1"/>
  <c r="C91" i="9" s="1"/>
  <c r="C104" i="9" a="1"/>
  <c r="C104" i="9" s="1"/>
  <c r="C11" i="9" a="1"/>
  <c r="C11" i="9" s="1"/>
  <c r="D80" i="9" a="1"/>
  <c r="D80" i="9" s="1"/>
  <c r="I148" i="9" a="1"/>
  <c r="I148" i="9" s="1"/>
  <c r="D110" i="9" a="1"/>
  <c r="D110" i="9" s="1"/>
  <c r="D76" i="9" a="1"/>
  <c r="D76" i="9" s="1"/>
  <c r="I129" i="9" a="1"/>
  <c r="I129" i="9" s="1"/>
  <c r="I66" i="9" a="1"/>
  <c r="I66" i="9" s="1"/>
  <c r="C82" i="9" a="1"/>
  <c r="C82" i="9" s="1"/>
  <c r="D88" i="9" a="1"/>
  <c r="D88" i="9" s="1"/>
  <c r="D155" i="9" a="1"/>
  <c r="D155" i="9" s="1"/>
  <c r="I47" i="9" a="1"/>
  <c r="I47" i="9" s="1"/>
  <c r="I139" i="9" a="1"/>
  <c r="I139" i="9" s="1"/>
  <c r="D118" i="9" a="1"/>
  <c r="D118" i="9" s="1"/>
  <c r="D102" i="9" a="1"/>
  <c r="D102" i="9" s="1"/>
  <c r="D137" i="9" a="1"/>
  <c r="D137" i="9" s="1"/>
  <c r="D122" i="9" a="1"/>
  <c r="D122" i="9" s="1"/>
  <c r="C70" i="9" a="1"/>
  <c r="C70" i="9" s="1"/>
  <c r="I63" i="9" a="1"/>
  <c r="I63" i="9" s="1"/>
  <c r="I84" i="9" a="1"/>
  <c r="I84" i="9" s="1"/>
  <c r="C48" i="9" a="1"/>
  <c r="C48" i="9" s="1"/>
  <c r="I40" i="9" a="1"/>
  <c r="I40" i="9" s="1"/>
  <c r="C130" i="9" a="1"/>
  <c r="C130" i="9" s="1"/>
  <c r="C132" i="9" a="1"/>
  <c r="C132" i="9" s="1"/>
  <c r="C116" i="9" a="1"/>
  <c r="C116" i="9" s="1"/>
  <c r="I12" i="9" a="1"/>
  <c r="I12" i="9" s="1"/>
  <c r="D86" i="9" a="1"/>
  <c r="D86" i="9" s="1"/>
  <c r="D143" i="9" a="1"/>
  <c r="D143" i="9" s="1"/>
  <c r="C94" i="9" a="1"/>
  <c r="C94" i="9" s="1"/>
  <c r="D117" i="9" a="1"/>
  <c r="D117" i="9" s="1"/>
  <c r="I18" i="9" a="1"/>
  <c r="I18" i="9" s="1"/>
  <c r="C107" i="9" a="1"/>
  <c r="C107" i="9" s="1"/>
  <c r="D105" i="9" a="1"/>
  <c r="D105" i="9" s="1"/>
  <c r="I81" i="9" a="1"/>
  <c r="I81" i="9" s="1"/>
  <c r="C156" i="9" a="1"/>
  <c r="C156" i="9" s="1"/>
  <c r="D41" i="9" a="1"/>
  <c r="D41" i="9" s="1"/>
  <c r="I95" i="9" a="1"/>
  <c r="I95" i="9" s="1"/>
  <c r="D93" i="9" a="1"/>
  <c r="D93" i="9" s="1"/>
  <c r="C53" i="9" a="1"/>
  <c r="C53" i="9" s="1"/>
  <c r="C61" i="9" a="1"/>
  <c r="C61" i="9" s="1"/>
  <c r="C83" i="9" a="1"/>
  <c r="C83" i="9" s="1"/>
  <c r="D151" i="9" a="1"/>
  <c r="D151" i="9" s="1"/>
  <c r="I152" i="9" a="1"/>
  <c r="I152" i="9" s="1"/>
  <c r="C43" i="9" a="1"/>
  <c r="C43" i="9" s="1"/>
  <c r="I146" i="9" a="1"/>
  <c r="I146" i="9" s="1"/>
  <c r="D91" i="9" a="1"/>
  <c r="D91" i="9" s="1"/>
  <c r="I49" i="9" a="1"/>
  <c r="I49" i="9" s="1"/>
  <c r="D75" i="9" a="1"/>
  <c r="D75" i="9" s="1"/>
  <c r="C158" i="9" a="1"/>
  <c r="C158" i="9" s="1"/>
  <c r="I144" i="9" a="1"/>
  <c r="I144" i="9" s="1"/>
  <c r="I90" i="9" a="1"/>
  <c r="I90" i="9" s="1"/>
  <c r="C99" i="9" a="1"/>
  <c r="C99" i="9" s="1"/>
  <c r="I55" i="9" a="1"/>
  <c r="I55" i="9" s="1"/>
  <c r="C57" i="9" a="1"/>
  <c r="C57" i="9" s="1"/>
  <c r="D138" i="9" a="1"/>
  <c r="D138" i="9" s="1"/>
  <c r="D71" i="9" a="1"/>
  <c r="D71" i="9" s="1"/>
  <c r="I68" i="9" a="1"/>
  <c r="I68" i="9" s="1"/>
  <c r="D44" i="9" a="1"/>
  <c r="D44" i="9" s="1"/>
  <c r="D108" i="9" a="1"/>
  <c r="D108" i="9" s="1"/>
  <c r="C101" i="9" a="1"/>
  <c r="C101" i="9" s="1"/>
  <c r="C127" i="9" a="1"/>
  <c r="C127" i="9" s="1"/>
  <c r="D60" i="9" a="1"/>
  <c r="D60" i="9" s="1"/>
  <c r="C62" i="9" a="1"/>
  <c r="C62" i="9" s="1"/>
  <c r="C87" i="9" a="1"/>
  <c r="C87" i="9" s="1"/>
  <c r="D150" i="9" a="1"/>
  <c r="D150" i="9" s="1"/>
  <c r="I10" i="9" a="1"/>
  <c r="I10" i="9" s="1"/>
  <c r="D140" i="9" a="1"/>
  <c r="D140" i="9" s="1"/>
  <c r="D103" i="9" a="1"/>
  <c r="D103" i="9" s="1"/>
  <c r="I100" i="9" a="1"/>
  <c r="I100" i="9" s="1"/>
  <c r="C119" i="9" a="1"/>
  <c r="C119" i="9" s="1"/>
  <c r="C59" i="9" a="1"/>
  <c r="C59" i="9" s="1"/>
  <c r="C92" i="9" a="1"/>
  <c r="C92" i="9" s="1"/>
  <c r="I58" i="9" a="1"/>
  <c r="I58" i="9" s="1"/>
  <c r="D52" i="9" a="1"/>
  <c r="D52" i="9" s="1"/>
  <c r="I128" i="9" a="1"/>
  <c r="I128" i="9" s="1"/>
  <c r="I121" i="9" a="1"/>
  <c r="I121" i="9" s="1"/>
  <c r="D67" i="9" a="1"/>
  <c r="D67" i="9" s="1"/>
  <c r="D121" i="9" a="1"/>
  <c r="D121" i="9" s="1"/>
  <c r="C75" i="9" a="1"/>
  <c r="C75" i="9" s="1"/>
  <c r="D85" i="9" a="1"/>
  <c r="D85" i="9" s="1"/>
  <c r="C147" i="9" a="1"/>
  <c r="C147" i="9" s="1"/>
  <c r="D144" i="9" a="1"/>
  <c r="D144" i="9" s="1"/>
  <c r="D90" i="9" a="1"/>
  <c r="D90" i="9" s="1"/>
  <c r="I106" i="9" a="1"/>
  <c r="I106" i="9" s="1"/>
  <c r="C55" i="9" a="1"/>
  <c r="C55" i="9" s="1"/>
  <c r="I57" i="9" a="1"/>
  <c r="I57" i="9" s="1"/>
  <c r="I126" i="9" a="1"/>
  <c r="I126" i="9" s="1"/>
  <c r="I71" i="9" a="1"/>
  <c r="I71" i="9" s="1"/>
  <c r="C68" i="9" a="1"/>
  <c r="C68" i="9" s="1"/>
  <c r="I149" i="9" a="1"/>
  <c r="I149" i="9" s="1"/>
  <c r="C44" i="9" a="1"/>
  <c r="C44" i="9" s="1"/>
  <c r="C108" i="9" a="1"/>
  <c r="C108" i="9" s="1"/>
  <c r="D134" i="9" a="1"/>
  <c r="D134" i="9" s="1"/>
  <c r="D127" i="9" a="1"/>
  <c r="D127" i="9" s="1"/>
  <c r="I60" i="9" a="1"/>
  <c r="I60" i="9" s="1"/>
  <c r="D9" i="9" a="1"/>
  <c r="D9" i="9" s="1"/>
  <c r="D87" i="9" a="1"/>
  <c r="D87" i="9" s="1"/>
  <c r="C150" i="9" a="1"/>
  <c r="C150" i="9" s="1"/>
  <c r="I54" i="9" a="1"/>
  <c r="I54" i="9" s="1"/>
  <c r="C10" i="9" a="1"/>
  <c r="C10" i="9" s="1"/>
  <c r="C96" i="9" a="1"/>
  <c r="C96" i="9" s="1"/>
  <c r="C103" i="9" a="1"/>
  <c r="C103" i="9" s="1"/>
  <c r="C100" i="9" a="1"/>
  <c r="C100" i="9" s="1"/>
  <c r="D74" i="9" a="1"/>
  <c r="D74" i="9" s="1"/>
  <c r="I59" i="9" a="1"/>
  <c r="I59" i="9" s="1"/>
  <c r="C145" i="9" a="1"/>
  <c r="C145" i="9" s="1"/>
  <c r="D92" i="9" a="1"/>
  <c r="D92" i="9" s="1"/>
  <c r="D58" i="9" a="1"/>
  <c r="D58" i="9" s="1"/>
  <c r="D133" i="9" a="1"/>
  <c r="D133" i="9" s="1"/>
  <c r="D128" i="9" a="1"/>
  <c r="D128" i="9" s="1"/>
  <c r="C121" i="9" a="1"/>
  <c r="C121" i="9" s="1"/>
  <c r="I145" i="9" a="1"/>
  <c r="I145" i="9" s="1"/>
  <c r="I92" i="9" a="1"/>
  <c r="I92" i="9" s="1"/>
  <c r="I52" i="9" a="1"/>
  <c r="I52" i="9" s="1"/>
  <c r="C128" i="9" a="1"/>
  <c r="C128" i="9" s="1"/>
  <c r="D145" i="9" a="1"/>
  <c r="D145" i="9" s="1"/>
  <c r="C58" i="9" a="1"/>
  <c r="C58" i="9" s="1"/>
  <c r="C133" i="9" a="1"/>
  <c r="C133" i="9" s="1"/>
  <c r="I73" i="9" a="1"/>
  <c r="I73" i="9" s="1"/>
  <c r="C85" i="9" a="1"/>
  <c r="C85" i="9" s="1"/>
  <c r="D147" i="9" a="1"/>
  <c r="D147" i="9" s="1"/>
  <c r="C144" i="9" a="1"/>
  <c r="C144" i="9" s="1"/>
  <c r="I99" i="9" a="1"/>
  <c r="I99" i="9" s="1"/>
  <c r="D106" i="9" a="1"/>
  <c r="D106" i="9" s="1"/>
  <c r="D55" i="9" a="1"/>
  <c r="D55" i="9" s="1"/>
  <c r="C138" i="9" a="1"/>
  <c r="C138" i="9" s="1"/>
  <c r="D126" i="9" a="1"/>
  <c r="D126" i="9" s="1"/>
  <c r="C71" i="9" a="1"/>
  <c r="C71" i="9" s="1"/>
  <c r="D149" i="9" a="1"/>
  <c r="D149" i="9" s="1"/>
  <c r="I44" i="9" a="1"/>
  <c r="I44" i="9" s="1"/>
  <c r="I101" i="9" a="1"/>
  <c r="I101" i="9" s="1"/>
  <c r="I134" i="9" a="1"/>
  <c r="I134" i="9" s="1"/>
  <c r="I127" i="9" a="1"/>
  <c r="I127" i="9" s="1"/>
  <c r="I62" i="9" a="1"/>
  <c r="I62" i="9" s="1"/>
  <c r="I9" i="9" a="1"/>
  <c r="I9" i="9" s="1"/>
  <c r="I87" i="9" a="1"/>
  <c r="I87" i="9" s="1"/>
  <c r="C54" i="9" a="1"/>
  <c r="C54" i="9" s="1"/>
  <c r="C140" i="9" a="1"/>
  <c r="C140" i="9" s="1"/>
  <c r="I96" i="9" a="1"/>
  <c r="I96" i="9" s="1"/>
  <c r="I103" i="9" a="1"/>
  <c r="I103" i="9" s="1"/>
  <c r="I119" i="9" a="1"/>
  <c r="I119" i="9" s="1"/>
  <c r="C74" i="9" a="1"/>
  <c r="C74" i="9" s="1"/>
  <c r="D59" i="9" a="1"/>
  <c r="D59" i="9" s="1"/>
  <c r="I133" i="9" a="1"/>
  <c r="I133" i="9" s="1"/>
  <c r="I67" i="9" a="1"/>
  <c r="I67" i="9" s="1"/>
  <c r="C52" i="9" a="1"/>
  <c r="C52" i="9" s="1"/>
  <c r="C67" i="9" a="1"/>
  <c r="C67" i="9" s="1"/>
  <c r="C73" i="9" a="1"/>
  <c r="C73" i="9" s="1"/>
  <c r="I158" i="9" a="1"/>
  <c r="I158" i="9" s="1"/>
  <c r="I147" i="9" a="1"/>
  <c r="I147" i="9" s="1"/>
  <c r="C90" i="9" a="1"/>
  <c r="C90" i="9" s="1"/>
  <c r="D99" i="9" a="1"/>
  <c r="D99" i="9" s="1"/>
  <c r="C106" i="9" a="1"/>
  <c r="C106" i="9" s="1"/>
  <c r="D57" i="9" a="1"/>
  <c r="D57" i="9" s="1"/>
  <c r="I138" i="9" a="1"/>
  <c r="I138" i="9" s="1"/>
  <c r="C126" i="9" a="1"/>
  <c r="C126" i="9" s="1"/>
  <c r="D68" i="9" a="1"/>
  <c r="D68" i="9" s="1"/>
  <c r="C149" i="9" a="1"/>
  <c r="C149" i="9" s="1"/>
  <c r="I108" i="9" a="1"/>
  <c r="I108" i="9" s="1"/>
  <c r="D101" i="9" a="1"/>
  <c r="D101" i="9" s="1"/>
  <c r="C134" i="9" a="1"/>
  <c r="C134" i="9" s="1"/>
  <c r="C60" i="9" a="1"/>
  <c r="C60" i="9" s="1"/>
  <c r="D62" i="9" a="1"/>
  <c r="D62" i="9" s="1"/>
  <c r="C9" i="9" a="1"/>
  <c r="C9" i="9" s="1"/>
  <c r="I150" i="9" a="1"/>
  <c r="I150" i="9" s="1"/>
  <c r="D54" i="9" a="1"/>
  <c r="D54" i="9" s="1"/>
  <c r="D10" i="9" a="1"/>
  <c r="D10" i="9" s="1"/>
  <c r="I140" i="9" a="1"/>
  <c r="I140" i="9" s="1"/>
  <c r="D96" i="9" a="1"/>
  <c r="D96" i="9" s="1"/>
  <c r="D100" i="9" a="1"/>
  <c r="D100" i="9" s="1"/>
  <c r="D119" i="9" a="1"/>
  <c r="D119" i="9" s="1"/>
  <c r="I74" i="9" a="1"/>
  <c r="I74" i="9" s="1"/>
  <c r="C270" i="9" a="1"/>
  <c r="C270" i="9" s="1"/>
  <c r="I270" i="9" a="1"/>
  <c r="I270" i="9" s="1"/>
  <c r="I310" i="9" a="1"/>
  <c r="I310" i="9" s="1"/>
  <c r="I234" i="9" a="1"/>
  <c r="I234" i="9" s="1"/>
  <c r="D182" i="9" a="1"/>
  <c r="D182" i="9" s="1"/>
  <c r="C258" i="9" a="1"/>
  <c r="C258" i="9" s="1"/>
  <c r="C290" i="9" a="1"/>
  <c r="C290" i="9" s="1"/>
  <c r="D306" i="9" a="1"/>
  <c r="D306" i="9" s="1"/>
  <c r="C234" i="9" a="1"/>
  <c r="C234" i="9" s="1"/>
  <c r="D310" i="9" a="1"/>
  <c r="D310" i="9" s="1"/>
  <c r="I182" i="9" a="1"/>
  <c r="I182" i="9" s="1"/>
  <c r="I258" i="9" a="1"/>
  <c r="I258" i="9" s="1"/>
  <c r="I290" i="9" a="1"/>
  <c r="I290" i="9" s="1"/>
  <c r="I306" i="9" a="1"/>
  <c r="I306" i="9" s="1"/>
  <c r="C310" i="9" a="1"/>
  <c r="C310" i="9" s="1"/>
  <c r="I314" i="9" a="1"/>
  <c r="I314" i="9" s="1"/>
  <c r="D258" i="9" a="1"/>
  <c r="D258" i="9" s="1"/>
  <c r="D290" i="9" a="1"/>
  <c r="D290" i="9" s="1"/>
  <c r="C246" i="9" a="1"/>
  <c r="C246" i="9" s="1"/>
  <c r="I246" i="9" a="1"/>
  <c r="I246" i="9" s="1"/>
  <c r="D246" i="9" a="1"/>
  <c r="D246" i="9" s="1"/>
  <c r="C182" i="9" a="1"/>
  <c r="C182" i="9" s="1"/>
  <c r="C306" i="9" a="1"/>
  <c r="C306" i="9" s="1"/>
  <c r="D270" i="9" a="1"/>
  <c r="D270" i="9" s="1"/>
  <c r="D218" i="9" a="1"/>
  <c r="D218" i="9" s="1"/>
  <c r="D186" i="9" a="1"/>
  <c r="D186" i="9" s="1"/>
  <c r="D314" i="9" a="1"/>
  <c r="D314" i="9" s="1"/>
  <c r="D234" i="9" a="1"/>
  <c r="D234" i="9" s="1"/>
  <c r="D265" i="9" a="1"/>
  <c r="D265" i="9" s="1"/>
  <c r="I233" i="9" a="1"/>
  <c r="I233" i="9" s="1"/>
  <c r="C217" i="9" a="1"/>
  <c r="C217" i="9" s="1"/>
  <c r="C309" i="9" a="1"/>
  <c r="C309" i="9" s="1"/>
  <c r="I293" i="9" a="1"/>
  <c r="I293" i="9" s="1"/>
  <c r="I249" i="9" a="1"/>
  <c r="I249" i="9" s="1"/>
  <c r="C233" i="9" a="1"/>
  <c r="C233" i="9" s="1"/>
  <c r="D185" i="9" a="1"/>
  <c r="D185" i="9" s="1"/>
  <c r="D316" i="9" a="1"/>
  <c r="D316" i="9" s="1"/>
  <c r="D233" i="9" a="1"/>
  <c r="D233" i="9" s="1"/>
  <c r="I185" i="9" a="1"/>
  <c r="I185" i="9" s="1"/>
  <c r="I316" i="9" a="1"/>
  <c r="I316" i="9" s="1"/>
  <c r="C272" i="9" a="1"/>
  <c r="C272" i="9" s="1"/>
  <c r="D256" i="9" a="1"/>
  <c r="D256" i="9" s="1"/>
  <c r="C240" i="9" a="1"/>
  <c r="C240" i="9" s="1"/>
  <c r="C208" i="9" a="1"/>
  <c r="C208" i="9" s="1"/>
  <c r="I275" i="9" a="1"/>
  <c r="I275" i="9" s="1"/>
  <c r="D259" i="9" a="1"/>
  <c r="D259" i="9" s="1"/>
  <c r="C243" i="9" a="1"/>
  <c r="C243" i="9" s="1"/>
  <c r="I227" i="9" a="1"/>
  <c r="I227" i="9" s="1"/>
  <c r="I313" i="9" a="1"/>
  <c r="I313" i="9" s="1"/>
  <c r="I237" i="9" a="1"/>
  <c r="I237" i="9" s="1"/>
  <c r="C276" i="9" a="1"/>
  <c r="C276" i="9" s="1"/>
  <c r="D228" i="9" a="1"/>
  <c r="D228" i="9" s="1"/>
  <c r="C212" i="9" a="1"/>
  <c r="C212" i="9" s="1"/>
  <c r="I180" i="9" a="1"/>
  <c r="I180" i="9" s="1"/>
  <c r="C263" i="9" a="1"/>
  <c r="C263" i="9" s="1"/>
  <c r="I215" i="9" a="1"/>
  <c r="I215" i="9" s="1"/>
  <c r="D183" i="9" a="1"/>
  <c r="D183" i="9" s="1"/>
  <c r="D317" i="9" a="1"/>
  <c r="D317" i="9" s="1"/>
  <c r="C301" i="9" a="1"/>
  <c r="C301" i="9" s="1"/>
  <c r="C273" i="9" a="1"/>
  <c r="C273" i="9" s="1"/>
  <c r="D257" i="9" a="1"/>
  <c r="D257" i="9" s="1"/>
  <c r="I225" i="9" a="1"/>
  <c r="I225" i="9" s="1"/>
  <c r="C209" i="9" a="1"/>
  <c r="C209" i="9" s="1"/>
  <c r="C308" i="9" a="1"/>
  <c r="C308" i="9" s="1"/>
  <c r="I264" i="9" a="1"/>
  <c r="I264" i="9" s="1"/>
  <c r="D232" i="9" a="1"/>
  <c r="D232" i="9" s="1"/>
  <c r="C315" i="9" a="1"/>
  <c r="C315" i="9" s="1"/>
  <c r="D219" i="9" a="1"/>
  <c r="D219" i="9" s="1"/>
  <c r="C187" i="9" a="1"/>
  <c r="C187" i="9" s="1"/>
  <c r="I305" i="9" a="1"/>
  <c r="I305" i="9" s="1"/>
  <c r="C277" i="9" a="1"/>
  <c r="C277" i="9" s="1"/>
  <c r="I245" i="9" a="1"/>
  <c r="I245" i="9" s="1"/>
  <c r="D229" i="9" a="1"/>
  <c r="D229" i="9" s="1"/>
  <c r="C312" i="9" a="1"/>
  <c r="C312" i="9" s="1"/>
  <c r="C280" i="9" a="1"/>
  <c r="C280" i="9" s="1"/>
  <c r="I252" i="9" a="1"/>
  <c r="I252" i="9" s="1"/>
  <c r="C236" i="9" a="1"/>
  <c r="C236" i="9" s="1"/>
  <c r="D220" i="9" a="1"/>
  <c r="D220" i="9" s="1"/>
  <c r="I271" i="9" a="1"/>
  <c r="I271" i="9" s="1"/>
  <c r="D255" i="9" a="1"/>
  <c r="D255" i="9" s="1"/>
  <c r="C239" i="9" a="1"/>
  <c r="C239" i="9" s="1"/>
  <c r="D223" i="9" a="1"/>
  <c r="D223" i="9" s="1"/>
  <c r="D305" i="9" a="1"/>
  <c r="D305" i="9" s="1"/>
  <c r="D245" i="9" a="1"/>
  <c r="D245" i="9" s="1"/>
  <c r="C229" i="9" a="1"/>
  <c r="C229" i="9" s="1"/>
  <c r="I303" i="9" a="1"/>
  <c r="I303" i="9" s="1"/>
  <c r="D271" i="9" a="1"/>
  <c r="D271" i="9" s="1"/>
  <c r="C255" i="9" a="1"/>
  <c r="C255" i="9" s="1"/>
  <c r="I315" i="9" a="1"/>
  <c r="I315" i="9" s="1"/>
  <c r="I187" i="9" a="1"/>
  <c r="I187" i="9" s="1"/>
  <c r="I265" i="9" a="1"/>
  <c r="I265" i="9" s="1"/>
  <c r="C249" i="9" a="1"/>
  <c r="C249" i="9" s="1"/>
  <c r="C185" i="9" a="1"/>
  <c r="C185" i="9" s="1"/>
  <c r="C316" i="9" a="1"/>
  <c r="C316" i="9" s="1"/>
  <c r="C256" i="9" a="1"/>
  <c r="C256" i="9" s="1"/>
  <c r="C224" i="9" a="1"/>
  <c r="C224" i="9" s="1"/>
  <c r="I307" i="9" a="1"/>
  <c r="I307" i="9" s="1"/>
  <c r="D275" i="9" a="1"/>
  <c r="D275" i="9" s="1"/>
  <c r="C259" i="9" a="1"/>
  <c r="C259" i="9" s="1"/>
  <c r="D227" i="9" a="1"/>
  <c r="D227" i="9" s="1"/>
  <c r="D313" i="9" a="1"/>
  <c r="D313" i="9" s="1"/>
  <c r="I269" i="9" a="1"/>
  <c r="I269" i="9" s="1"/>
  <c r="D237" i="9" a="1"/>
  <c r="D237" i="9" s="1"/>
  <c r="I244" i="9" a="1"/>
  <c r="I244" i="9" s="1"/>
  <c r="C228" i="9" a="1"/>
  <c r="C228" i="9" s="1"/>
  <c r="I311" i="9" a="1"/>
  <c r="I311" i="9" s="1"/>
  <c r="D263" i="9" a="1"/>
  <c r="D263" i="9" s="1"/>
  <c r="I231" i="9" a="1"/>
  <c r="I231" i="9" s="1"/>
  <c r="C215" i="9" a="1"/>
  <c r="C215" i="9" s="1"/>
  <c r="C317" i="9" a="1"/>
  <c r="C317" i="9" s="1"/>
  <c r="I285" i="9" a="1"/>
  <c r="I285" i="9" s="1"/>
  <c r="D273" i="9" a="1"/>
  <c r="D273" i="9" s="1"/>
  <c r="I241" i="9" a="1"/>
  <c r="I241" i="9" s="1"/>
  <c r="C225" i="9" a="1"/>
  <c r="C225" i="9" s="1"/>
  <c r="D209" i="9" a="1"/>
  <c r="D209" i="9" s="1"/>
  <c r="D264" i="9" a="1"/>
  <c r="D264" i="9" s="1"/>
  <c r="C232" i="9" a="1"/>
  <c r="C232" i="9" s="1"/>
  <c r="I283" i="9" a="1"/>
  <c r="I283" i="9" s="1"/>
  <c r="C219" i="9" a="1"/>
  <c r="C219" i="9" s="1"/>
  <c r="I296" i="9" a="1"/>
  <c r="I296" i="9" s="1"/>
  <c r="I268" i="9" a="1"/>
  <c r="I268" i="9" s="1"/>
  <c r="C252" i="9" a="1"/>
  <c r="C252" i="9" s="1"/>
  <c r="D236" i="9" a="1"/>
  <c r="D236" i="9" s="1"/>
  <c r="C223" i="9" a="1"/>
  <c r="C223" i="9" s="1"/>
  <c r="I312" i="9" a="1"/>
  <c r="I312" i="9" s="1"/>
  <c r="D303" i="9" a="1"/>
  <c r="D303" i="9" s="1"/>
  <c r="I239" i="9" a="1"/>
  <c r="I239" i="9" s="1"/>
  <c r="C265" i="9" a="1"/>
  <c r="C265" i="9" s="1"/>
  <c r="I272" i="9" a="1"/>
  <c r="I272" i="9" s="1"/>
  <c r="I240" i="9" a="1"/>
  <c r="I240" i="9" s="1"/>
  <c r="I208" i="9" a="1"/>
  <c r="I208" i="9" s="1"/>
  <c r="D307" i="9" a="1"/>
  <c r="D307" i="9" s="1"/>
  <c r="C275" i="9" a="1"/>
  <c r="C275" i="9" s="1"/>
  <c r="I243" i="9" a="1"/>
  <c r="I243" i="9" s="1"/>
  <c r="C227" i="9" a="1"/>
  <c r="C227" i="9" s="1"/>
  <c r="C313" i="9" a="1"/>
  <c r="C313" i="9" s="1"/>
  <c r="D269" i="9" a="1"/>
  <c r="D269" i="9" s="1"/>
  <c r="C237" i="9" a="1"/>
  <c r="C237" i="9" s="1"/>
  <c r="I276" i="9" a="1"/>
  <c r="I276" i="9" s="1"/>
  <c r="D244" i="9" a="1"/>
  <c r="D244" i="9" s="1"/>
  <c r="I212" i="9" a="1"/>
  <c r="I212" i="9" s="1"/>
  <c r="C311" i="9" a="1"/>
  <c r="C311" i="9" s="1"/>
  <c r="C231" i="9" a="1"/>
  <c r="C231" i="9" s="1"/>
  <c r="D215" i="9" a="1"/>
  <c r="D215" i="9" s="1"/>
  <c r="I301" i="9" a="1"/>
  <c r="I301" i="9" s="1"/>
  <c r="C285" i="9" a="1"/>
  <c r="C285" i="9" s="1"/>
  <c r="I257" i="9" a="1"/>
  <c r="I257" i="9" s="1"/>
  <c r="C241" i="9" a="1"/>
  <c r="C241" i="9" s="1"/>
  <c r="D225" i="9" a="1"/>
  <c r="D225" i="9" s="1"/>
  <c r="I308" i="9" a="1"/>
  <c r="I308" i="9" s="1"/>
  <c r="C264" i="9" a="1"/>
  <c r="C264" i="9" s="1"/>
  <c r="D283" i="9" a="1"/>
  <c r="D283" i="9" s="1"/>
  <c r="I277" i="9" a="1"/>
  <c r="I277" i="9" s="1"/>
  <c r="C245" i="9" a="1"/>
  <c r="C245" i="9" s="1"/>
  <c r="C268" i="9" a="1"/>
  <c r="C268" i="9" s="1"/>
  <c r="D252" i="9" a="1"/>
  <c r="D252" i="9" s="1"/>
  <c r="I220" i="9" a="1"/>
  <c r="I220" i="9" s="1"/>
  <c r="C293" i="9" a="1"/>
  <c r="C293" i="9" s="1"/>
  <c r="I217" i="9" a="1"/>
  <c r="I217" i="9" s="1"/>
  <c r="D272" i="9" a="1"/>
  <c r="D272" i="9" s="1"/>
  <c r="I256" i="9" a="1"/>
  <c r="I256" i="9" s="1"/>
  <c r="D240" i="9" a="1"/>
  <c r="D240" i="9" s="1"/>
  <c r="D208" i="9" a="1"/>
  <c r="D208" i="9" s="1"/>
  <c r="C307" i="9" a="1"/>
  <c r="C307" i="9" s="1"/>
  <c r="I259" i="9" a="1"/>
  <c r="I259" i="9" s="1"/>
  <c r="D243" i="9" a="1"/>
  <c r="D243" i="9" s="1"/>
  <c r="I297" i="9" a="1"/>
  <c r="I297" i="9" s="1"/>
  <c r="D276" i="9" a="1"/>
  <c r="D276" i="9" s="1"/>
  <c r="C244" i="9" a="1"/>
  <c r="C244" i="9" s="1"/>
  <c r="I228" i="9" a="1"/>
  <c r="I228" i="9" s="1"/>
  <c r="D212" i="9" a="1"/>
  <c r="D212" i="9" s="1"/>
  <c r="D311" i="9" a="1"/>
  <c r="D311" i="9" s="1"/>
  <c r="I263" i="9" a="1"/>
  <c r="I263" i="9" s="1"/>
  <c r="D231" i="9" a="1"/>
  <c r="D231" i="9" s="1"/>
  <c r="C183" i="9" a="1"/>
  <c r="C183" i="9" s="1"/>
  <c r="I317" i="9" a="1"/>
  <c r="I317" i="9" s="1"/>
  <c r="D301" i="9" a="1"/>
  <c r="D301" i="9" s="1"/>
  <c r="I273" i="9" a="1"/>
  <c r="I273" i="9" s="1"/>
  <c r="C257" i="9" a="1"/>
  <c r="C257" i="9" s="1"/>
  <c r="D241" i="9" a="1"/>
  <c r="D241" i="9" s="1"/>
  <c r="I209" i="9" a="1"/>
  <c r="I209" i="9" s="1"/>
  <c r="D308" i="9" a="1"/>
  <c r="D308" i="9" s="1"/>
  <c r="I232" i="9" a="1"/>
  <c r="I232" i="9" s="1"/>
  <c r="D315" i="9" a="1"/>
  <c r="D315" i="9" s="1"/>
  <c r="C283" i="9" a="1"/>
  <c r="C283" i="9" s="1"/>
  <c r="I219" i="9" a="1"/>
  <c r="I219" i="9" s="1"/>
  <c r="D187" i="9" a="1"/>
  <c r="D187" i="9" s="1"/>
  <c r="D277" i="9" a="1"/>
  <c r="D277" i="9" s="1"/>
  <c r="I229" i="9" a="1"/>
  <c r="I229" i="9" s="1"/>
  <c r="D312" i="9" a="1"/>
  <c r="D312" i="9" s="1"/>
  <c r="C296" i="9" a="1"/>
  <c r="C296" i="9" s="1"/>
  <c r="D268" i="9" a="1"/>
  <c r="D268" i="9" s="1"/>
  <c r="I236" i="9" a="1"/>
  <c r="I236" i="9" s="1"/>
  <c r="C220" i="9" a="1"/>
  <c r="C220" i="9" s="1"/>
  <c r="C303" i="9" a="1"/>
  <c r="C303" i="9" s="1"/>
  <c r="I255" i="9" a="1"/>
  <c r="I255" i="9" s="1"/>
  <c r="D239" i="9" a="1"/>
  <c r="D239" i="9" s="1"/>
  <c r="I223" i="9" a="1"/>
  <c r="I223" i="9" s="1"/>
  <c r="D296" i="9" a="1"/>
  <c r="D296" i="9" s="1"/>
  <c r="C271" i="9" a="1"/>
  <c r="C271" i="9" s="1"/>
  <c r="I309" i="9" a="1"/>
  <c r="I309" i="9" s="1"/>
  <c r="I280" i="9" a="1"/>
  <c r="I280" i="9" s="1"/>
  <c r="C254" i="9" a="1"/>
  <c r="C254" i="9" s="1"/>
  <c r="I267" i="9" a="1"/>
  <c r="I267" i="9" s="1"/>
  <c r="D250" i="9" a="1"/>
  <c r="D250" i="9" s="1"/>
  <c r="I183" i="9" a="1"/>
  <c r="I183" i="9" s="1"/>
  <c r="I286" i="9" a="1"/>
  <c r="I286" i="9" s="1"/>
  <c r="C250" i="9" a="1"/>
  <c r="C250" i="9" s="1"/>
  <c r="C261" i="9" a="1"/>
  <c r="C261" i="9" s="1"/>
  <c r="I230" i="9" a="1"/>
  <c r="I230" i="9" s="1"/>
  <c r="D261" i="9" a="1"/>
  <c r="D261" i="9" s="1"/>
  <c r="D285" i="9" a="1"/>
  <c r="D285" i="9" s="1"/>
  <c r="I261" i="9" a="1"/>
  <c r="I261" i="9" s="1"/>
  <c r="D224" i="9" a="1"/>
  <c r="D224" i="9" s="1"/>
  <c r="C267" i="9" a="1"/>
  <c r="C267" i="9" s="1"/>
  <c r="D286" i="9" a="1"/>
  <c r="D286" i="9" s="1"/>
  <c r="C297" i="9" a="1"/>
  <c r="C297" i="9" s="1"/>
  <c r="I250" i="9" a="1"/>
  <c r="I250" i="9" s="1"/>
  <c r="C235" i="9" a="1"/>
  <c r="C235" i="9" s="1"/>
  <c r="D280" i="9" a="1"/>
  <c r="D280" i="9" s="1"/>
  <c r="D293" i="9" a="1"/>
  <c r="D293" i="9" s="1"/>
  <c r="C314" i="9" a="1"/>
  <c r="C314" i="9" s="1"/>
  <c r="I235" i="9" a="1"/>
  <c r="I235" i="9" s="1"/>
  <c r="D302" i="9" a="1"/>
  <c r="D302" i="9" s="1"/>
  <c r="C269" i="9" a="1"/>
  <c r="C269" i="9" s="1"/>
  <c r="D210" i="9" a="1"/>
  <c r="D210" i="9" s="1"/>
  <c r="D180" i="9" a="1"/>
  <c r="D180" i="9" s="1"/>
  <c r="I224" i="9" a="1"/>
  <c r="I224" i="9" s="1"/>
  <c r="I254" i="9" a="1"/>
  <c r="I254" i="9" s="1"/>
  <c r="C210" i="9" a="1"/>
  <c r="C210" i="9" s="1"/>
  <c r="D267" i="9" a="1"/>
  <c r="D267" i="9" s="1"/>
  <c r="C230" i="9" a="1"/>
  <c r="C230" i="9" s="1"/>
  <c r="D235" i="9" a="1"/>
  <c r="D235" i="9" s="1"/>
  <c r="D297" i="9" a="1"/>
  <c r="D297" i="9" s="1"/>
  <c r="D249" i="9" a="1"/>
  <c r="D249" i="9" s="1"/>
  <c r="C305" i="9" a="1"/>
  <c r="C305" i="9" s="1"/>
  <c r="D217" i="9" a="1"/>
  <c r="D217" i="9" s="1"/>
  <c r="C180" i="9" a="1"/>
  <c r="C180" i="9" s="1"/>
  <c r="D309" i="9" a="1"/>
  <c r="D309" i="9" s="1"/>
  <c r="D254" i="9" a="1"/>
  <c r="D254" i="9" s="1"/>
  <c r="C286" i="9" a="1"/>
  <c r="C286" i="9" s="1"/>
  <c r="I210" i="9" a="1"/>
  <c r="I210" i="9" s="1"/>
  <c r="D288" i="9" a="1"/>
  <c r="D288" i="9" s="1"/>
  <c r="D230" i="9" a="1"/>
  <c r="D230" i="9" s="1"/>
  <c r="D278" i="9" a="1"/>
  <c r="D278" i="9" s="1"/>
  <c r="D294" i="9" a="1"/>
  <c r="D294" i="9" s="1"/>
  <c r="I274" i="9" a="1"/>
  <c r="I274" i="9" s="1"/>
  <c r="I302" i="9" a="1"/>
  <c r="I302" i="9" s="1"/>
  <c r="C242" i="9" a="1"/>
  <c r="C242" i="9" s="1"/>
  <c r="I278" i="9" a="1"/>
  <c r="I278" i="9" s="1"/>
  <c r="C218" i="9" a="1"/>
  <c r="C218" i="9" s="1"/>
  <c r="C186" i="9" a="1"/>
  <c r="C186" i="9" s="1"/>
  <c r="D242" i="9" a="1"/>
  <c r="D242" i="9" s="1"/>
  <c r="C294" i="9" a="1"/>
  <c r="C294" i="9" s="1"/>
  <c r="I218" i="9" a="1"/>
  <c r="I218" i="9" s="1"/>
  <c r="I186" i="9" a="1"/>
  <c r="I186" i="9" s="1"/>
  <c r="C274" i="9" a="1"/>
  <c r="C274" i="9" s="1"/>
  <c r="I242" i="9" a="1"/>
  <c r="I242" i="9" s="1"/>
  <c r="C278" i="9" a="1"/>
  <c r="C278" i="9" s="1"/>
  <c r="I294" i="9" a="1"/>
  <c r="I294" i="9" s="1"/>
  <c r="D274" i="9" a="1"/>
  <c r="D274" i="9" s="1"/>
  <c r="C302" i="9" a="1"/>
  <c r="C302" i="9" s="1"/>
  <c r="I247" i="9" a="1"/>
  <c r="I247" i="9" s="1"/>
  <c r="I238" i="9" a="1"/>
  <c r="I238" i="9" s="1"/>
  <c r="D262" i="9" a="1"/>
  <c r="D262" i="9" s="1"/>
  <c r="D214" i="9" a="1"/>
  <c r="D214" i="9" s="1"/>
  <c r="I300" i="9" a="1"/>
  <c r="I300" i="9" s="1"/>
  <c r="D298" i="9" a="1"/>
  <c r="D298" i="9" s="1"/>
  <c r="D284" i="9" a="1"/>
  <c r="D284" i="9" s="1"/>
  <c r="I299" i="9" a="1"/>
  <c r="I299" i="9" s="1"/>
  <c r="C281" i="9" a="1"/>
  <c r="C281" i="9" s="1"/>
  <c r="C253" i="9" a="1"/>
  <c r="C253" i="9" s="1"/>
  <c r="I287" i="9" a="1"/>
  <c r="I287" i="9" s="1"/>
  <c r="C260" i="9" a="1"/>
  <c r="C260" i="9" s="1"/>
  <c r="I213" i="9" a="1"/>
  <c r="I213" i="9" s="1"/>
  <c r="I222" i="9" a="1"/>
  <c r="I222" i="9" s="1"/>
  <c r="C184" i="9" a="1"/>
  <c r="C184" i="9" s="1"/>
  <c r="C221" i="9" a="1"/>
  <c r="C221" i="9" s="1"/>
  <c r="I178" i="9" a="1"/>
  <c r="I178" i="9" s="1"/>
  <c r="C179" i="9" a="1"/>
  <c r="C179" i="9" s="1"/>
  <c r="C216" i="9" a="1"/>
  <c r="C216" i="9" s="1"/>
  <c r="I295" i="9" a="1"/>
  <c r="I295" i="9" s="1"/>
  <c r="C251" i="9" a="1"/>
  <c r="C251" i="9" s="1"/>
  <c r="I248" i="9" a="1"/>
  <c r="I248" i="9" s="1"/>
  <c r="D247" i="9" a="1"/>
  <c r="D247" i="9" s="1"/>
  <c r="D238" i="9" a="1"/>
  <c r="D238" i="9" s="1"/>
  <c r="I288" i="9" a="1"/>
  <c r="I288" i="9" s="1"/>
  <c r="I214" i="9" a="1"/>
  <c r="I214" i="9" s="1"/>
  <c r="D300" i="9" a="1"/>
  <c r="D300" i="9" s="1"/>
  <c r="I298" i="9" a="1"/>
  <c r="I298" i="9" s="1"/>
  <c r="D299" i="9" a="1"/>
  <c r="D299" i="9" s="1"/>
  <c r="D211" i="9" a="1"/>
  <c r="D211" i="9" s="1"/>
  <c r="I253" i="9" a="1"/>
  <c r="I253" i="9" s="1"/>
  <c r="I291" i="9" a="1"/>
  <c r="I291" i="9" s="1"/>
  <c r="D279" i="9" a="1"/>
  <c r="D279" i="9" s="1"/>
  <c r="D287" i="9" a="1"/>
  <c r="D287" i="9" s="1"/>
  <c r="I304" i="9" a="1"/>
  <c r="I304" i="9" s="1"/>
  <c r="C282" i="9" a="1"/>
  <c r="C282" i="9" s="1"/>
  <c r="D222" i="9" a="1"/>
  <c r="D222" i="9" s="1"/>
  <c r="I289" i="9" a="1"/>
  <c r="I289" i="9" s="1"/>
  <c r="I221" i="9" a="1"/>
  <c r="I221" i="9" s="1"/>
  <c r="D178" i="9" a="1"/>
  <c r="D178" i="9" s="1"/>
  <c r="D226" i="9" a="1"/>
  <c r="D226" i="9" s="1"/>
  <c r="I292" i="9" a="1"/>
  <c r="I292" i="9" s="1"/>
  <c r="C181" i="9" a="1"/>
  <c r="C181" i="9" s="1"/>
  <c r="I216" i="9" a="1"/>
  <c r="I216" i="9" s="1"/>
  <c r="C295" i="9" a="1"/>
  <c r="C295" i="9" s="1"/>
  <c r="C266" i="9" a="1"/>
  <c r="C266" i="9" s="1"/>
  <c r="D248" i="9" a="1"/>
  <c r="D248" i="9" s="1"/>
  <c r="C247" i="9" a="1"/>
  <c r="C247" i="9" s="1"/>
  <c r="I262" i="9" a="1"/>
  <c r="I262" i="9" s="1"/>
  <c r="C288" i="9" a="1"/>
  <c r="C288" i="9" s="1"/>
  <c r="C300" i="9" a="1"/>
  <c r="C300" i="9" s="1"/>
  <c r="C284" i="9" a="1"/>
  <c r="C284" i="9" s="1"/>
  <c r="I281" i="9" a="1"/>
  <c r="I281" i="9" s="1"/>
  <c r="C211" i="9" a="1"/>
  <c r="C211" i="9" s="1"/>
  <c r="D253" i="9" a="1"/>
  <c r="D253" i="9" s="1"/>
  <c r="D291" i="9" a="1"/>
  <c r="D291" i="9" s="1"/>
  <c r="I279" i="9" a="1"/>
  <c r="I279" i="9" s="1"/>
  <c r="C287" i="9" a="1"/>
  <c r="C287" i="9" s="1"/>
  <c r="I260" i="9" a="1"/>
  <c r="I260" i="9" s="1"/>
  <c r="D304" i="9" a="1"/>
  <c r="D304" i="9" s="1"/>
  <c r="D213" i="9" a="1"/>
  <c r="D213" i="9" s="1"/>
  <c r="D282" i="9" a="1"/>
  <c r="D282" i="9" s="1"/>
  <c r="I184" i="9" a="1"/>
  <c r="I184" i="9" s="1"/>
  <c r="C289" i="9" a="1"/>
  <c r="C289" i="9" s="1"/>
  <c r="D221" i="9" a="1"/>
  <c r="D221" i="9" s="1"/>
  <c r="I179" i="9" a="1"/>
  <c r="I179" i="9" s="1"/>
  <c r="C226" i="9" a="1"/>
  <c r="C226" i="9" s="1"/>
  <c r="D292" i="9" a="1"/>
  <c r="D292" i="9" s="1"/>
  <c r="I181" i="9" a="1"/>
  <c r="I181" i="9" s="1"/>
  <c r="D216" i="9" a="1"/>
  <c r="D216" i="9" s="1"/>
  <c r="I251" i="9" a="1"/>
  <c r="I251" i="9" s="1"/>
  <c r="I266" i="9" a="1"/>
  <c r="I266" i="9" s="1"/>
  <c r="C248" i="9" a="1"/>
  <c r="C248" i="9" s="1"/>
  <c r="C238" i="9" a="1"/>
  <c r="C238" i="9" s="1"/>
  <c r="C262" i="9" a="1"/>
  <c r="C262" i="9" s="1"/>
  <c r="C214" i="9" a="1"/>
  <c r="C214" i="9" s="1"/>
  <c r="C298" i="9" a="1"/>
  <c r="C298" i="9" s="1"/>
  <c r="I284" i="9" a="1"/>
  <c r="I284" i="9" s="1"/>
  <c r="C299" i="9" a="1"/>
  <c r="C299" i="9" s="1"/>
  <c r="D281" i="9" a="1"/>
  <c r="D281" i="9" s="1"/>
  <c r="I211" i="9" a="1"/>
  <c r="I211" i="9" s="1"/>
  <c r="C291" i="9" a="1"/>
  <c r="C291" i="9" s="1"/>
  <c r="C279" i="9" a="1"/>
  <c r="C279" i="9" s="1"/>
  <c r="D260" i="9" a="1"/>
  <c r="D260" i="9" s="1"/>
  <c r="C304" i="9" a="1"/>
  <c r="C304" i="9" s="1"/>
  <c r="C213" i="9" a="1"/>
  <c r="C213" i="9" s="1"/>
  <c r="I282" i="9" a="1"/>
  <c r="I282" i="9" s="1"/>
  <c r="C222" i="9" a="1"/>
  <c r="C222" i="9" s="1"/>
  <c r="D184" i="9" a="1"/>
  <c r="D184" i="9" s="1"/>
  <c r="D289" i="9" a="1"/>
  <c r="D289" i="9" s="1"/>
  <c r="C178" i="9" a="1"/>
  <c r="C178" i="9" s="1"/>
  <c r="D179" i="9" a="1"/>
  <c r="D179" i="9" s="1"/>
  <c r="I226" i="9" a="1"/>
  <c r="I226" i="9" s="1"/>
  <c r="C292" i="9" a="1"/>
  <c r="C292" i="9" s="1"/>
  <c r="D181" i="9" a="1"/>
  <c r="D181" i="9" s="1"/>
  <c r="D295" i="9" a="1"/>
  <c r="D295" i="9" s="1"/>
  <c r="D251" i="9" a="1"/>
  <c r="D251" i="9" s="1"/>
  <c r="D266" i="9" a="1"/>
  <c r="D266" i="9" s="1"/>
  <c r="D168" i="9" a="1"/>
  <c r="D168" i="9" s="1"/>
  <c r="AC582" i="9" a="1"/>
  <c r="AC582" i="9" s="1"/>
  <c r="D462" i="9" a="1"/>
  <c r="D462" i="9" s="1"/>
  <c r="AC457" i="9" a="1"/>
  <c r="AC457" i="9" s="1"/>
  <c r="C455" i="9" a="1"/>
  <c r="C455" i="9" s="1"/>
  <c r="D411" i="9" a="1"/>
  <c r="D411" i="9" s="1"/>
  <c r="AC495" i="9" a="1"/>
  <c r="AC495" i="9" s="1"/>
  <c r="D582" i="9" a="1"/>
  <c r="D582" i="9" s="1"/>
  <c r="C462" i="9" a="1"/>
  <c r="C462" i="9" s="1"/>
  <c r="C457" i="9" a="1"/>
  <c r="C457" i="9" s="1"/>
  <c r="C531" i="9" a="1"/>
  <c r="C531" i="9" s="1"/>
  <c r="D455" i="9" a="1"/>
  <c r="D455" i="9" s="1"/>
  <c r="AC335" i="9" a="1"/>
  <c r="AC335" i="9" s="1"/>
  <c r="AC574" i="9" a="1"/>
  <c r="AC574" i="9" s="1"/>
  <c r="C546" i="9" a="1"/>
  <c r="C546" i="9" s="1"/>
  <c r="AC526" i="9" a="1"/>
  <c r="AC526" i="9" s="1"/>
  <c r="AC450" i="9" a="1"/>
  <c r="AC450" i="9" s="1"/>
  <c r="D580" i="9" a="1"/>
  <c r="D580" i="9" s="1"/>
  <c r="AC560" i="9" a="1"/>
  <c r="AC560" i="9" s="1"/>
  <c r="AC528" i="9" a="1"/>
  <c r="AC528" i="9" s="1"/>
  <c r="C496" i="9" a="1"/>
  <c r="C496" i="9" s="1"/>
  <c r="AC416" i="9" a="1"/>
  <c r="AC416" i="9" s="1"/>
  <c r="D336" i="9" a="1"/>
  <c r="D336" i="9" s="1"/>
  <c r="D558" i="9" a="1"/>
  <c r="D558" i="9" s="1"/>
  <c r="D522" i="9" a="1"/>
  <c r="D522" i="9" s="1"/>
  <c r="C490" i="9" a="1"/>
  <c r="C490" i="9" s="1"/>
  <c r="AC446" i="9" a="1"/>
  <c r="AC446" i="9" s="1"/>
  <c r="D334" i="9" a="1"/>
  <c r="D334" i="9" s="1"/>
  <c r="D521" i="9" a="1"/>
  <c r="D521" i="9" s="1"/>
  <c r="D505" i="9" a="1"/>
  <c r="D505" i="9" s="1"/>
  <c r="AC489" i="9" a="1"/>
  <c r="AC489" i="9" s="1"/>
  <c r="C544" i="9" a="1"/>
  <c r="C544" i="9" s="1"/>
  <c r="D535" i="9" a="1"/>
  <c r="D535" i="9" s="1"/>
  <c r="C519" i="9" a="1"/>
  <c r="C519" i="9" s="1"/>
  <c r="C491" i="9" a="1"/>
  <c r="C491" i="9" s="1"/>
  <c r="AC415" i="9" a="1"/>
  <c r="AC415" i="9" s="1"/>
  <c r="D457" i="9" a="1"/>
  <c r="D457" i="9" s="1"/>
  <c r="AC411" i="9" a="1"/>
  <c r="AC411" i="9" s="1"/>
  <c r="D574" i="9" a="1"/>
  <c r="D574" i="9" s="1"/>
  <c r="D526" i="9" a="1"/>
  <c r="D526" i="9" s="1"/>
  <c r="C450" i="9" a="1"/>
  <c r="C450" i="9" s="1"/>
  <c r="C580" i="9" a="1"/>
  <c r="C580" i="9" s="1"/>
  <c r="D560" i="9" a="1"/>
  <c r="D560" i="9" s="1"/>
  <c r="D528" i="9" a="1"/>
  <c r="D528" i="9" s="1"/>
  <c r="AC464" i="9" a="1"/>
  <c r="AC464" i="9" s="1"/>
  <c r="AC448" i="9" a="1"/>
  <c r="AC448" i="9" s="1"/>
  <c r="D416" i="9" a="1"/>
  <c r="D416" i="9" s="1"/>
  <c r="C336" i="9" a="1"/>
  <c r="C336" i="9" s="1"/>
  <c r="AC506" i="9" a="1"/>
  <c r="AC506" i="9" s="1"/>
  <c r="AC478" i="9" a="1"/>
  <c r="AC478" i="9" s="1"/>
  <c r="D446" i="9" a="1"/>
  <c r="D446" i="9" s="1"/>
  <c r="AC346" i="9" a="1"/>
  <c r="AC346" i="9" s="1"/>
  <c r="AC330" i="9" a="1"/>
  <c r="AC330" i="9" s="1"/>
  <c r="D517" i="9" a="1"/>
  <c r="D517" i="9" s="1"/>
  <c r="AC493" i="9" a="1"/>
  <c r="AC493" i="9" s="1"/>
  <c r="AC461" i="9" a="1"/>
  <c r="AC461" i="9" s="1"/>
  <c r="AC583" i="9" a="1"/>
  <c r="AC583" i="9" s="1"/>
  <c r="AC567" i="9" a="1"/>
  <c r="AC567" i="9" s="1"/>
  <c r="AC443" i="9" a="1"/>
  <c r="AC443" i="9" s="1"/>
  <c r="D415" i="9" a="1"/>
  <c r="D415" i="9" s="1"/>
  <c r="D339" i="9" a="1"/>
  <c r="D339" i="9" s="1"/>
  <c r="AC534" i="9" a="1"/>
  <c r="AC534" i="9" s="1"/>
  <c r="AC462" i="9" a="1"/>
  <c r="AC462" i="9" s="1"/>
  <c r="D503" i="9" a="1"/>
  <c r="D503" i="9" s="1"/>
  <c r="C411" i="9" a="1"/>
  <c r="C411" i="9" s="1"/>
  <c r="C574" i="9" a="1"/>
  <c r="C574" i="9" s="1"/>
  <c r="AC546" i="9" a="1"/>
  <c r="AC546" i="9" s="1"/>
  <c r="C526" i="9" a="1"/>
  <c r="C526" i="9" s="1"/>
  <c r="D450" i="9" a="1"/>
  <c r="D450" i="9" s="1"/>
  <c r="C333" i="9" a="1"/>
  <c r="C333" i="9" s="1"/>
  <c r="C560" i="9" a="1"/>
  <c r="C560" i="9" s="1"/>
  <c r="C528" i="9" a="1"/>
  <c r="C528" i="9" s="1"/>
  <c r="AC496" i="9" a="1"/>
  <c r="AC496" i="9" s="1"/>
  <c r="D464" i="9" a="1"/>
  <c r="D464" i="9" s="1"/>
  <c r="D448" i="9" a="1"/>
  <c r="D448" i="9" s="1"/>
  <c r="C416" i="9" a="1"/>
  <c r="C416" i="9" s="1"/>
  <c r="C575" i="9" a="1"/>
  <c r="C575" i="9" s="1"/>
  <c r="AC423" i="9" a="1"/>
  <c r="AC423" i="9" s="1"/>
  <c r="AC558" i="9" a="1"/>
  <c r="AC558" i="9" s="1"/>
  <c r="AC522" i="9" a="1"/>
  <c r="AC522" i="9" s="1"/>
  <c r="AC490" i="9" a="1"/>
  <c r="AC490" i="9" s="1"/>
  <c r="C478" i="9" a="1"/>
  <c r="C478" i="9" s="1"/>
  <c r="C446" i="9" a="1"/>
  <c r="C446" i="9" s="1"/>
  <c r="D346" i="9" a="1"/>
  <c r="D346" i="9" s="1"/>
  <c r="C330" i="9" a="1"/>
  <c r="C330" i="9" s="1"/>
  <c r="AC521" i="9" a="1"/>
  <c r="AC521" i="9" s="1"/>
  <c r="AC505" i="9" a="1"/>
  <c r="AC505" i="9" s="1"/>
  <c r="C493" i="9" a="1"/>
  <c r="C493" i="9" s="1"/>
  <c r="C461" i="9" a="1"/>
  <c r="C461" i="9" s="1"/>
  <c r="D583" i="9" a="1"/>
  <c r="D583" i="9" s="1"/>
  <c r="D567" i="9" a="1"/>
  <c r="D567" i="9" s="1"/>
  <c r="AC535" i="9" a="1"/>
  <c r="AC535" i="9" s="1"/>
  <c r="AC519" i="9" a="1"/>
  <c r="AC519" i="9" s="1"/>
  <c r="AC491" i="9" a="1"/>
  <c r="AC491" i="9" s="1"/>
  <c r="AC419" i="9" a="1"/>
  <c r="AC419" i="9" s="1"/>
  <c r="C415" i="9" a="1"/>
  <c r="C415" i="9" s="1"/>
  <c r="C534" i="9" a="1"/>
  <c r="C534" i="9" s="1"/>
  <c r="D454" i="9" a="1"/>
  <c r="D454" i="9" s="1"/>
  <c r="D410" i="9" a="1"/>
  <c r="D410" i="9" s="1"/>
  <c r="AC338" i="9" a="1"/>
  <c r="AC338" i="9" s="1"/>
  <c r="C577" i="9" a="1"/>
  <c r="C577" i="9" s="1"/>
  <c r="C561" i="9" a="1"/>
  <c r="C561" i="9" s="1"/>
  <c r="C582" i="9" a="1"/>
  <c r="C582" i="9" s="1"/>
  <c r="C565" i="9" a="1"/>
  <c r="C565" i="9" s="1"/>
  <c r="AC455" i="9" a="1"/>
  <c r="AC455" i="9" s="1"/>
  <c r="D546" i="9" a="1"/>
  <c r="D546" i="9" s="1"/>
  <c r="D482" i="9" a="1"/>
  <c r="D482" i="9" s="1"/>
  <c r="AC580" i="9" a="1"/>
  <c r="AC580" i="9" s="1"/>
  <c r="D496" i="9" a="1"/>
  <c r="D496" i="9" s="1"/>
  <c r="C464" i="9" a="1"/>
  <c r="C464" i="9" s="1"/>
  <c r="C448" i="9" a="1"/>
  <c r="C448" i="9" s="1"/>
  <c r="AC336" i="9" a="1"/>
  <c r="AC336" i="9" s="1"/>
  <c r="AC543" i="9" a="1"/>
  <c r="AC543" i="9" s="1"/>
  <c r="C558" i="9" a="1"/>
  <c r="C558" i="9" s="1"/>
  <c r="C522" i="9" a="1"/>
  <c r="C522" i="9" s="1"/>
  <c r="D490" i="9" a="1"/>
  <c r="D490" i="9" s="1"/>
  <c r="D478" i="9" a="1"/>
  <c r="D478" i="9" s="1"/>
  <c r="C346" i="9" a="1"/>
  <c r="C346" i="9" s="1"/>
  <c r="D330" i="9" a="1"/>
  <c r="D330" i="9" s="1"/>
  <c r="C521" i="9" a="1"/>
  <c r="C521" i="9" s="1"/>
  <c r="C505" i="9" a="1"/>
  <c r="C505" i="9" s="1"/>
  <c r="D493" i="9" a="1"/>
  <c r="D493" i="9" s="1"/>
  <c r="D461" i="9" a="1"/>
  <c r="D461" i="9" s="1"/>
  <c r="C583" i="9" a="1"/>
  <c r="C583" i="9" s="1"/>
  <c r="C567" i="9" a="1"/>
  <c r="C567" i="9" s="1"/>
  <c r="C535" i="9" a="1"/>
  <c r="C535" i="9" s="1"/>
  <c r="D519" i="9" a="1"/>
  <c r="D519" i="9" s="1"/>
  <c r="D491" i="9" a="1"/>
  <c r="D491" i="9" s="1"/>
  <c r="D419" i="9" a="1"/>
  <c r="D419" i="9" s="1"/>
  <c r="D534" i="9" a="1"/>
  <c r="D534" i="9" s="1"/>
  <c r="AC498" i="9" a="1"/>
  <c r="AC498" i="9" s="1"/>
  <c r="C454" i="9" a="1"/>
  <c r="C454" i="9" s="1"/>
  <c r="D577" i="9" a="1"/>
  <c r="D577" i="9" s="1"/>
  <c r="C545" i="9" a="1"/>
  <c r="C545" i="9" s="1"/>
  <c r="D337" i="9" a="1"/>
  <c r="D337" i="9" s="1"/>
  <c r="D568" i="9" a="1"/>
  <c r="D568" i="9" s="1"/>
  <c r="C536" i="9" a="1"/>
  <c r="C536" i="9" s="1"/>
  <c r="D500" i="9" a="1"/>
  <c r="D500" i="9" s="1"/>
  <c r="C484" i="9" a="1"/>
  <c r="C484" i="9" s="1"/>
  <c r="D452" i="9" a="1"/>
  <c r="D452" i="9" s="1"/>
  <c r="C420" i="9" a="1"/>
  <c r="C420" i="9" s="1"/>
  <c r="C571" i="9" a="1"/>
  <c r="C571" i="9" s="1"/>
  <c r="C539" i="9" a="1"/>
  <c r="C539" i="9" s="1"/>
  <c r="C523" i="9" a="1"/>
  <c r="C523" i="9" s="1"/>
  <c r="AC447" i="9" a="1"/>
  <c r="AC447" i="9" s="1"/>
  <c r="AC343" i="9" a="1"/>
  <c r="AC343" i="9" s="1"/>
  <c r="C578" i="9" a="1"/>
  <c r="C578" i="9" s="1"/>
  <c r="C530" i="9" a="1"/>
  <c r="C530" i="9" s="1"/>
  <c r="D502" i="9" a="1"/>
  <c r="D502" i="9" s="1"/>
  <c r="D458" i="9" a="1"/>
  <c r="D458" i="9" s="1"/>
  <c r="AC573" i="9" a="1"/>
  <c r="AC573" i="9" s="1"/>
  <c r="AC533" i="9" a="1"/>
  <c r="AC533" i="9" s="1"/>
  <c r="AC501" i="9" a="1"/>
  <c r="AC501" i="9" s="1"/>
  <c r="AC485" i="9" a="1"/>
  <c r="AC485" i="9" s="1"/>
  <c r="AC453" i="9" a="1"/>
  <c r="AC453" i="9" s="1"/>
  <c r="D441" i="9" a="1"/>
  <c r="D441" i="9" s="1"/>
  <c r="AC425" i="9" a="1"/>
  <c r="AC425" i="9" s="1"/>
  <c r="D421" i="9" a="1"/>
  <c r="D421" i="9" s="1"/>
  <c r="AC345" i="9" a="1"/>
  <c r="AC345" i="9" s="1"/>
  <c r="C572" i="9" a="1"/>
  <c r="C572" i="9" s="1"/>
  <c r="AC504" i="9" a="1"/>
  <c r="AC504" i="9" s="1"/>
  <c r="AC492" i="9" a="1"/>
  <c r="AC492" i="9" s="1"/>
  <c r="D460" i="9" a="1"/>
  <c r="D460" i="9" s="1"/>
  <c r="C408" i="9" a="1"/>
  <c r="C408" i="9" s="1"/>
  <c r="C498" i="9" a="1"/>
  <c r="C498" i="9" s="1"/>
  <c r="AC438" i="9" a="1"/>
  <c r="AC438" i="9" s="1"/>
  <c r="D338" i="9" a="1"/>
  <c r="D338" i="9" s="1"/>
  <c r="D545" i="9" a="1"/>
  <c r="D545" i="9" s="1"/>
  <c r="AC497" i="9" a="1"/>
  <c r="AC497" i="9" s="1"/>
  <c r="AC465" i="9" a="1"/>
  <c r="AC465" i="9" s="1"/>
  <c r="AC449" i="9" a="1"/>
  <c r="AC449" i="9" s="1"/>
  <c r="C568" i="9" a="1"/>
  <c r="C568" i="9" s="1"/>
  <c r="C500" i="9" a="1"/>
  <c r="C500" i="9" s="1"/>
  <c r="C452" i="9" a="1"/>
  <c r="C452" i="9" s="1"/>
  <c r="AC340" i="9" a="1"/>
  <c r="AC340" i="9" s="1"/>
  <c r="D539" i="9" a="1"/>
  <c r="D539" i="9" s="1"/>
  <c r="D447" i="9" a="1"/>
  <c r="D447" i="9" s="1"/>
  <c r="D343" i="9" a="1"/>
  <c r="D343" i="9" s="1"/>
  <c r="C502" i="9" a="1"/>
  <c r="C502" i="9" s="1"/>
  <c r="AC414" i="9" a="1"/>
  <c r="AC414" i="9" s="1"/>
  <c r="AC342" i="9" a="1"/>
  <c r="AC342" i="9" s="1"/>
  <c r="C573" i="9" a="1"/>
  <c r="C573" i="9" s="1"/>
  <c r="D533" i="9" a="1"/>
  <c r="D533" i="9" s="1"/>
  <c r="C501" i="9" a="1"/>
  <c r="C501" i="9" s="1"/>
  <c r="C485" i="9" a="1"/>
  <c r="C485" i="9" s="1"/>
  <c r="C453" i="9" a="1"/>
  <c r="C453" i="9" s="1"/>
  <c r="AC437" i="9" a="1"/>
  <c r="AC437" i="9" s="1"/>
  <c r="C425" i="9" a="1"/>
  <c r="C425" i="9" s="1"/>
  <c r="C345" i="9" a="1"/>
  <c r="C345" i="9" s="1"/>
  <c r="AC520" i="9" a="1"/>
  <c r="AC520" i="9" s="1"/>
  <c r="D504" i="9" a="1"/>
  <c r="D504" i="9" s="1"/>
  <c r="D492" i="9" a="1"/>
  <c r="D492" i="9" s="1"/>
  <c r="C460" i="9" a="1"/>
  <c r="C460" i="9" s="1"/>
  <c r="AC424" i="9" a="1"/>
  <c r="AC424" i="9" s="1"/>
  <c r="AC344" i="9" a="1"/>
  <c r="AC344" i="9" s="1"/>
  <c r="D438" i="9" a="1"/>
  <c r="D438" i="9" s="1"/>
  <c r="AC410" i="9" a="1"/>
  <c r="AC410" i="9" s="1"/>
  <c r="C338" i="9" a="1"/>
  <c r="C338" i="9" s="1"/>
  <c r="C497" i="9" a="1"/>
  <c r="C497" i="9" s="1"/>
  <c r="C465" i="9" a="1"/>
  <c r="C465" i="9" s="1"/>
  <c r="C449" i="9" a="1"/>
  <c r="C449" i="9" s="1"/>
  <c r="AC420" i="9" a="1"/>
  <c r="AC420" i="9" s="1"/>
  <c r="D340" i="9" a="1"/>
  <c r="D340" i="9" s="1"/>
  <c r="AC571" i="9" a="1"/>
  <c r="AC571" i="9" s="1"/>
  <c r="AC523" i="9" a="1"/>
  <c r="AC523" i="9" s="1"/>
  <c r="C447" i="9" a="1"/>
  <c r="C447" i="9" s="1"/>
  <c r="C343" i="9" a="1"/>
  <c r="C343" i="9" s="1"/>
  <c r="AC578" i="9" a="1"/>
  <c r="AC578" i="9" s="1"/>
  <c r="AC530" i="9" a="1"/>
  <c r="AC530" i="9" s="1"/>
  <c r="AC458" i="9" a="1"/>
  <c r="AC458" i="9" s="1"/>
  <c r="C414" i="9" a="1"/>
  <c r="C414" i="9" s="1"/>
  <c r="C342" i="9" a="1"/>
  <c r="C342" i="9" s="1"/>
  <c r="D573" i="9" a="1"/>
  <c r="D573" i="9" s="1"/>
  <c r="C533" i="9" a="1"/>
  <c r="C533" i="9" s="1"/>
  <c r="D501" i="9" a="1"/>
  <c r="D501" i="9" s="1"/>
  <c r="D485" i="9" a="1"/>
  <c r="D485" i="9" s="1"/>
  <c r="D453" i="9" a="1"/>
  <c r="D453" i="9" s="1"/>
  <c r="C437" i="9" a="1"/>
  <c r="C437" i="9" s="1"/>
  <c r="AC421" i="9" a="1"/>
  <c r="AC421" i="9" s="1"/>
  <c r="D345" i="9" a="1"/>
  <c r="D345" i="9" s="1"/>
  <c r="AC572" i="9" a="1"/>
  <c r="AC572" i="9" s="1"/>
  <c r="D520" i="9" a="1"/>
  <c r="D520" i="9" s="1"/>
  <c r="C504" i="9" a="1"/>
  <c r="C504" i="9" s="1"/>
  <c r="C488" i="9" a="1"/>
  <c r="C488" i="9" s="1"/>
  <c r="AC456" i="9" a="1"/>
  <c r="AC456" i="9" s="1"/>
  <c r="C424" i="9" a="1"/>
  <c r="C424" i="9" s="1"/>
  <c r="AC408" i="9" a="1"/>
  <c r="AC408" i="9" s="1"/>
  <c r="D344" i="9" a="1"/>
  <c r="D344" i="9" s="1"/>
  <c r="AC454" i="9" a="1"/>
  <c r="AC454" i="9" s="1"/>
  <c r="C438" i="9" a="1"/>
  <c r="C438" i="9" s="1"/>
  <c r="C410" i="9" a="1"/>
  <c r="C410" i="9" s="1"/>
  <c r="AC577" i="9" a="1"/>
  <c r="AC577" i="9" s="1"/>
  <c r="AC545" i="9" a="1"/>
  <c r="AC545" i="9" s="1"/>
  <c r="D497" i="9" a="1"/>
  <c r="D497" i="9" s="1"/>
  <c r="D465" i="9" a="1"/>
  <c r="D465" i="9" s="1"/>
  <c r="AC337" i="9" a="1"/>
  <c r="AC337" i="9" s="1"/>
  <c r="AC568" i="9" a="1"/>
  <c r="AC568" i="9" s="1"/>
  <c r="AC536" i="9" a="1"/>
  <c r="AC536" i="9" s="1"/>
  <c r="AC500" i="9" a="1"/>
  <c r="AC500" i="9" s="1"/>
  <c r="AC452" i="9" a="1"/>
  <c r="AC452" i="9" s="1"/>
  <c r="D420" i="9" a="1"/>
  <c r="D420" i="9" s="1"/>
  <c r="C340" i="9" a="1"/>
  <c r="C340" i="9" s="1"/>
  <c r="D571" i="9" a="1"/>
  <c r="D571" i="9" s="1"/>
  <c r="AC539" i="9" a="1"/>
  <c r="AC539" i="9" s="1"/>
  <c r="D523" i="9" a="1"/>
  <c r="D523" i="9" s="1"/>
  <c r="D578" i="9" a="1"/>
  <c r="D578" i="9" s="1"/>
  <c r="D530" i="9" a="1"/>
  <c r="D530" i="9" s="1"/>
  <c r="AC502" i="9" a="1"/>
  <c r="AC502" i="9" s="1"/>
  <c r="D486" i="9" a="1"/>
  <c r="D486" i="9" s="1"/>
  <c r="C458" i="9" a="1"/>
  <c r="C458" i="9" s="1"/>
  <c r="D414" i="9" a="1"/>
  <c r="D414" i="9" s="1"/>
  <c r="D342" i="9" a="1"/>
  <c r="D342" i="9" s="1"/>
  <c r="C441" i="9" a="1"/>
  <c r="C441" i="9" s="1"/>
  <c r="D437" i="9" a="1"/>
  <c r="D437" i="9" s="1"/>
  <c r="C421" i="9" a="1"/>
  <c r="C421" i="9" s="1"/>
  <c r="AC341" i="9" a="1"/>
  <c r="AC341" i="9" s="1"/>
  <c r="D572" i="9" a="1"/>
  <c r="D572" i="9" s="1"/>
  <c r="C520" i="9" a="1"/>
  <c r="C520" i="9" s="1"/>
  <c r="C456" i="9" a="1"/>
  <c r="C456" i="9" s="1"/>
  <c r="D408" i="9" a="1"/>
  <c r="D408" i="9" s="1"/>
  <c r="C344" i="9" a="1"/>
  <c r="C344" i="9" s="1"/>
  <c r="AC328" i="9" a="1"/>
  <c r="AC328" i="9" s="1"/>
  <c r="D449" i="9" a="1"/>
  <c r="D449" i="9" s="1"/>
  <c r="D329" i="9" a="1"/>
  <c r="D329" i="9" s="1"/>
  <c r="AC460" i="9" a="1"/>
  <c r="AC460" i="9" s="1"/>
  <c r="D498" i="9" a="1"/>
  <c r="D498" i="9" s="1"/>
  <c r="D506" i="9" a="1"/>
  <c r="D506" i="9" s="1"/>
  <c r="D565" i="9" a="1"/>
  <c r="D565" i="9" s="1"/>
  <c r="C499" i="9" a="1"/>
  <c r="C499" i="9" s="1"/>
  <c r="D456" i="9" a="1"/>
  <c r="D456" i="9" s="1"/>
  <c r="D579" i="9" a="1"/>
  <c r="D579" i="9" s="1"/>
  <c r="C466" i="9" a="1"/>
  <c r="C466" i="9" s="1"/>
  <c r="C335" i="9" a="1"/>
  <c r="C335" i="9" s="1"/>
  <c r="AC537" i="9" a="1"/>
  <c r="AC537" i="9" s="1"/>
  <c r="D557" i="9" a="1"/>
  <c r="D557" i="9" s="1"/>
  <c r="C524" i="9" a="1"/>
  <c r="C524" i="9" s="1"/>
  <c r="C482" i="9" a="1"/>
  <c r="C482" i="9" s="1"/>
  <c r="D543" i="9" a="1"/>
  <c r="D543" i="9" s="1"/>
  <c r="D499" i="9" a="1"/>
  <c r="D499" i="9" s="1"/>
  <c r="C440" i="9" a="1"/>
  <c r="C440" i="9" s="1"/>
  <c r="D417" i="9" a="1"/>
  <c r="D417" i="9" s="1"/>
  <c r="D412" i="9" a="1"/>
  <c r="D412" i="9" s="1"/>
  <c r="D426" i="9" a="1"/>
  <c r="D426" i="9" s="1"/>
  <c r="AC332" i="9" a="1"/>
  <c r="AC332" i="9" s="1"/>
  <c r="C409" i="9" a="1"/>
  <c r="C409" i="9" s="1"/>
  <c r="AC525" i="9" a="1"/>
  <c r="AC525" i="9" s="1"/>
  <c r="D439" i="9" a="1"/>
  <c r="D439" i="9" s="1"/>
  <c r="D566" i="9" a="1"/>
  <c r="D566" i="9" s="1"/>
  <c r="D537" i="9" a="1"/>
  <c r="D537" i="9" s="1"/>
  <c r="C581" i="9" a="1"/>
  <c r="C581" i="9" s="1"/>
  <c r="D586" i="9" a="1"/>
  <c r="D586" i="9" s="1"/>
  <c r="D477" i="9" a="1"/>
  <c r="D477" i="9" s="1"/>
  <c r="C540" i="9" a="1"/>
  <c r="C540" i="9" s="1"/>
  <c r="AC517" i="9" a="1"/>
  <c r="AC517" i="9" s="1"/>
  <c r="AC559" i="9" a="1"/>
  <c r="AC559" i="9" s="1"/>
  <c r="C495" i="9" a="1"/>
  <c r="C495" i="9" s="1"/>
  <c r="C341" i="9" a="1"/>
  <c r="C341" i="9" s="1"/>
  <c r="D459" i="9" a="1"/>
  <c r="D459" i="9" s="1"/>
  <c r="D335" i="9" a="1"/>
  <c r="D335" i="9" s="1"/>
  <c r="D488" i="9" a="1"/>
  <c r="D488" i="9" s="1"/>
  <c r="C422" i="9" a="1"/>
  <c r="C422" i="9" s="1"/>
  <c r="D440" i="9" a="1"/>
  <c r="D440" i="9" s="1"/>
  <c r="AC426" i="9" a="1"/>
  <c r="AC426" i="9" s="1"/>
  <c r="AC529" i="9" a="1"/>
  <c r="AC529" i="9" s="1"/>
  <c r="D495" i="9" a="1"/>
  <c r="D495" i="9" s="1"/>
  <c r="D463" i="9" a="1"/>
  <c r="D463" i="9" s="1"/>
  <c r="C541" i="9" a="1"/>
  <c r="C541" i="9" s="1"/>
  <c r="AC451" i="9" a="1"/>
  <c r="AC451" i="9" s="1"/>
  <c r="C503" i="9" a="1"/>
  <c r="C503" i="9" s="1"/>
  <c r="D531" i="9" a="1"/>
  <c r="D531" i="9" s="1"/>
  <c r="D333" i="9" a="1"/>
  <c r="D333" i="9" s="1"/>
  <c r="AC585" i="9" a="1"/>
  <c r="AC585" i="9" s="1"/>
  <c r="D494" i="9" a="1"/>
  <c r="D494" i="9" s="1"/>
  <c r="AC544" i="9" a="1"/>
  <c r="AC544" i="9" s="1"/>
  <c r="AC487" i="9" a="1"/>
  <c r="AC487" i="9" s="1"/>
  <c r="AC422" i="9" a="1"/>
  <c r="AC422" i="9" s="1"/>
  <c r="AC564" i="9" a="1"/>
  <c r="AC564" i="9" s="1"/>
  <c r="D518" i="9" a="1"/>
  <c r="D518" i="9" s="1"/>
  <c r="AC488" i="9" a="1"/>
  <c r="AC488" i="9" s="1"/>
  <c r="C328" i="9" a="1"/>
  <c r="C328" i="9" s="1"/>
  <c r="D423" i="9" a="1"/>
  <c r="D423" i="9" s="1"/>
  <c r="AC557" i="9" a="1"/>
  <c r="AC557" i="9" s="1"/>
  <c r="AC561" i="9" a="1"/>
  <c r="AC561" i="9" s="1"/>
  <c r="D544" i="9" a="1"/>
  <c r="D544" i="9" s="1"/>
  <c r="AC569" i="9" a="1"/>
  <c r="AC569" i="9" s="1"/>
  <c r="D525" i="9" a="1"/>
  <c r="D525" i="9" s="1"/>
  <c r="C585" i="9" a="1"/>
  <c r="C585" i="9" s="1"/>
  <c r="AC480" i="9" a="1"/>
  <c r="AC480" i="9" s="1"/>
  <c r="AC482" i="9" a="1"/>
  <c r="AC482" i="9" s="1"/>
  <c r="C543" i="9" a="1"/>
  <c r="C543" i="9" s="1"/>
  <c r="AC466" i="9" a="1"/>
  <c r="AC466" i="9" s="1"/>
  <c r="AC542" i="9" a="1"/>
  <c r="AC542" i="9" s="1"/>
  <c r="C444" i="9" a="1"/>
  <c r="C444" i="9" s="1"/>
  <c r="D413" i="9" a="1"/>
  <c r="D413" i="9" s="1"/>
  <c r="C506" i="9" a="1"/>
  <c r="C506" i="9" s="1"/>
  <c r="C529" i="9" a="1"/>
  <c r="C529" i="9" s="1"/>
  <c r="C559" i="9" a="1"/>
  <c r="C559" i="9" s="1"/>
  <c r="D541" i="9" a="1"/>
  <c r="D541" i="9" s="1"/>
  <c r="AC333" i="9" a="1"/>
  <c r="AC333" i="9" s="1"/>
  <c r="C527" i="9" a="1"/>
  <c r="C527" i="9" s="1"/>
  <c r="AC540" i="9" a="1"/>
  <c r="AC540" i="9" s="1"/>
  <c r="C329" i="9" a="1"/>
  <c r="C329" i="9" s="1"/>
  <c r="C445" i="9" a="1"/>
  <c r="C445" i="9" s="1"/>
  <c r="AC494" i="9" a="1"/>
  <c r="AC494" i="9" s="1"/>
  <c r="AC503" i="9" a="1"/>
  <c r="AC503" i="9" s="1"/>
  <c r="D424" i="9" a="1"/>
  <c r="D424" i="9" s="1"/>
  <c r="C477" i="9" a="1"/>
  <c r="C477" i="9" s="1"/>
  <c r="C492" i="9" a="1"/>
  <c r="C492" i="9" s="1"/>
  <c r="AC527" i="9" a="1"/>
  <c r="AC527" i="9" s="1"/>
  <c r="AC576" i="9" a="1"/>
  <c r="AC576" i="9" s="1"/>
  <c r="D425" i="9" a="1"/>
  <c r="D425" i="9" s="1"/>
  <c r="D332" i="9" a="1"/>
  <c r="D332" i="9" s="1"/>
  <c r="D575" i="9" a="1"/>
  <c r="D575" i="9" s="1"/>
  <c r="AC417" i="9" a="1"/>
  <c r="AC417" i="9" s="1"/>
  <c r="AC484" i="9" a="1"/>
  <c r="AC484" i="9" s="1"/>
  <c r="C459" i="9" a="1"/>
  <c r="C459" i="9" s="1"/>
  <c r="AC532" i="9" a="1"/>
  <c r="AC532" i="9" s="1"/>
  <c r="D529" i="9" a="1"/>
  <c r="D529" i="9" s="1"/>
  <c r="C517" i="9" a="1"/>
  <c r="C517" i="9" s="1"/>
  <c r="C412" i="9" a="1"/>
  <c r="C412" i="9" s="1"/>
  <c r="D341" i="9" a="1"/>
  <c r="D341" i="9" s="1"/>
  <c r="C489" i="9" a="1"/>
  <c r="C489" i="9" s="1"/>
  <c r="C584" i="9" a="1"/>
  <c r="C584" i="9" s="1"/>
  <c r="AC570" i="9" a="1"/>
  <c r="AC570" i="9" s="1"/>
  <c r="AC524" i="9" a="1"/>
  <c r="AC524" i="9" s="1"/>
  <c r="C337" i="9" a="1"/>
  <c r="C337" i="9" s="1"/>
  <c r="C487" i="9" a="1"/>
  <c r="C487" i="9" s="1"/>
  <c r="D524" i="9" a="1"/>
  <c r="D524" i="9" s="1"/>
  <c r="C525" i="9" a="1"/>
  <c r="C525" i="9" s="1"/>
  <c r="D585" i="9" a="1"/>
  <c r="D585" i="9" s="1"/>
  <c r="D480" i="9" a="1"/>
  <c r="D480" i="9" s="1"/>
  <c r="AC339" i="9" a="1"/>
  <c r="AC339" i="9" s="1"/>
  <c r="D443" i="9" a="1"/>
  <c r="D443" i="9" s="1"/>
  <c r="C413" i="9" a="1"/>
  <c r="C413" i="9" s="1"/>
  <c r="D466" i="9" a="1"/>
  <c r="D466" i="9" s="1"/>
  <c r="AC579" i="9" a="1"/>
  <c r="AC579" i="9" s="1"/>
  <c r="C518" i="9" a="1"/>
  <c r="C518" i="9" s="1"/>
  <c r="C417" i="9" a="1"/>
  <c r="C417" i="9" s="1"/>
  <c r="C423" i="9" a="1"/>
  <c r="C423" i="9" s="1"/>
  <c r="AC499" i="9" a="1"/>
  <c r="AC499" i="9" s="1"/>
  <c r="C537" i="9" a="1"/>
  <c r="C537" i="9" s="1"/>
  <c r="AC575" i="9" a="1"/>
  <c r="AC575" i="9" s="1"/>
  <c r="D328" i="9" a="1"/>
  <c r="D328" i="9" s="1"/>
  <c r="D418" i="9" a="1"/>
  <c r="D418" i="9" s="1"/>
  <c r="AC541" i="9" a="1"/>
  <c r="AC541" i="9" s="1"/>
  <c r="AC407" i="9" a="1"/>
  <c r="AC407" i="9" s="1"/>
  <c r="AC463" i="9" a="1"/>
  <c r="AC463" i="9" s="1"/>
  <c r="D527" i="9" a="1"/>
  <c r="D527" i="9" s="1"/>
  <c r="AC329" i="9" a="1"/>
  <c r="AC329" i="9" s="1"/>
  <c r="D422" i="9" a="1"/>
  <c r="D422" i="9" s="1"/>
  <c r="C332" i="9" a="1"/>
  <c r="C332" i="9" s="1"/>
  <c r="AC581" i="9" a="1"/>
  <c r="AC581" i="9" s="1"/>
  <c r="AC586" i="9" a="1"/>
  <c r="AC586" i="9" s="1"/>
  <c r="D559" i="9" a="1"/>
  <c r="D559" i="9" s="1"/>
  <c r="D561" i="9" a="1"/>
  <c r="D561" i="9" s="1"/>
  <c r="AC538" i="9" a="1"/>
  <c r="AC538" i="9" s="1"/>
  <c r="D536" i="9" a="1"/>
  <c r="D536" i="9" s="1"/>
  <c r="C542" i="9" a="1"/>
  <c r="C542" i="9" s="1"/>
  <c r="C569" i="9" a="1"/>
  <c r="C569" i="9" s="1"/>
  <c r="C419" i="9" a="1"/>
  <c r="C419" i="9" s="1"/>
  <c r="D327" i="9" a="1"/>
  <c r="D327" i="9" s="1"/>
  <c r="C407" i="9" a="1"/>
  <c r="C407" i="9" s="1"/>
  <c r="C426" i="9" a="1"/>
  <c r="C426" i="9" s="1"/>
  <c r="C486" i="9" a="1"/>
  <c r="C486" i="9" s="1"/>
  <c r="D409" i="9" a="1"/>
  <c r="D409" i="9" s="1"/>
  <c r="C418" i="9" a="1"/>
  <c r="C418" i="9" s="1"/>
  <c r="C334" i="9" a="1"/>
  <c r="C334" i="9" s="1"/>
  <c r="D540" i="9" a="1"/>
  <c r="D540" i="9" s="1"/>
  <c r="AC441" i="9" a="1"/>
  <c r="AC441" i="9" s="1"/>
  <c r="C557" i="9" a="1"/>
  <c r="C557" i="9" s="1"/>
  <c r="D484" i="9" a="1"/>
  <c r="D484" i="9" s="1"/>
  <c r="AC565" i="9" a="1"/>
  <c r="AC565" i="9" s="1"/>
  <c r="D489" i="9" a="1"/>
  <c r="D489" i="9" s="1"/>
  <c r="D487" i="9" a="1"/>
  <c r="D487" i="9" s="1"/>
  <c r="C480" i="9" a="1"/>
  <c r="C480" i="9" s="1"/>
  <c r="C339" i="9" a="1"/>
  <c r="C339" i="9" s="1"/>
  <c r="C443" i="9" a="1"/>
  <c r="C443" i="9" s="1"/>
  <c r="AC413" i="9" a="1"/>
  <c r="AC413" i="9" s="1"/>
  <c r="AC334" i="9" a="1"/>
  <c r="AC334" i="9" s="1"/>
  <c r="C494" i="9" a="1"/>
  <c r="C494" i="9" s="1"/>
  <c r="D581" i="9" a="1"/>
  <c r="D581" i="9" s="1"/>
  <c r="C586" i="9" a="1"/>
  <c r="C586" i="9" s="1"/>
  <c r="D569" i="9" a="1"/>
  <c r="D569" i="9" s="1"/>
  <c r="C566" i="9" a="1"/>
  <c r="C566" i="9" s="1"/>
  <c r="AC418" i="9" a="1"/>
  <c r="AC418" i="9" s="1"/>
  <c r="AC531" i="9" a="1"/>
  <c r="AC531" i="9" s="1"/>
  <c r="D407" i="9" a="1"/>
  <c r="D407" i="9" s="1"/>
  <c r="D584" i="9" a="1"/>
  <c r="D584" i="9" s="1"/>
  <c r="D538" i="9" a="1"/>
  <c r="D538" i="9" s="1"/>
  <c r="D570" i="9" a="1"/>
  <c r="D570" i="9" s="1"/>
  <c r="AC477" i="9" a="1"/>
  <c r="AC477" i="9" s="1"/>
  <c r="AC518" i="9" a="1"/>
  <c r="AC518" i="9" s="1"/>
  <c r="AC584" i="9" a="1"/>
  <c r="AC584" i="9" s="1"/>
  <c r="AC412" i="9" a="1"/>
  <c r="AC412" i="9" s="1"/>
  <c r="AC409" i="9" a="1"/>
  <c r="AC409" i="9" s="1"/>
  <c r="C564" i="9" a="1"/>
  <c r="C564" i="9" s="1"/>
  <c r="AC459" i="9" a="1"/>
  <c r="AC459" i="9" s="1"/>
  <c r="D451" i="9" a="1"/>
  <c r="D451" i="9" s="1"/>
  <c r="C576" i="9" a="1"/>
  <c r="C576" i="9" s="1"/>
  <c r="D576" i="9" a="1"/>
  <c r="D576" i="9" s="1"/>
  <c r="D542" i="9" a="1"/>
  <c r="D542" i="9" s="1"/>
  <c r="C463" i="9" a="1"/>
  <c r="C463" i="9" s="1"/>
  <c r="C451" i="9" a="1"/>
  <c r="C451" i="9" s="1"/>
  <c r="AC486" i="9" a="1"/>
  <c r="AC486" i="9" s="1"/>
  <c r="C327" i="9" a="1"/>
  <c r="C327" i="9" s="1"/>
  <c r="C570" i="9" a="1"/>
  <c r="C570" i="9" s="1"/>
  <c r="C538" i="9" a="1"/>
  <c r="C538" i="9" s="1"/>
  <c r="C532" i="9" a="1"/>
  <c r="C532" i="9" s="1"/>
  <c r="C579" i="9" a="1"/>
  <c r="C579" i="9" s="1"/>
  <c r="AC327" i="9" a="1"/>
  <c r="AC327" i="9" s="1"/>
  <c r="D564" i="9" a="1"/>
  <c r="D564" i="9" s="1"/>
  <c r="D532" i="9" a="1"/>
  <c r="D532" i="9" s="1"/>
  <c r="AC481" i="9" a="1"/>
  <c r="AC481" i="9" s="1"/>
  <c r="AC331" i="9" a="1"/>
  <c r="AC331" i="9" s="1"/>
  <c r="D442" i="9" a="1"/>
  <c r="D442" i="9" s="1"/>
  <c r="AC445" i="9" a="1"/>
  <c r="AC445" i="9" s="1"/>
  <c r="AC562" i="9" a="1"/>
  <c r="AC562" i="9" s="1"/>
  <c r="D479" i="9" a="1"/>
  <c r="D479" i="9" s="1"/>
  <c r="AC439" i="9" a="1"/>
  <c r="AC439" i="9" s="1"/>
  <c r="AC549" i="9" a="1"/>
  <c r="AC549" i="9" s="1"/>
  <c r="AC468" i="9" a="1"/>
  <c r="AC468" i="9" s="1"/>
  <c r="D429" i="9" a="1"/>
  <c r="D429" i="9" s="1"/>
  <c r="AC515" i="9" a="1"/>
  <c r="AC515" i="9" s="1"/>
  <c r="D350" i="9" a="1"/>
  <c r="D350" i="9" s="1"/>
  <c r="AC467" i="9" a="1"/>
  <c r="AC467" i="9" s="1"/>
  <c r="C434" i="9" a="1"/>
  <c r="C434" i="9" s="1"/>
  <c r="C554" i="9" a="1"/>
  <c r="C554" i="9" s="1"/>
  <c r="AC474" i="9" a="1"/>
  <c r="AC474" i="9" s="1"/>
  <c r="AC435" i="9" a="1"/>
  <c r="AC435" i="9" s="1"/>
  <c r="C563" i="9" a="1"/>
  <c r="C563" i="9" s="1"/>
  <c r="AC566" i="9" a="1"/>
  <c r="AC566" i="9" s="1"/>
  <c r="AC440" i="9" a="1"/>
  <c r="AC440" i="9" s="1"/>
  <c r="D331" i="9" a="1"/>
  <c r="D331" i="9" s="1"/>
  <c r="D483" i="9" a="1"/>
  <c r="D483" i="9" s="1"/>
  <c r="C442" i="9" a="1"/>
  <c r="C442" i="9" s="1"/>
  <c r="D445" i="9" a="1"/>
  <c r="D445" i="9" s="1"/>
  <c r="D562" i="9" a="1"/>
  <c r="D562" i="9" s="1"/>
  <c r="D563" i="9" a="1"/>
  <c r="D563" i="9" s="1"/>
  <c r="C479" i="9" a="1"/>
  <c r="C479" i="9" s="1"/>
  <c r="C439" i="9" a="1"/>
  <c r="C439" i="9" s="1"/>
  <c r="C552" i="9" a="1"/>
  <c r="C552" i="9" s="1"/>
  <c r="C549" i="9" a="1"/>
  <c r="C549" i="9" s="1"/>
  <c r="D468" i="9" a="1"/>
  <c r="D468" i="9" s="1"/>
  <c r="AC516" i="9" a="1"/>
  <c r="AC516" i="9" s="1"/>
  <c r="D554" i="9" a="1"/>
  <c r="D554" i="9" s="1"/>
  <c r="AC442" i="9" a="1"/>
  <c r="AC442" i="9" s="1"/>
  <c r="D444" i="9" a="1"/>
  <c r="D444" i="9" s="1"/>
  <c r="C331" i="9" a="1"/>
  <c r="C331" i="9" s="1"/>
  <c r="C483" i="9" a="1"/>
  <c r="C483" i="9" s="1"/>
  <c r="C481" i="9" a="1"/>
  <c r="C481" i="9" s="1"/>
  <c r="AC563" i="9" a="1"/>
  <c r="AC563" i="9" s="1"/>
  <c r="AC552" i="9" a="1"/>
  <c r="AC552" i="9" s="1"/>
  <c r="D549" i="9" a="1"/>
  <c r="D549" i="9" s="1"/>
  <c r="D516" i="9" a="1"/>
  <c r="D516" i="9" s="1"/>
  <c r="AC429" i="9" a="1"/>
  <c r="AC429" i="9" s="1"/>
  <c r="C515" i="9" a="1"/>
  <c r="C515" i="9" s="1"/>
  <c r="AC350" i="9" a="1"/>
  <c r="AC350" i="9" s="1"/>
  <c r="D467" i="9" a="1"/>
  <c r="D467" i="9" s="1"/>
  <c r="D434" i="9" a="1"/>
  <c r="D434" i="9" s="1"/>
  <c r="AC554" i="9" a="1"/>
  <c r="AC554" i="9" s="1"/>
  <c r="C435" i="9" a="1"/>
  <c r="C435" i="9" s="1"/>
  <c r="AC507" i="9" a="1"/>
  <c r="AC507" i="9" s="1"/>
  <c r="AC444" i="9" a="1"/>
  <c r="AC444" i="9" s="1"/>
  <c r="AC483" i="9" a="1"/>
  <c r="AC483" i="9" s="1"/>
  <c r="D481" i="9" a="1"/>
  <c r="D481" i="9" s="1"/>
  <c r="C562" i="9" a="1"/>
  <c r="C562" i="9" s="1"/>
  <c r="AC479" i="9" a="1"/>
  <c r="AC479" i="9" s="1"/>
  <c r="D552" i="9" a="1"/>
  <c r="D552" i="9" s="1"/>
  <c r="C468" i="9" a="1"/>
  <c r="C468" i="9" s="1"/>
  <c r="C516" i="9" a="1"/>
  <c r="C516" i="9" s="1"/>
  <c r="C429" i="9" a="1"/>
  <c r="C429" i="9" s="1"/>
  <c r="D515" i="9" a="1"/>
  <c r="D515" i="9" s="1"/>
  <c r="C350" i="9" a="1"/>
  <c r="C350" i="9" s="1"/>
  <c r="C467" i="9" a="1"/>
  <c r="C467" i="9" s="1"/>
  <c r="AC434" i="9" a="1"/>
  <c r="AC434" i="9" s="1"/>
  <c r="D474" i="9" a="1"/>
  <c r="D474" i="9" s="1"/>
  <c r="D435" i="9" a="1"/>
  <c r="D435" i="9" s="1"/>
  <c r="AC433" i="9" a="1"/>
  <c r="AC433" i="9" s="1"/>
  <c r="AC548" i="9" a="1"/>
  <c r="AC548" i="9" s="1"/>
  <c r="C551" i="9" a="1"/>
  <c r="C551" i="9" s="1"/>
  <c r="C427" i="9" a="1"/>
  <c r="C427" i="9" s="1"/>
  <c r="D547" i="9" a="1"/>
  <c r="D547" i="9" s="1"/>
  <c r="AC349" i="9" a="1"/>
  <c r="AC349" i="9" s="1"/>
  <c r="D472" i="9" a="1"/>
  <c r="D472" i="9" s="1"/>
  <c r="C511" i="9" a="1"/>
  <c r="C511" i="9" s="1"/>
  <c r="AC353" i="9" a="1"/>
  <c r="AC353" i="9" s="1"/>
  <c r="AC430" i="9" a="1"/>
  <c r="AC430" i="9" s="1"/>
  <c r="AC470" i="9" a="1"/>
  <c r="AC470" i="9" s="1"/>
  <c r="C355" i="9" a="1"/>
  <c r="C355" i="9" s="1"/>
  <c r="C508" i="9" a="1"/>
  <c r="C508" i="9" s="1"/>
  <c r="C476" i="9" a="1"/>
  <c r="C476" i="9" s="1"/>
  <c r="C432" i="9" a="1"/>
  <c r="C432" i="9" s="1"/>
  <c r="C469" i="9" a="1"/>
  <c r="C469" i="9" s="1"/>
  <c r="D513" i="9" a="1"/>
  <c r="D513" i="9" s="1"/>
  <c r="C356" i="9" a="1"/>
  <c r="C356" i="9" s="1"/>
  <c r="D433" i="9" a="1"/>
  <c r="D433" i="9" s="1"/>
  <c r="AC556" i="9" a="1"/>
  <c r="AC556" i="9" s="1"/>
  <c r="AC551" i="9" a="1"/>
  <c r="AC551" i="9" s="1"/>
  <c r="C547" i="9" a="1"/>
  <c r="C547" i="9" s="1"/>
  <c r="C349" i="9" a="1"/>
  <c r="C349" i="9" s="1"/>
  <c r="C472" i="9" a="1"/>
  <c r="C472" i="9" s="1"/>
  <c r="AC511" i="9" a="1"/>
  <c r="AC511" i="9" s="1"/>
  <c r="C353" i="9" a="1"/>
  <c r="C353" i="9" s="1"/>
  <c r="C430" i="9" a="1"/>
  <c r="C430" i="9" s="1"/>
  <c r="C555" i="9" a="1"/>
  <c r="C555" i="9" s="1"/>
  <c r="C470" i="9" a="1"/>
  <c r="C470" i="9" s="1"/>
  <c r="AC436" i="9" a="1"/>
  <c r="AC436" i="9" s="1"/>
  <c r="AC355" i="9" a="1"/>
  <c r="AC355" i="9" s="1"/>
  <c r="D354" i="9" a="1"/>
  <c r="D354" i="9" s="1"/>
  <c r="AC347" i="9" a="1"/>
  <c r="AC347" i="9" s="1"/>
  <c r="AC473" i="9" a="1"/>
  <c r="AC473" i="9" s="1"/>
  <c r="D510" i="9" a="1"/>
  <c r="D510" i="9" s="1"/>
  <c r="D352" i="9" a="1"/>
  <c r="D352" i="9" s="1"/>
  <c r="C507" i="9" a="1"/>
  <c r="C507" i="9" s="1"/>
  <c r="C433" i="9" a="1"/>
  <c r="C433" i="9" s="1"/>
  <c r="D548" i="9" a="1"/>
  <c r="D548" i="9" s="1"/>
  <c r="D556" i="9" a="1"/>
  <c r="D556" i="9" s="1"/>
  <c r="D551" i="9" a="1"/>
  <c r="D551" i="9" s="1"/>
  <c r="AC427" i="9" a="1"/>
  <c r="AC427" i="9" s="1"/>
  <c r="AC547" i="9" a="1"/>
  <c r="AC547" i="9" s="1"/>
  <c r="D349" i="9" a="1"/>
  <c r="D349" i="9" s="1"/>
  <c r="D511" i="9" a="1"/>
  <c r="D511" i="9" s="1"/>
  <c r="D353" i="9" a="1"/>
  <c r="D353" i="9" s="1"/>
  <c r="AC555" i="9" a="1"/>
  <c r="AC555" i="9" s="1"/>
  <c r="D436" i="9" a="1"/>
  <c r="D436" i="9" s="1"/>
  <c r="AC508" i="9" a="1"/>
  <c r="AC508" i="9" s="1"/>
  <c r="AC354" i="9" a="1"/>
  <c r="AC354" i="9" s="1"/>
  <c r="D347" i="9" a="1"/>
  <c r="D347" i="9" s="1"/>
  <c r="AC476" i="9" a="1"/>
  <c r="AC476" i="9" s="1"/>
  <c r="C473" i="9" a="1"/>
  <c r="C473" i="9" s="1"/>
  <c r="AC432" i="9" a="1"/>
  <c r="AC432" i="9" s="1"/>
  <c r="C510" i="9" a="1"/>
  <c r="C510" i="9" s="1"/>
  <c r="C352" i="9" a="1"/>
  <c r="C352" i="9" s="1"/>
  <c r="C474" i="9" a="1"/>
  <c r="C474" i="9" s="1"/>
  <c r="D507" i="9" a="1"/>
  <c r="D507" i="9" s="1"/>
  <c r="C548" i="9" a="1"/>
  <c r="C548" i="9" s="1"/>
  <c r="C556" i="9" a="1"/>
  <c r="C556" i="9" s="1"/>
  <c r="D427" i="9" a="1"/>
  <c r="D427" i="9" s="1"/>
  <c r="AC472" i="9" a="1"/>
  <c r="AC472" i="9" s="1"/>
  <c r="D430" i="9" a="1"/>
  <c r="D430" i="9" s="1"/>
  <c r="D555" i="9" a="1"/>
  <c r="D555" i="9" s="1"/>
  <c r="D470" i="9" a="1"/>
  <c r="D470" i="9" s="1"/>
  <c r="C436" i="9" a="1"/>
  <c r="C436" i="9" s="1"/>
  <c r="D355" i="9" a="1"/>
  <c r="D355" i="9" s="1"/>
  <c r="D508" i="9" a="1"/>
  <c r="D508" i="9" s="1"/>
  <c r="C354" i="9" a="1"/>
  <c r="C354" i="9" s="1"/>
  <c r="C347" i="9" a="1"/>
  <c r="C347" i="9" s="1"/>
  <c r="D476" i="9" a="1"/>
  <c r="D476" i="9" s="1"/>
  <c r="D473" i="9" a="1"/>
  <c r="D473" i="9" s="1"/>
  <c r="D432" i="9" a="1"/>
  <c r="D432" i="9" s="1"/>
  <c r="AC510" i="9" a="1"/>
  <c r="AC510" i="9" s="1"/>
  <c r="AC352" i="9" a="1"/>
  <c r="AC352" i="9" s="1"/>
  <c r="AC469" i="9" a="1"/>
  <c r="AC469" i="9" s="1"/>
  <c r="AC428" i="9" a="1"/>
  <c r="AC428" i="9" s="1"/>
  <c r="D356" i="9" a="1"/>
  <c r="D356" i="9" s="1"/>
  <c r="D550" i="9" a="1"/>
  <c r="D550" i="9" s="1"/>
  <c r="D512" i="9" a="1"/>
  <c r="D512" i="9" s="1"/>
  <c r="AC351" i="9" a="1"/>
  <c r="AC351" i="9" s="1"/>
  <c r="D553" i="9" a="1"/>
  <c r="D553" i="9" s="1"/>
  <c r="C514" i="9" a="1"/>
  <c r="C514" i="9" s="1"/>
  <c r="AC471" i="9" a="1"/>
  <c r="AC471" i="9" s="1"/>
  <c r="D509" i="9" a="1"/>
  <c r="D509" i="9" s="1"/>
  <c r="D469" i="9" a="1"/>
  <c r="D469" i="9" s="1"/>
  <c r="AC513" i="9" a="1"/>
  <c r="AC513" i="9" s="1"/>
  <c r="C512" i="9" a="1"/>
  <c r="C512" i="9" s="1"/>
  <c r="D351" i="9" a="1"/>
  <c r="D351" i="9" s="1"/>
  <c r="C475" i="9" a="1"/>
  <c r="C475" i="9" s="1"/>
  <c r="C431" i="9" a="1"/>
  <c r="C431" i="9" s="1"/>
  <c r="AC553" i="9" a="1"/>
  <c r="AC553" i="9" s="1"/>
  <c r="C471" i="9" a="1"/>
  <c r="C471" i="9" s="1"/>
  <c r="C348" i="9" a="1"/>
  <c r="C348" i="9" s="1"/>
  <c r="D428" i="9" a="1"/>
  <c r="D428" i="9" s="1"/>
  <c r="C513" i="9" a="1"/>
  <c r="C513" i="9" s="1"/>
  <c r="C550" i="9" a="1"/>
  <c r="C550" i="9" s="1"/>
  <c r="AC512" i="9" a="1"/>
  <c r="AC512" i="9" s="1"/>
  <c r="D475" i="9" a="1"/>
  <c r="D475" i="9" s="1"/>
  <c r="D431" i="9" a="1"/>
  <c r="D431" i="9" s="1"/>
  <c r="C553" i="9" a="1"/>
  <c r="C553" i="9" s="1"/>
  <c r="AC514" i="9" a="1"/>
  <c r="AC514" i="9" s="1"/>
  <c r="D471" i="9" a="1"/>
  <c r="D471" i="9" s="1"/>
  <c r="AC509" i="9" a="1"/>
  <c r="AC509" i="9" s="1"/>
  <c r="AC348" i="9" a="1"/>
  <c r="AC348" i="9" s="1"/>
  <c r="C428" i="9" a="1"/>
  <c r="C428" i="9" s="1"/>
  <c r="AC356" i="9" a="1"/>
  <c r="AC356" i="9" s="1"/>
  <c r="AC550" i="9" a="1"/>
  <c r="AC550" i="9" s="1"/>
  <c r="C351" i="9" a="1"/>
  <c r="C351" i="9" s="1"/>
  <c r="AC475" i="9" a="1"/>
  <c r="AC475" i="9" s="1"/>
  <c r="AC431" i="9" a="1"/>
  <c r="AC431" i="9" s="1"/>
  <c r="D514" i="9" a="1"/>
  <c r="D514" i="9" s="1"/>
  <c r="C509" i="9" a="1"/>
  <c r="C509" i="9" s="1"/>
  <c r="D348" i="9" a="1"/>
  <c r="D348" i="9" s="1"/>
  <c r="I168" i="9" a="1"/>
  <c r="I168" i="9" s="1"/>
  <c r="C168" i="9" a="1"/>
  <c r="C168" i="9" s="1"/>
  <c r="M168" i="9" s="1"/>
  <c r="Y358" i="9"/>
  <c r="Z357" i="9"/>
  <c r="K171" i="9"/>
  <c r="L170" i="9"/>
  <c r="D169" i="9" a="1"/>
  <c r="D169" i="9" s="1"/>
  <c r="C169" i="9" a="1"/>
  <c r="C169" i="9" s="1"/>
  <c r="I169" i="9" a="1"/>
  <c r="I169" i="9" s="1"/>
  <c r="E326" i="9" a="1"/>
  <c r="E326" i="9" s="1"/>
  <c r="U326" i="9" a="1"/>
  <c r="U326" i="9" s="1"/>
  <c r="F326" i="9" a="1"/>
  <c r="F326" i="9" s="1"/>
  <c r="H326" i="9" a="1"/>
  <c r="H326" i="9" s="1"/>
  <c r="D167" i="9" a="1"/>
  <c r="D167" i="9" s="1"/>
  <c r="I167" i="9" a="1"/>
  <c r="I167" i="9" s="1"/>
  <c r="C167" i="9" a="1"/>
  <c r="C167" i="9" s="1"/>
  <c r="AC326" i="9" a="1"/>
  <c r="AC326" i="9" s="1"/>
  <c r="C326" i="9" a="1"/>
  <c r="C326" i="9" s="1"/>
  <c r="D326" i="9" a="1"/>
  <c r="D326" i="9" s="1"/>
  <c r="M167" i="9"/>
  <c r="B840" i="19"/>
  <c r="B841" i="19" s="1"/>
  <c r="B842" i="19" s="1"/>
  <c r="B843" i="19" s="1"/>
  <c r="M169" i="9" l="1"/>
  <c r="E169" i="9" s="1" a="1"/>
  <c r="E169" i="9" s="1"/>
  <c r="AC357" i="9" a="1"/>
  <c r="AC357" i="9" s="1"/>
  <c r="C357" i="9" a="1"/>
  <c r="C357" i="9" s="1"/>
  <c r="D357" i="9" a="1"/>
  <c r="D357" i="9" s="1"/>
  <c r="Y359" i="9"/>
  <c r="Z358" i="9"/>
  <c r="F168" i="9" a="1"/>
  <c r="F168" i="9" s="1"/>
  <c r="E168" i="9" a="1"/>
  <c r="E168" i="9" s="1"/>
  <c r="G168" i="9" a="1"/>
  <c r="G168" i="9" s="1"/>
  <c r="D170" i="9" a="1"/>
  <c r="D170" i="9" s="1"/>
  <c r="I170" i="9" a="1"/>
  <c r="I170" i="9" s="1"/>
  <c r="C170" i="9" a="1"/>
  <c r="C170" i="9" s="1"/>
  <c r="K172" i="9"/>
  <c r="L171" i="9"/>
  <c r="G326" i="9" a="1"/>
  <c r="G326" i="9" s="1"/>
  <c r="E167" i="9" a="1"/>
  <c r="E167" i="9" s="1"/>
  <c r="H167" i="9" a="1"/>
  <c r="H167" i="9" s="1"/>
  <c r="G167" i="9" a="1"/>
  <c r="G167" i="9" s="1"/>
  <c r="F167" i="9" a="1"/>
  <c r="F167" i="9" s="1"/>
  <c r="T9" i="12"/>
  <c r="V9" i="12"/>
  <c r="K29" i="12" s="1"/>
  <c r="S9" i="12"/>
  <c r="B8" i="9" s="1"/>
  <c r="F169" i="9" l="1" a="1"/>
  <c r="F169" i="9" s="1"/>
  <c r="G169" i="9" a="1"/>
  <c r="G169" i="9" s="1"/>
  <c r="M170" i="9"/>
  <c r="H170" i="9" s="1" a="1"/>
  <c r="H170" i="9" s="1"/>
  <c r="X357" i="9"/>
  <c r="H357" i="9" s="1" a="1"/>
  <c r="H357" i="9" s="1"/>
  <c r="AC358" i="9" a="1"/>
  <c r="AC358" i="9" s="1"/>
  <c r="D358" i="9" a="1"/>
  <c r="D358" i="9" s="1"/>
  <c r="C358" i="9" a="1"/>
  <c r="C358" i="9" s="1"/>
  <c r="Y360" i="9"/>
  <c r="Z359" i="9"/>
  <c r="K173" i="9"/>
  <c r="L172" i="9"/>
  <c r="C171" i="9" a="1"/>
  <c r="C171" i="9" s="1"/>
  <c r="I171" i="9" a="1"/>
  <c r="I171" i="9" s="1"/>
  <c r="D171" i="9" a="1"/>
  <c r="D171" i="9" s="1"/>
  <c r="B29" i="12"/>
  <c r="L8" i="9"/>
  <c r="K8" i="9"/>
  <c r="K9" i="9" s="1"/>
  <c r="K10" i="9" s="1"/>
  <c r="K11" i="9" s="1"/>
  <c r="K12" i="9" s="1"/>
  <c r="K13" i="9" s="1"/>
  <c r="K14" i="9" s="1"/>
  <c r="K15" i="9" s="1"/>
  <c r="K16" i="9" s="1"/>
  <c r="K17" i="9" s="1"/>
  <c r="K18" i="9" s="1"/>
  <c r="K19" i="9" s="1"/>
  <c r="N8" i="9"/>
  <c r="F357" i="9" l="1" a="1"/>
  <c r="F357" i="9" s="1"/>
  <c r="F170" i="9" a="1"/>
  <c r="F170" i="9" s="1"/>
  <c r="G170" i="9" a="1"/>
  <c r="G170" i="9" s="1"/>
  <c r="U357" i="9" a="1"/>
  <c r="U357" i="9" s="1"/>
  <c r="V357" i="9" a="1"/>
  <c r="V357" i="9" s="1"/>
  <c r="E357" i="9" a="1"/>
  <c r="E357" i="9" s="1"/>
  <c r="G357" i="9" s="1" a="1"/>
  <c r="G357" i="9" s="1"/>
  <c r="E170" i="9" a="1"/>
  <c r="E170" i="9" s="1"/>
  <c r="X358" i="9"/>
  <c r="V358" i="9" s="1" a="1"/>
  <c r="V358" i="9" s="1"/>
  <c r="AC359" i="9" a="1"/>
  <c r="AC359" i="9" s="1"/>
  <c r="C359" i="9" a="1"/>
  <c r="C359" i="9" s="1"/>
  <c r="D359" i="9" a="1"/>
  <c r="D359" i="9" s="1"/>
  <c r="Y361" i="9"/>
  <c r="Z360" i="9"/>
  <c r="M171" i="9"/>
  <c r="G171" i="9" s="1" a="1"/>
  <c r="G171" i="9" s="1"/>
  <c r="C172" i="9" a="1"/>
  <c r="C172" i="9" s="1"/>
  <c r="D172" i="9" a="1"/>
  <c r="D172" i="9" s="1"/>
  <c r="I172" i="9" a="1"/>
  <c r="I172" i="9" s="1"/>
  <c r="K174" i="9"/>
  <c r="L173" i="9"/>
  <c r="K20" i="9"/>
  <c r="L19" i="9"/>
  <c r="C8" i="9" a="1"/>
  <c r="C8" i="9" s="1"/>
  <c r="I8" i="9" a="1"/>
  <c r="I8" i="9" s="1"/>
  <c r="D8" i="9" a="1"/>
  <c r="D8" i="9" s="1"/>
  <c r="M8" i="9"/>
  <c r="X119" i="1"/>
  <c r="U358" i="9" l="1" a="1"/>
  <c r="U358" i="9" s="1"/>
  <c r="H171" i="9" a="1"/>
  <c r="H171" i="9" s="1"/>
  <c r="F358" i="9" a="1"/>
  <c r="F358" i="9" s="1"/>
  <c r="H358" i="9" a="1"/>
  <c r="H358" i="9" s="1"/>
  <c r="E358" i="9" a="1"/>
  <c r="E358" i="9" s="1"/>
  <c r="E171" i="9" a="1"/>
  <c r="E171" i="9" s="1"/>
  <c r="F171" i="9" a="1"/>
  <c r="F171" i="9" s="1"/>
  <c r="X359" i="9"/>
  <c r="E359" i="9" s="1" a="1"/>
  <c r="E359" i="9" s="1"/>
  <c r="D360" i="9" a="1"/>
  <c r="D360" i="9" s="1"/>
  <c r="C360" i="9" a="1"/>
  <c r="C360" i="9" s="1"/>
  <c r="AC360" i="9" a="1"/>
  <c r="AC360" i="9" s="1"/>
  <c r="Y362" i="9"/>
  <c r="Z361" i="9"/>
  <c r="M172" i="9"/>
  <c r="G172" i="9" s="1" a="1"/>
  <c r="G172" i="9" s="1"/>
  <c r="K175" i="9"/>
  <c r="L174" i="9"/>
  <c r="D173" i="9" a="1"/>
  <c r="D173" i="9" s="1"/>
  <c r="C173" i="9" a="1"/>
  <c r="C173" i="9" s="1"/>
  <c r="I173" i="9" a="1"/>
  <c r="I173" i="9" s="1"/>
  <c r="C19" i="9" a="1"/>
  <c r="C19" i="9" s="1"/>
  <c r="I19" i="9" a="1"/>
  <c r="I19" i="9" s="1"/>
  <c r="D19" i="9" a="1"/>
  <c r="D19" i="9" s="1"/>
  <c r="K21" i="9"/>
  <c r="L20" i="9"/>
  <c r="G8" i="9" a="1"/>
  <c r="G8" i="9" s="1"/>
  <c r="F8" i="9" a="1"/>
  <c r="F8" i="9" s="1"/>
  <c r="E8" i="9" a="1"/>
  <c r="E8" i="9" s="1"/>
  <c r="H8" i="9" a="1"/>
  <c r="H8" i="9" s="1"/>
  <c r="C93" i="6"/>
  <c r="L29" i="12"/>
  <c r="D41" i="5"/>
  <c r="M30" i="10"/>
  <c r="N37" i="1"/>
  <c r="G358" i="9" l="1" a="1"/>
  <c r="G358" i="9" s="1"/>
  <c r="F359" i="9" a="1"/>
  <c r="F359" i="9" s="1"/>
  <c r="G359" i="9" s="1" a="1"/>
  <c r="G359" i="9" s="1"/>
  <c r="V359" i="9" a="1"/>
  <c r="V359" i="9" s="1"/>
  <c r="U359" i="9" a="1"/>
  <c r="U359" i="9" s="1"/>
  <c r="H359" i="9" a="1"/>
  <c r="H359" i="9" s="1"/>
  <c r="E172" i="9" a="1"/>
  <c r="E172" i="9" s="1"/>
  <c r="H172" i="9" a="1"/>
  <c r="H172" i="9" s="1"/>
  <c r="F172" i="9" a="1"/>
  <c r="F172" i="9" s="1"/>
  <c r="X360" i="9"/>
  <c r="F360" i="9" s="1" a="1"/>
  <c r="F360" i="9" s="1"/>
  <c r="AC361" i="9" a="1"/>
  <c r="AC361" i="9" s="1"/>
  <c r="D361" i="9" a="1"/>
  <c r="D361" i="9" s="1"/>
  <c r="C361" i="9" a="1"/>
  <c r="C361" i="9" s="1"/>
  <c r="Y363" i="9"/>
  <c r="Z362" i="9"/>
  <c r="M173" i="9"/>
  <c r="M19" i="9"/>
  <c r="F19" i="9" s="1" a="1"/>
  <c r="F19" i="9" s="1"/>
  <c r="D174" i="9" a="1"/>
  <c r="D174" i="9" s="1"/>
  <c r="C174" i="9" a="1"/>
  <c r="C174" i="9" s="1"/>
  <c r="I174" i="9" a="1"/>
  <c r="I174" i="9" s="1"/>
  <c r="K176" i="9"/>
  <c r="L175" i="9"/>
  <c r="K22" i="9"/>
  <c r="L21" i="9"/>
  <c r="D20" i="9" a="1"/>
  <c r="D20" i="9" s="1"/>
  <c r="C20" i="9" a="1"/>
  <c r="C20" i="9" s="1"/>
  <c r="I20" i="9" a="1"/>
  <c r="I20" i="9" s="1"/>
  <c r="V360" i="9" l="1" a="1"/>
  <c r="V360" i="9" s="1"/>
  <c r="U360" i="9" a="1"/>
  <c r="U360" i="9" s="1"/>
  <c r="E360" i="9" a="1"/>
  <c r="E360" i="9" s="1"/>
  <c r="G360" i="9" s="1" a="1"/>
  <c r="G360" i="9" s="1"/>
  <c r="H360" i="9" a="1"/>
  <c r="H360" i="9" s="1"/>
  <c r="X361" i="9"/>
  <c r="E361" i="9" s="1" a="1"/>
  <c r="E361" i="9" s="1"/>
  <c r="H19" i="9" a="1"/>
  <c r="H19" i="9" s="1"/>
  <c r="G19" i="9" a="1"/>
  <c r="G19" i="9" s="1"/>
  <c r="E19" i="9" a="1"/>
  <c r="E19" i="9" s="1"/>
  <c r="D362" i="9" a="1"/>
  <c r="D362" i="9" s="1"/>
  <c r="AC362" i="9" a="1"/>
  <c r="AC362" i="9" s="1"/>
  <c r="C362" i="9" a="1"/>
  <c r="C362" i="9" s="1"/>
  <c r="Y364" i="9"/>
  <c r="Z363" i="9"/>
  <c r="M174" i="9"/>
  <c r="H174" i="9" s="1" a="1"/>
  <c r="H174" i="9" s="1"/>
  <c r="D175" i="9" a="1"/>
  <c r="D175" i="9" s="1"/>
  <c r="C175" i="9" a="1"/>
  <c r="C175" i="9" s="1"/>
  <c r="I175" i="9" a="1"/>
  <c r="I175" i="9" s="1"/>
  <c r="K177" i="9"/>
  <c r="L176" i="9"/>
  <c r="G173" i="9" a="1"/>
  <c r="G173" i="9" s="1"/>
  <c r="F173" i="9" a="1"/>
  <c r="F173" i="9" s="1"/>
  <c r="H173" i="9" a="1"/>
  <c r="H173" i="9" s="1"/>
  <c r="E173" i="9" a="1"/>
  <c r="E173" i="9" s="1"/>
  <c r="M20" i="9"/>
  <c r="C21" i="9" a="1"/>
  <c r="C21" i="9" s="1"/>
  <c r="I21" i="9" a="1"/>
  <c r="I21" i="9" s="1"/>
  <c r="D21" i="9" a="1"/>
  <c r="D21" i="9" s="1"/>
  <c r="K23" i="9"/>
  <c r="L22" i="9"/>
  <c r="V361" i="9" l="1" a="1"/>
  <c r="V361" i="9" s="1"/>
  <c r="U361" i="9" a="1"/>
  <c r="U361" i="9" s="1"/>
  <c r="H361" i="9" a="1"/>
  <c r="H361" i="9" s="1"/>
  <c r="F361" i="9" a="1"/>
  <c r="F361" i="9" s="1"/>
  <c r="G361" i="9" s="1" a="1"/>
  <c r="G361" i="9" s="1"/>
  <c r="X362" i="9"/>
  <c r="E362" i="9" s="1" a="1"/>
  <c r="E362" i="9" s="1"/>
  <c r="M21" i="9"/>
  <c r="E21" i="9" s="1" a="1"/>
  <c r="E21" i="9" s="1"/>
  <c r="M175" i="9"/>
  <c r="H175" i="9" s="1" a="1"/>
  <c r="H175" i="9" s="1"/>
  <c r="G174" i="9" a="1"/>
  <c r="G174" i="9" s="1"/>
  <c r="C363" i="9" a="1"/>
  <c r="C363" i="9" s="1"/>
  <c r="D363" i="9" a="1"/>
  <c r="D363" i="9" s="1"/>
  <c r="AC363" i="9" a="1"/>
  <c r="AC363" i="9" s="1"/>
  <c r="Y365" i="9"/>
  <c r="Z364" i="9"/>
  <c r="F174" i="9" a="1"/>
  <c r="F174" i="9" s="1"/>
  <c r="E174" i="9" a="1"/>
  <c r="E174" i="9" s="1"/>
  <c r="K178" i="9"/>
  <c r="K179" i="9" s="1"/>
  <c r="K180" i="9" s="1"/>
  <c r="K181" i="9" s="1"/>
  <c r="K182" i="9" s="1"/>
  <c r="K183" i="9" s="1"/>
  <c r="K184" i="9" s="1"/>
  <c r="K185" i="9" s="1"/>
  <c r="K186" i="9" s="1"/>
  <c r="K187" i="9" s="1"/>
  <c r="K188" i="9" s="1"/>
  <c r="L177" i="9"/>
  <c r="I176" i="9" a="1"/>
  <c r="I176" i="9" s="1"/>
  <c r="D176" i="9" a="1"/>
  <c r="D176" i="9" s="1"/>
  <c r="C176" i="9" a="1"/>
  <c r="C176" i="9" s="1"/>
  <c r="D22" i="9" a="1"/>
  <c r="D22" i="9" s="1"/>
  <c r="I22" i="9" a="1"/>
  <c r="I22" i="9" s="1"/>
  <c r="C22" i="9" a="1"/>
  <c r="C22" i="9" s="1"/>
  <c r="K24" i="9"/>
  <c r="L23" i="9"/>
  <c r="F20" i="9" a="1"/>
  <c r="F20" i="9" s="1"/>
  <c r="G20" i="9" a="1"/>
  <c r="G20" i="9" s="1"/>
  <c r="H20" i="9" a="1"/>
  <c r="H20" i="9" s="1"/>
  <c r="E20" i="9" a="1"/>
  <c r="E20" i="9" s="1"/>
  <c r="E175" i="9" l="1" a="1"/>
  <c r="E175" i="9" s="1"/>
  <c r="F362" i="9" a="1"/>
  <c r="F362" i="9" s="1"/>
  <c r="G362" i="9" s="1" a="1"/>
  <c r="G362" i="9" s="1"/>
  <c r="G21" i="9" a="1"/>
  <c r="G21" i="9" s="1"/>
  <c r="F21" i="9" a="1"/>
  <c r="F21" i="9" s="1"/>
  <c r="H21" i="9" a="1"/>
  <c r="H21" i="9" s="1"/>
  <c r="U362" i="9" a="1"/>
  <c r="U362" i="9" s="1"/>
  <c r="H362" i="9" a="1"/>
  <c r="H362" i="9" s="1"/>
  <c r="V362" i="9" a="1"/>
  <c r="V362" i="9" s="1"/>
  <c r="X363" i="9"/>
  <c r="H363" i="9" s="1" a="1"/>
  <c r="H363" i="9" s="1"/>
  <c r="F175" i="9" a="1"/>
  <c r="F175" i="9" s="1"/>
  <c r="G175" i="9" a="1"/>
  <c r="G175" i="9" s="1"/>
  <c r="D364" i="9" a="1"/>
  <c r="D364" i="9" s="1"/>
  <c r="C364" i="9" a="1"/>
  <c r="C364" i="9" s="1"/>
  <c r="AC364" i="9" a="1"/>
  <c r="AC364" i="9" s="1"/>
  <c r="Y366" i="9"/>
  <c r="Z365" i="9"/>
  <c r="U363" i="9" a="1"/>
  <c r="U363" i="9" s="1"/>
  <c r="C177" i="9" a="1"/>
  <c r="C177" i="9" s="1"/>
  <c r="D177" i="9" a="1"/>
  <c r="D177" i="9" s="1"/>
  <c r="I177" i="9" a="1"/>
  <c r="I177" i="9" s="1"/>
  <c r="M176" i="9"/>
  <c r="K189" i="9"/>
  <c r="L188" i="9"/>
  <c r="K25" i="9"/>
  <c r="L24" i="9"/>
  <c r="M22" i="9"/>
  <c r="D23" i="9" a="1"/>
  <c r="D23" i="9" s="1"/>
  <c r="I23" i="9" a="1"/>
  <c r="I23" i="9" s="1"/>
  <c r="C23" i="9" a="1"/>
  <c r="C23" i="9" s="1"/>
  <c r="V363" i="9" l="1" a="1"/>
  <c r="V363" i="9" s="1"/>
  <c r="E363" i="9" a="1"/>
  <c r="E363" i="9" s="1"/>
  <c r="F363" i="9" a="1"/>
  <c r="F363" i="9" s="1"/>
  <c r="X364" i="9"/>
  <c r="F364" i="9" s="1" a="1"/>
  <c r="F364" i="9" s="1"/>
  <c r="M177" i="9"/>
  <c r="E177" i="9" s="1" a="1"/>
  <c r="E177" i="9" s="1"/>
  <c r="AC365" i="9" a="1"/>
  <c r="AC365" i="9" s="1"/>
  <c r="C365" i="9" a="1"/>
  <c r="C365" i="9" s="1"/>
  <c r="D365" i="9" a="1"/>
  <c r="D365" i="9" s="1"/>
  <c r="Y367" i="9"/>
  <c r="Z366" i="9"/>
  <c r="M23" i="9"/>
  <c r="G23" i="9" s="1" a="1"/>
  <c r="G23" i="9" s="1"/>
  <c r="G176" i="9" a="1"/>
  <c r="G176" i="9" s="1"/>
  <c r="F176" i="9" a="1"/>
  <c r="F176" i="9" s="1"/>
  <c r="E176" i="9" a="1"/>
  <c r="E176" i="9" s="1"/>
  <c r="H176" i="9" a="1"/>
  <c r="H176" i="9" s="1"/>
  <c r="D188" i="9" a="1"/>
  <c r="D188" i="9" s="1"/>
  <c r="I188" i="9" a="1"/>
  <c r="I188" i="9" s="1"/>
  <c r="C188" i="9" a="1"/>
  <c r="C188" i="9" s="1"/>
  <c r="K190" i="9"/>
  <c r="L189" i="9"/>
  <c r="F177" i="9" a="1"/>
  <c r="F177" i="9" s="1"/>
  <c r="G22" i="9" a="1"/>
  <c r="G22" i="9" s="1"/>
  <c r="E22" i="9" a="1"/>
  <c r="E22" i="9" s="1"/>
  <c r="H22" i="9" a="1"/>
  <c r="H22" i="9" s="1"/>
  <c r="F22" i="9" a="1"/>
  <c r="F22" i="9" s="1"/>
  <c r="D24" i="9" a="1"/>
  <c r="D24" i="9" s="1"/>
  <c r="I24" i="9" a="1"/>
  <c r="I24" i="9" s="1"/>
  <c r="C24" i="9" a="1"/>
  <c r="C24" i="9" s="1"/>
  <c r="K26" i="9"/>
  <c r="L25" i="9"/>
  <c r="H23" i="9" l="1" a="1"/>
  <c r="H23" i="9" s="1"/>
  <c r="E23" i="9" a="1"/>
  <c r="E23" i="9" s="1"/>
  <c r="H177" i="9" a="1"/>
  <c r="H177" i="9" s="1"/>
  <c r="G177" i="9" a="1"/>
  <c r="G177" i="9" s="1"/>
  <c r="F23" i="9" a="1"/>
  <c r="F23" i="9" s="1"/>
  <c r="V364" i="9" a="1"/>
  <c r="V364" i="9" s="1"/>
  <c r="U364" i="9" a="1"/>
  <c r="U364" i="9" s="1"/>
  <c r="G363" i="9" a="1"/>
  <c r="G363" i="9" s="1"/>
  <c r="E364" i="9" a="1"/>
  <c r="E364" i="9" s="1"/>
  <c r="G364" i="9" s="1" a="1"/>
  <c r="G364" i="9" s="1"/>
  <c r="H364" i="9" a="1"/>
  <c r="H364" i="9" s="1"/>
  <c r="X365" i="9"/>
  <c r="U365" i="9" s="1" a="1"/>
  <c r="U365" i="9" s="1"/>
  <c r="C366" i="9" a="1"/>
  <c r="C366" i="9" s="1"/>
  <c r="AC366" i="9" a="1"/>
  <c r="AC366" i="9" s="1"/>
  <c r="D366" i="9" a="1"/>
  <c r="D366" i="9" s="1"/>
  <c r="Y368" i="9"/>
  <c r="Z367" i="9"/>
  <c r="M188" i="9"/>
  <c r="F188" i="9" s="1" a="1"/>
  <c r="F188" i="9" s="1"/>
  <c r="I189" i="9" a="1"/>
  <c r="I189" i="9" s="1"/>
  <c r="D189" i="9" a="1"/>
  <c r="D189" i="9" s="1"/>
  <c r="C189" i="9" a="1"/>
  <c r="C189" i="9" s="1"/>
  <c r="M24" i="9"/>
  <c r="E24" i="9" s="1" a="1"/>
  <c r="E24" i="9" s="1"/>
  <c r="K191" i="9"/>
  <c r="L190" i="9"/>
  <c r="I25" i="9" a="1"/>
  <c r="I25" i="9" s="1"/>
  <c r="D25" i="9" a="1"/>
  <c r="D25" i="9" s="1"/>
  <c r="C25" i="9" a="1"/>
  <c r="C25" i="9" s="1"/>
  <c r="K27" i="9"/>
  <c r="L26" i="9"/>
  <c r="H24" i="9" a="1"/>
  <c r="H24" i="9" s="1"/>
  <c r="E365" i="9" l="1" a="1"/>
  <c r="E365" i="9" s="1"/>
  <c r="H365" i="9" a="1"/>
  <c r="H365" i="9" s="1"/>
  <c r="V365" i="9" a="1"/>
  <c r="V365" i="9" s="1"/>
  <c r="F365" i="9" a="1"/>
  <c r="F365" i="9" s="1"/>
  <c r="F24" i="9" a="1"/>
  <c r="F24" i="9" s="1"/>
  <c r="G188" i="9" a="1"/>
  <c r="G188" i="9" s="1"/>
  <c r="X366" i="9"/>
  <c r="H366" i="9" s="1" a="1"/>
  <c r="H366" i="9" s="1"/>
  <c r="AC367" i="9" a="1"/>
  <c r="AC367" i="9" s="1"/>
  <c r="D367" i="9" a="1"/>
  <c r="D367" i="9" s="1"/>
  <c r="C367" i="9" a="1"/>
  <c r="C367" i="9" s="1"/>
  <c r="Y369" i="9"/>
  <c r="Z368" i="9"/>
  <c r="E188" i="9" a="1"/>
  <c r="E188" i="9" s="1"/>
  <c r="G24" i="9" a="1"/>
  <c r="G24" i="9" s="1"/>
  <c r="H188" i="9" a="1"/>
  <c r="H188" i="9" s="1"/>
  <c r="M25" i="9"/>
  <c r="G25" i="9" s="1" a="1"/>
  <c r="G25" i="9" s="1"/>
  <c r="C190" i="9" a="1"/>
  <c r="C190" i="9" s="1"/>
  <c r="D190" i="9" a="1"/>
  <c r="D190" i="9" s="1"/>
  <c r="I190" i="9" a="1"/>
  <c r="I190" i="9" s="1"/>
  <c r="M189" i="9"/>
  <c r="K192" i="9"/>
  <c r="L191" i="9"/>
  <c r="K28" i="9"/>
  <c r="L27" i="9"/>
  <c r="D26" i="9" a="1"/>
  <c r="D26" i="9" s="1"/>
  <c r="I26" i="9" a="1"/>
  <c r="I26" i="9" s="1"/>
  <c r="C26" i="9" a="1"/>
  <c r="C26" i="9" s="1"/>
  <c r="G365" i="9" l="1" a="1"/>
  <c r="G365" i="9" s="1"/>
  <c r="U366" i="9" a="1"/>
  <c r="U366" i="9" s="1"/>
  <c r="F366" i="9" a="1"/>
  <c r="F366" i="9" s="1"/>
  <c r="E366" i="9" a="1"/>
  <c r="E366" i="9" s="1"/>
  <c r="M190" i="9"/>
  <c r="G190" i="9" s="1" a="1"/>
  <c r="G190" i="9" s="1"/>
  <c r="V366" i="9" a="1"/>
  <c r="V366" i="9" s="1"/>
  <c r="H25" i="9" a="1"/>
  <c r="H25" i="9" s="1"/>
  <c r="F25" i="9" a="1"/>
  <c r="F25" i="9" s="1"/>
  <c r="X367" i="9"/>
  <c r="H367" i="9" s="1" a="1"/>
  <c r="H367" i="9" s="1"/>
  <c r="M26" i="9"/>
  <c r="H26" i="9" s="1" a="1"/>
  <c r="H26" i="9" s="1"/>
  <c r="E25" i="9" a="1"/>
  <c r="E25" i="9" s="1"/>
  <c r="D368" i="9" a="1"/>
  <c r="D368" i="9" s="1"/>
  <c r="AC368" i="9" a="1"/>
  <c r="AC368" i="9" s="1"/>
  <c r="C368" i="9" a="1"/>
  <c r="C368" i="9" s="1"/>
  <c r="Y370" i="9"/>
  <c r="Z369" i="9"/>
  <c r="F367" i="9" a="1"/>
  <c r="F367" i="9" s="1"/>
  <c r="V367" i="9" a="1"/>
  <c r="V367" i="9" s="1"/>
  <c r="E189" i="9" a="1"/>
  <c r="E189" i="9" s="1"/>
  <c r="G189" i="9" a="1"/>
  <c r="G189" i="9" s="1"/>
  <c r="F189" i="9" a="1"/>
  <c r="F189" i="9" s="1"/>
  <c r="H189" i="9" a="1"/>
  <c r="H189" i="9" s="1"/>
  <c r="I191" i="9" a="1"/>
  <c r="I191" i="9" s="1"/>
  <c r="D191" i="9" a="1"/>
  <c r="D191" i="9" s="1"/>
  <c r="C191" i="9" a="1"/>
  <c r="C191" i="9" s="1"/>
  <c r="K193" i="9"/>
  <c r="L192" i="9"/>
  <c r="C27" i="9" a="1"/>
  <c r="C27" i="9" s="1"/>
  <c r="I27" i="9" a="1"/>
  <c r="I27" i="9" s="1"/>
  <c r="D27" i="9" a="1"/>
  <c r="D27" i="9" s="1"/>
  <c r="K29" i="9"/>
  <c r="L28" i="9"/>
  <c r="E26" i="9" l="1" a="1"/>
  <c r="E26" i="9" s="1"/>
  <c r="F190" i="9" a="1"/>
  <c r="F190" i="9" s="1"/>
  <c r="E190" i="9" a="1"/>
  <c r="E190" i="9" s="1"/>
  <c r="H190" i="9" a="1"/>
  <c r="H190" i="9" s="1"/>
  <c r="G366" i="9" a="1"/>
  <c r="G366" i="9" s="1"/>
  <c r="F26" i="9" a="1"/>
  <c r="F26" i="9" s="1"/>
  <c r="G26" i="9" a="1"/>
  <c r="G26" i="9" s="1"/>
  <c r="U367" i="9" a="1"/>
  <c r="U367" i="9" s="1"/>
  <c r="E367" i="9" a="1"/>
  <c r="E367" i="9" s="1"/>
  <c r="G367" i="9" s="1" a="1"/>
  <c r="G367" i="9" s="1"/>
  <c r="X368" i="9"/>
  <c r="F368" i="9" s="1" a="1"/>
  <c r="F368" i="9" s="1"/>
  <c r="C369" i="9" a="1"/>
  <c r="C369" i="9" s="1"/>
  <c r="AC369" i="9" a="1"/>
  <c r="AC369" i="9" s="1"/>
  <c r="D369" i="9" a="1"/>
  <c r="D369" i="9" s="1"/>
  <c r="Y371" i="9"/>
  <c r="Z370" i="9"/>
  <c r="K194" i="9"/>
  <c r="L193" i="9"/>
  <c r="M191" i="9"/>
  <c r="M27" i="9"/>
  <c r="H27" i="9" s="1" a="1"/>
  <c r="H27" i="9" s="1"/>
  <c r="C192" i="9" a="1"/>
  <c r="C192" i="9" s="1"/>
  <c r="I192" i="9" a="1"/>
  <c r="I192" i="9" s="1"/>
  <c r="D192" i="9" a="1"/>
  <c r="D192" i="9" s="1"/>
  <c r="I28" i="9" a="1"/>
  <c r="I28" i="9" s="1"/>
  <c r="D28" i="9" a="1"/>
  <c r="D28" i="9" s="1"/>
  <c r="C28" i="9" a="1"/>
  <c r="C28" i="9" s="1"/>
  <c r="K30" i="9"/>
  <c r="L29" i="9"/>
  <c r="E368" i="9" l="1" a="1"/>
  <c r="E368" i="9" s="1"/>
  <c r="G368" i="9" s="1" a="1"/>
  <c r="G368" i="9" s="1"/>
  <c r="H368" i="9" a="1"/>
  <c r="H368" i="9" s="1"/>
  <c r="U368" i="9" a="1"/>
  <c r="U368" i="9" s="1"/>
  <c r="V368" i="9" a="1"/>
  <c r="V368" i="9" s="1"/>
  <c r="F27" i="9" a="1"/>
  <c r="F27" i="9" s="1"/>
  <c r="E27" i="9" a="1"/>
  <c r="E27" i="9" s="1"/>
  <c r="X369" i="9"/>
  <c r="F369" i="9" s="1" a="1"/>
  <c r="F369" i="9" s="1"/>
  <c r="G27" i="9" a="1"/>
  <c r="G27" i="9" s="1"/>
  <c r="D370" i="9" a="1"/>
  <c r="D370" i="9" s="1"/>
  <c r="AC370" i="9" a="1"/>
  <c r="AC370" i="9" s="1"/>
  <c r="C370" i="9" a="1"/>
  <c r="C370" i="9" s="1"/>
  <c r="Y372" i="9"/>
  <c r="Z371" i="9"/>
  <c r="M192" i="9"/>
  <c r="H192" i="9" s="1" a="1"/>
  <c r="H192" i="9" s="1"/>
  <c r="E191" i="9" a="1"/>
  <c r="E191" i="9" s="1"/>
  <c r="G191" i="9" a="1"/>
  <c r="G191" i="9" s="1"/>
  <c r="F191" i="9" a="1"/>
  <c r="F191" i="9" s="1"/>
  <c r="H191" i="9" a="1"/>
  <c r="H191" i="9" s="1"/>
  <c r="I193" i="9" a="1"/>
  <c r="I193" i="9" s="1"/>
  <c r="C193" i="9" a="1"/>
  <c r="C193" i="9" s="1"/>
  <c r="D193" i="9" a="1"/>
  <c r="D193" i="9" s="1"/>
  <c r="E192" i="9" a="1"/>
  <c r="E192" i="9" s="1"/>
  <c r="K195" i="9"/>
  <c r="L194" i="9"/>
  <c r="C29" i="9" a="1"/>
  <c r="C29" i="9" s="1"/>
  <c r="I29" i="9" a="1"/>
  <c r="I29" i="9" s="1"/>
  <c r="D29" i="9" a="1"/>
  <c r="D29" i="9" s="1"/>
  <c r="K31" i="9"/>
  <c r="L30" i="9"/>
  <c r="M28" i="9"/>
  <c r="G192" i="9" l="1" a="1"/>
  <c r="G192" i="9" s="1"/>
  <c r="U369" i="9" a="1"/>
  <c r="U369" i="9" s="1"/>
  <c r="H369" i="9" a="1"/>
  <c r="H369" i="9" s="1"/>
  <c r="F192" i="9" a="1"/>
  <c r="F192" i="9" s="1"/>
  <c r="E369" i="9" a="1"/>
  <c r="E369" i="9" s="1"/>
  <c r="G369" i="9" s="1" a="1"/>
  <c r="G369" i="9" s="1"/>
  <c r="V369" i="9" a="1"/>
  <c r="V369" i="9" s="1"/>
  <c r="M193" i="9"/>
  <c r="H193" i="9" s="1" a="1"/>
  <c r="H193" i="9" s="1"/>
  <c r="X370" i="9"/>
  <c r="V370" i="9" s="1" a="1"/>
  <c r="V370" i="9" s="1"/>
  <c r="D371" i="9" a="1"/>
  <c r="D371" i="9" s="1"/>
  <c r="AC371" i="9" a="1"/>
  <c r="AC371" i="9" s="1"/>
  <c r="C371" i="9" a="1"/>
  <c r="C371" i="9" s="1"/>
  <c r="Y373" i="9"/>
  <c r="Z372" i="9"/>
  <c r="K196" i="9"/>
  <c r="L195" i="9"/>
  <c r="D194" i="9" a="1"/>
  <c r="D194" i="9" s="1"/>
  <c r="C194" i="9" a="1"/>
  <c r="C194" i="9" s="1"/>
  <c r="I194" i="9" a="1"/>
  <c r="I194" i="9" s="1"/>
  <c r="M29" i="9"/>
  <c r="K32" i="9"/>
  <c r="L31" i="9"/>
  <c r="G28" i="9" a="1"/>
  <c r="G28" i="9" s="1"/>
  <c r="F28" i="9" a="1"/>
  <c r="F28" i="9" s="1"/>
  <c r="E28" i="9" a="1"/>
  <c r="E28" i="9" s="1"/>
  <c r="H28" i="9" a="1"/>
  <c r="H28" i="9" s="1"/>
  <c r="I30" i="9" a="1"/>
  <c r="I30" i="9" s="1"/>
  <c r="D30" i="9" a="1"/>
  <c r="D30" i="9" s="1"/>
  <c r="C30" i="9" a="1"/>
  <c r="C30" i="9" s="1"/>
  <c r="F193" i="9" l="1" a="1"/>
  <c r="F193" i="9" s="1"/>
  <c r="G193" i="9" a="1"/>
  <c r="G193" i="9" s="1"/>
  <c r="E193" i="9" a="1"/>
  <c r="E193" i="9" s="1"/>
  <c r="M194" i="9"/>
  <c r="G194" i="9" s="1" a="1"/>
  <c r="G194" i="9" s="1"/>
  <c r="E370" i="9" a="1"/>
  <c r="E370" i="9" s="1"/>
  <c r="X371" i="9"/>
  <c r="U371" i="9" s="1" a="1"/>
  <c r="U371" i="9" s="1"/>
  <c r="F370" i="9" a="1"/>
  <c r="F370" i="9" s="1"/>
  <c r="H370" i="9" a="1"/>
  <c r="H370" i="9" s="1"/>
  <c r="M30" i="9"/>
  <c r="G30" i="9" s="1" a="1"/>
  <c r="G30" i="9" s="1"/>
  <c r="U370" i="9" a="1"/>
  <c r="U370" i="9" s="1"/>
  <c r="C372" i="9" a="1"/>
  <c r="C372" i="9" s="1"/>
  <c r="AC372" i="9" a="1"/>
  <c r="AC372" i="9" s="1"/>
  <c r="D372" i="9" a="1"/>
  <c r="D372" i="9" s="1"/>
  <c r="Y374" i="9"/>
  <c r="Z373" i="9"/>
  <c r="E371" i="9" a="1"/>
  <c r="E371" i="9" s="1"/>
  <c r="I195" i="9" a="1"/>
  <c r="I195" i="9" s="1"/>
  <c r="D195" i="9" a="1"/>
  <c r="D195" i="9" s="1"/>
  <c r="C195" i="9" a="1"/>
  <c r="C195" i="9" s="1"/>
  <c r="K197" i="9"/>
  <c r="L196" i="9"/>
  <c r="K33" i="9"/>
  <c r="L32" i="9"/>
  <c r="C31" i="9" a="1"/>
  <c r="C31" i="9" s="1"/>
  <c r="D31" i="9" a="1"/>
  <c r="D31" i="9" s="1"/>
  <c r="I31" i="9" a="1"/>
  <c r="I31" i="9" s="1"/>
  <c r="F29" i="9" a="1"/>
  <c r="F29" i="9" s="1"/>
  <c r="H29" i="9" a="1"/>
  <c r="H29" i="9" s="1"/>
  <c r="E29" i="9" a="1"/>
  <c r="E29" i="9" s="1"/>
  <c r="G29" i="9" a="1"/>
  <c r="G29" i="9" s="1"/>
  <c r="H371" i="9" l="1" a="1"/>
  <c r="H371" i="9" s="1"/>
  <c r="V371" i="9" a="1"/>
  <c r="V371" i="9" s="1"/>
  <c r="F371" i="9" a="1"/>
  <c r="F371" i="9" s="1"/>
  <c r="E30" i="9" a="1"/>
  <c r="E30" i="9" s="1"/>
  <c r="F194" i="9" a="1"/>
  <c r="F194" i="9" s="1"/>
  <c r="E194" i="9" a="1"/>
  <c r="E194" i="9" s="1"/>
  <c r="H194" i="9" a="1"/>
  <c r="H194" i="9" s="1"/>
  <c r="H30" i="9" a="1"/>
  <c r="H30" i="9" s="1"/>
  <c r="G370" i="9" a="1"/>
  <c r="G370" i="9" s="1"/>
  <c r="F30" i="9" a="1"/>
  <c r="F30" i="9" s="1"/>
  <c r="G371" i="9" a="1"/>
  <c r="G371" i="9" s="1"/>
  <c r="X372" i="9"/>
  <c r="E372" i="9" s="1" a="1"/>
  <c r="E372" i="9" s="1"/>
  <c r="C373" i="9" a="1"/>
  <c r="C373" i="9" s="1"/>
  <c r="AC373" i="9" a="1"/>
  <c r="AC373" i="9" s="1"/>
  <c r="D373" i="9" a="1"/>
  <c r="D373" i="9" s="1"/>
  <c r="Y375" i="9"/>
  <c r="Z374" i="9"/>
  <c r="K198" i="9"/>
  <c r="L197" i="9"/>
  <c r="M195" i="9"/>
  <c r="I196" i="9" a="1"/>
  <c r="I196" i="9" s="1"/>
  <c r="D196" i="9" a="1"/>
  <c r="D196" i="9" s="1"/>
  <c r="C196" i="9" a="1"/>
  <c r="C196" i="9" s="1"/>
  <c r="M31" i="9"/>
  <c r="I32" i="9" a="1"/>
  <c r="I32" i="9" s="1"/>
  <c r="C32" i="9" a="1"/>
  <c r="C32" i="9" s="1"/>
  <c r="D32" i="9" a="1"/>
  <c r="D32" i="9" s="1"/>
  <c r="K34" i="9"/>
  <c r="L33" i="9"/>
  <c r="H372" i="9" l="1" a="1"/>
  <c r="H372" i="9" s="1"/>
  <c r="M196" i="9"/>
  <c r="H196" i="9" s="1" a="1"/>
  <c r="H196" i="9" s="1"/>
  <c r="U372" i="9" a="1"/>
  <c r="U372" i="9" s="1"/>
  <c r="F372" i="9" a="1"/>
  <c r="F372" i="9" s="1"/>
  <c r="G372" i="9" s="1" a="1"/>
  <c r="G372" i="9" s="1"/>
  <c r="V372" i="9" a="1"/>
  <c r="V372" i="9" s="1"/>
  <c r="X373" i="9"/>
  <c r="U373" i="9" s="1" a="1"/>
  <c r="U373" i="9" s="1"/>
  <c r="AC374" i="9" a="1"/>
  <c r="AC374" i="9" s="1"/>
  <c r="D374" i="9" a="1"/>
  <c r="D374" i="9" s="1"/>
  <c r="C374" i="9" a="1"/>
  <c r="C374" i="9" s="1"/>
  <c r="Y376" i="9"/>
  <c r="Z375" i="9"/>
  <c r="E373" i="9" a="1"/>
  <c r="E373" i="9" s="1"/>
  <c r="E195" i="9" a="1"/>
  <c r="E195" i="9" s="1"/>
  <c r="G195" i="9" a="1"/>
  <c r="G195" i="9" s="1"/>
  <c r="F195" i="9" a="1"/>
  <c r="F195" i="9" s="1"/>
  <c r="H195" i="9" a="1"/>
  <c r="H195" i="9" s="1"/>
  <c r="D197" i="9" a="1"/>
  <c r="D197" i="9" s="1"/>
  <c r="I197" i="9" a="1"/>
  <c r="I197" i="9" s="1"/>
  <c r="C197" i="9" a="1"/>
  <c r="C197" i="9" s="1"/>
  <c r="K199" i="9"/>
  <c r="L198" i="9"/>
  <c r="M32" i="9"/>
  <c r="C33" i="9" a="1"/>
  <c r="C33" i="9" s="1"/>
  <c r="D33" i="9" a="1"/>
  <c r="D33" i="9" s="1"/>
  <c r="I33" i="9" a="1"/>
  <c r="I33" i="9" s="1"/>
  <c r="K35" i="9"/>
  <c r="L34" i="9"/>
  <c r="H31" i="9" a="1"/>
  <c r="H31" i="9" s="1"/>
  <c r="F31" i="9" a="1"/>
  <c r="F31" i="9" s="1"/>
  <c r="E31" i="9" a="1"/>
  <c r="E31" i="9" s="1"/>
  <c r="G31" i="9" a="1"/>
  <c r="G31" i="9" s="1"/>
  <c r="E196" i="9" l="1" a="1"/>
  <c r="E196" i="9" s="1"/>
  <c r="V373" i="9" a="1"/>
  <c r="V373" i="9" s="1"/>
  <c r="F373" i="9" a="1"/>
  <c r="F373" i="9" s="1"/>
  <c r="G373" i="9" s="1" a="1"/>
  <c r="G373" i="9" s="1"/>
  <c r="F196" i="9" a="1"/>
  <c r="F196" i="9" s="1"/>
  <c r="H373" i="9" a="1"/>
  <c r="H373" i="9" s="1"/>
  <c r="G196" i="9" a="1"/>
  <c r="G196" i="9" s="1"/>
  <c r="M197" i="9"/>
  <c r="H197" i="9" s="1" a="1"/>
  <c r="H197" i="9" s="1"/>
  <c r="X374" i="9"/>
  <c r="H374" i="9" s="1" a="1"/>
  <c r="H374" i="9" s="1"/>
  <c r="AC375" i="9" a="1"/>
  <c r="AC375" i="9" s="1"/>
  <c r="D375" i="9" a="1"/>
  <c r="D375" i="9" s="1"/>
  <c r="C375" i="9" a="1"/>
  <c r="C375" i="9" s="1"/>
  <c r="Y377" i="9"/>
  <c r="Z376" i="9"/>
  <c r="K200" i="9"/>
  <c r="L199" i="9"/>
  <c r="I198" i="9" a="1"/>
  <c r="I198" i="9" s="1"/>
  <c r="D198" i="9" a="1"/>
  <c r="D198" i="9" s="1"/>
  <c r="C198" i="9" a="1"/>
  <c r="C198" i="9" s="1"/>
  <c r="D34" i="9" a="1"/>
  <c r="D34" i="9" s="1"/>
  <c r="I34" i="9" a="1"/>
  <c r="I34" i="9" s="1"/>
  <c r="C34" i="9" a="1"/>
  <c r="C34" i="9" s="1"/>
  <c r="M33" i="9"/>
  <c r="K36" i="9"/>
  <c r="L35" i="9"/>
  <c r="E32" i="9" a="1"/>
  <c r="E32" i="9" s="1"/>
  <c r="F32" i="9" a="1"/>
  <c r="F32" i="9" s="1"/>
  <c r="H32" i="9" a="1"/>
  <c r="H32" i="9" s="1"/>
  <c r="G32" i="9" a="1"/>
  <c r="G32" i="9" s="1"/>
  <c r="E197" i="9" l="1" a="1"/>
  <c r="E197" i="9" s="1"/>
  <c r="F197" i="9" a="1"/>
  <c r="F197" i="9" s="1"/>
  <c r="F374" i="9" a="1"/>
  <c r="F374" i="9" s="1"/>
  <c r="G197" i="9" a="1"/>
  <c r="G197" i="9" s="1"/>
  <c r="V374" i="9" a="1"/>
  <c r="V374" i="9" s="1"/>
  <c r="E374" i="9" a="1"/>
  <c r="E374" i="9" s="1"/>
  <c r="U374" i="9" a="1"/>
  <c r="U374" i="9" s="1"/>
  <c r="X375" i="9"/>
  <c r="F375" i="9" s="1" a="1"/>
  <c r="F375" i="9" s="1"/>
  <c r="AC376" i="9" a="1"/>
  <c r="AC376" i="9" s="1"/>
  <c r="C376" i="9" a="1"/>
  <c r="C376" i="9" s="1"/>
  <c r="D376" i="9" a="1"/>
  <c r="D376" i="9" s="1"/>
  <c r="Y378" i="9"/>
  <c r="Z377" i="9"/>
  <c r="M198" i="9"/>
  <c r="H198" i="9" s="1" a="1"/>
  <c r="H198" i="9" s="1"/>
  <c r="I199" i="9" a="1"/>
  <c r="I199" i="9" s="1"/>
  <c r="C199" i="9" a="1"/>
  <c r="C199" i="9" s="1"/>
  <c r="D199" i="9" a="1"/>
  <c r="D199" i="9" s="1"/>
  <c r="K201" i="9"/>
  <c r="L200" i="9"/>
  <c r="F33" i="9" a="1"/>
  <c r="F33" i="9" s="1"/>
  <c r="H33" i="9" a="1"/>
  <c r="H33" i="9" s="1"/>
  <c r="G33" i="9" a="1"/>
  <c r="G33" i="9" s="1"/>
  <c r="E33" i="9" a="1"/>
  <c r="E33" i="9" s="1"/>
  <c r="M34" i="9"/>
  <c r="C35" i="9" a="1"/>
  <c r="C35" i="9" s="1"/>
  <c r="D35" i="9" a="1"/>
  <c r="D35" i="9" s="1"/>
  <c r="I35" i="9" a="1"/>
  <c r="I35" i="9" s="1"/>
  <c r="K37" i="9"/>
  <c r="L36" i="9"/>
  <c r="F198" i="9" l="1" a="1"/>
  <c r="F198" i="9" s="1"/>
  <c r="G374" i="9" a="1"/>
  <c r="G374" i="9" s="1"/>
  <c r="E375" i="9" a="1"/>
  <c r="E375" i="9" s="1"/>
  <c r="G375" i="9" s="1" a="1"/>
  <c r="G375" i="9" s="1"/>
  <c r="U375" i="9" a="1"/>
  <c r="U375" i="9" s="1"/>
  <c r="H375" i="9" a="1"/>
  <c r="H375" i="9" s="1"/>
  <c r="V375" i="9" a="1"/>
  <c r="V375" i="9" s="1"/>
  <c r="X376" i="9"/>
  <c r="V376" i="9" s="1" a="1"/>
  <c r="V376" i="9" s="1"/>
  <c r="E198" i="9" a="1"/>
  <c r="E198" i="9" s="1"/>
  <c r="M35" i="9"/>
  <c r="H35" i="9" s="1" a="1"/>
  <c r="H35" i="9" s="1"/>
  <c r="G198" i="9" a="1"/>
  <c r="G198" i="9" s="1"/>
  <c r="AC377" i="9" a="1"/>
  <c r="AC377" i="9" s="1"/>
  <c r="C377" i="9" a="1"/>
  <c r="C377" i="9" s="1"/>
  <c r="D377" i="9" a="1"/>
  <c r="D377" i="9" s="1"/>
  <c r="Y379" i="9"/>
  <c r="Z378" i="9"/>
  <c r="K202" i="9"/>
  <c r="L201" i="9"/>
  <c r="M199" i="9"/>
  <c r="I200" i="9" a="1"/>
  <c r="I200" i="9" s="1"/>
  <c r="D200" i="9" a="1"/>
  <c r="D200" i="9" s="1"/>
  <c r="C200" i="9" a="1"/>
  <c r="C200" i="9" s="1"/>
  <c r="D36" i="9" a="1"/>
  <c r="D36" i="9" s="1"/>
  <c r="C36" i="9" a="1"/>
  <c r="C36" i="9" s="1"/>
  <c r="I36" i="9" a="1"/>
  <c r="I36" i="9" s="1"/>
  <c r="K38" i="9"/>
  <c r="L37" i="9"/>
  <c r="G34" i="9" a="1"/>
  <c r="G34" i="9" s="1"/>
  <c r="H34" i="9" a="1"/>
  <c r="H34" i="9" s="1"/>
  <c r="E34" i="9" a="1"/>
  <c r="E34" i="9" s="1"/>
  <c r="F34" i="9" a="1"/>
  <c r="F34" i="9" s="1"/>
  <c r="E376" i="9" l="1" a="1"/>
  <c r="E376" i="9" s="1"/>
  <c r="F376" i="9" a="1"/>
  <c r="F376" i="9" s="1"/>
  <c r="G376" i="9" s="1" a="1"/>
  <c r="G376" i="9" s="1"/>
  <c r="E35" i="9" a="1"/>
  <c r="E35" i="9" s="1"/>
  <c r="F35" i="9" a="1"/>
  <c r="F35" i="9" s="1"/>
  <c r="H376" i="9" a="1"/>
  <c r="H376" i="9" s="1"/>
  <c r="U376" i="9" a="1"/>
  <c r="U376" i="9" s="1"/>
  <c r="G35" i="9" a="1"/>
  <c r="G35" i="9" s="1"/>
  <c r="M200" i="9"/>
  <c r="E200" i="9" s="1" a="1"/>
  <c r="E200" i="9" s="1"/>
  <c r="X377" i="9"/>
  <c r="F377" i="9" s="1" a="1"/>
  <c r="F377" i="9" s="1"/>
  <c r="AC378" i="9" a="1"/>
  <c r="AC378" i="9" s="1"/>
  <c r="C378" i="9" a="1"/>
  <c r="C378" i="9" s="1"/>
  <c r="D378" i="9" a="1"/>
  <c r="D378" i="9" s="1"/>
  <c r="Y380" i="9"/>
  <c r="Z379" i="9"/>
  <c r="H199" i="9" a="1"/>
  <c r="H199" i="9" s="1"/>
  <c r="G199" i="9" a="1"/>
  <c r="G199" i="9" s="1"/>
  <c r="F199" i="9" a="1"/>
  <c r="F199" i="9" s="1"/>
  <c r="E199" i="9" a="1"/>
  <c r="E199" i="9" s="1"/>
  <c r="I201" i="9" a="1"/>
  <c r="I201" i="9" s="1"/>
  <c r="D201" i="9" a="1"/>
  <c r="D201" i="9" s="1"/>
  <c r="C201" i="9" a="1"/>
  <c r="C201" i="9" s="1"/>
  <c r="K203" i="9"/>
  <c r="L202" i="9"/>
  <c r="D37" i="9" a="1"/>
  <c r="D37" i="9" s="1"/>
  <c r="I37" i="9" a="1"/>
  <c r="I37" i="9" s="1"/>
  <c r="C37" i="9" a="1"/>
  <c r="C37" i="9" s="1"/>
  <c r="K39" i="9"/>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L38" i="9"/>
  <c r="M36" i="9"/>
  <c r="H200" i="9" l="1" a="1"/>
  <c r="H200" i="9" s="1"/>
  <c r="G200" i="9" a="1"/>
  <c r="G200" i="9" s="1"/>
  <c r="F200" i="9" a="1"/>
  <c r="F200" i="9" s="1"/>
  <c r="U377" i="9" a="1"/>
  <c r="U377" i="9" s="1"/>
  <c r="E377" i="9" a="1"/>
  <c r="E377" i="9" s="1"/>
  <c r="G377" i="9" s="1" a="1"/>
  <c r="G377" i="9" s="1"/>
  <c r="V377" i="9" a="1"/>
  <c r="V377" i="9" s="1"/>
  <c r="H377" i="9" a="1"/>
  <c r="H377" i="9" s="1"/>
  <c r="X378" i="9"/>
  <c r="H378" i="9" s="1" a="1"/>
  <c r="H378" i="9" s="1"/>
  <c r="AC379" i="9" a="1"/>
  <c r="AC379" i="9" s="1"/>
  <c r="D379" i="9" a="1"/>
  <c r="D379" i="9" s="1"/>
  <c r="C379" i="9" a="1"/>
  <c r="C379" i="9" s="1"/>
  <c r="Y381" i="9"/>
  <c r="Z380" i="9"/>
  <c r="M37" i="9"/>
  <c r="E37" i="9" s="1" a="1"/>
  <c r="E37" i="9" s="1"/>
  <c r="K204" i="9"/>
  <c r="L203" i="9"/>
  <c r="C202" i="9" a="1"/>
  <c r="C202" i="9" s="1"/>
  <c r="I202" i="9" a="1"/>
  <c r="I202" i="9" s="1"/>
  <c r="D202" i="9" a="1"/>
  <c r="D202" i="9" s="1"/>
  <c r="M201" i="9"/>
  <c r="C38" i="9" a="1"/>
  <c r="C38" i="9" s="1"/>
  <c r="D38" i="9" a="1"/>
  <c r="D38" i="9" s="1"/>
  <c r="I38" i="9" a="1"/>
  <c r="I38" i="9" s="1"/>
  <c r="H36" i="9" a="1"/>
  <c r="H36" i="9" s="1"/>
  <c r="F36" i="9" a="1"/>
  <c r="F36" i="9" s="1"/>
  <c r="G36" i="9" a="1"/>
  <c r="G36" i="9" s="1"/>
  <c r="E36" i="9" a="1"/>
  <c r="E36" i="9" s="1"/>
  <c r="U378" i="9" l="1" a="1"/>
  <c r="U378" i="9" s="1"/>
  <c r="E378" i="9" a="1"/>
  <c r="E378" i="9" s="1"/>
  <c r="F378" i="9" a="1"/>
  <c r="F378" i="9" s="1"/>
  <c r="V378" i="9" a="1"/>
  <c r="V378" i="9" s="1"/>
  <c r="X379" i="9"/>
  <c r="V379" i="9" s="1" a="1"/>
  <c r="V379" i="9" s="1"/>
  <c r="G37" i="9" a="1"/>
  <c r="G37" i="9" s="1"/>
  <c r="H37" i="9" a="1"/>
  <c r="H37" i="9" s="1"/>
  <c r="F37" i="9" a="1"/>
  <c r="F37" i="9" s="1"/>
  <c r="C380" i="9" a="1"/>
  <c r="C380" i="9" s="1"/>
  <c r="D380" i="9" a="1"/>
  <c r="D380" i="9" s="1"/>
  <c r="AC380" i="9" a="1"/>
  <c r="AC380" i="9" s="1"/>
  <c r="Y382" i="9"/>
  <c r="Z381" i="9"/>
  <c r="U379" i="9" a="1"/>
  <c r="U379" i="9" s="1"/>
  <c r="M202" i="9"/>
  <c r="H202" i="9" s="1" a="1"/>
  <c r="H202" i="9" s="1"/>
  <c r="H201" i="9" a="1"/>
  <c r="H201" i="9" s="1"/>
  <c r="E201" i="9" a="1"/>
  <c r="E201" i="9" s="1"/>
  <c r="G201" i="9" a="1"/>
  <c r="G201" i="9" s="1"/>
  <c r="F201" i="9" a="1"/>
  <c r="F201" i="9" s="1"/>
  <c r="I203" i="9" a="1"/>
  <c r="I203" i="9" s="1"/>
  <c r="D203" i="9" a="1"/>
  <c r="D203" i="9" s="1"/>
  <c r="C203" i="9" a="1"/>
  <c r="C203" i="9" s="1"/>
  <c r="K205" i="9"/>
  <c r="L204" i="9"/>
  <c r="M38" i="9"/>
  <c r="E379" i="9" l="1" a="1"/>
  <c r="E379" i="9" s="1"/>
  <c r="G378" i="9" a="1"/>
  <c r="G378" i="9" s="1"/>
  <c r="F379" i="9" a="1"/>
  <c r="F379" i="9" s="1"/>
  <c r="E202" i="9" a="1"/>
  <c r="E202" i="9" s="1"/>
  <c r="H379" i="9" a="1"/>
  <c r="H379" i="9" s="1"/>
  <c r="X380" i="9"/>
  <c r="F380" i="9" s="1" a="1"/>
  <c r="F380" i="9" s="1"/>
  <c r="M203" i="9"/>
  <c r="G203" i="9" s="1" a="1"/>
  <c r="G203" i="9" s="1"/>
  <c r="AC381" i="9" a="1"/>
  <c r="AC381" i="9" s="1"/>
  <c r="D381" i="9" a="1"/>
  <c r="D381" i="9" s="1"/>
  <c r="C381" i="9" a="1"/>
  <c r="C381" i="9" s="1"/>
  <c r="Y383" i="9"/>
  <c r="Z382" i="9"/>
  <c r="F202" i="9" a="1"/>
  <c r="F202" i="9" s="1"/>
  <c r="G202" i="9" a="1"/>
  <c r="G202" i="9" s="1"/>
  <c r="C204" i="9" a="1"/>
  <c r="C204" i="9" s="1"/>
  <c r="I204" i="9" a="1"/>
  <c r="I204" i="9" s="1"/>
  <c r="D204" i="9" a="1"/>
  <c r="D204" i="9" s="1"/>
  <c r="K206" i="9"/>
  <c r="L205" i="9"/>
  <c r="E38" i="9" a="1"/>
  <c r="E38" i="9" s="1"/>
  <c r="G38" i="9" a="1"/>
  <c r="G38" i="9" s="1"/>
  <c r="H38" i="9" a="1"/>
  <c r="H38" i="9" s="1"/>
  <c r="F38" i="9" a="1"/>
  <c r="F38" i="9" s="1"/>
  <c r="G379" i="9" l="1" a="1"/>
  <c r="G379" i="9" s="1"/>
  <c r="H380" i="9" a="1"/>
  <c r="H380" i="9" s="1"/>
  <c r="H203" i="9" a="1"/>
  <c r="H203" i="9" s="1"/>
  <c r="E203" i="9" a="1"/>
  <c r="E203" i="9" s="1"/>
  <c r="U380" i="9" a="1"/>
  <c r="U380" i="9" s="1"/>
  <c r="F203" i="9" a="1"/>
  <c r="F203" i="9" s="1"/>
  <c r="V380" i="9" a="1"/>
  <c r="V380" i="9" s="1"/>
  <c r="E380" i="9" a="1"/>
  <c r="E380" i="9" s="1"/>
  <c r="G380" i="9" s="1" a="1"/>
  <c r="G380" i="9" s="1"/>
  <c r="X381" i="9"/>
  <c r="U381" i="9" s="1" a="1"/>
  <c r="U381" i="9" s="1"/>
  <c r="C382" i="9" a="1"/>
  <c r="C382" i="9" s="1"/>
  <c r="D382" i="9" a="1"/>
  <c r="D382" i="9" s="1"/>
  <c r="AC382" i="9" a="1"/>
  <c r="AC382" i="9" s="1"/>
  <c r="Y384" i="9"/>
  <c r="Z383" i="9"/>
  <c r="M204" i="9"/>
  <c r="E204" i="9" s="1" a="1"/>
  <c r="E204" i="9" s="1"/>
  <c r="K207" i="9"/>
  <c r="L206" i="9"/>
  <c r="I205" i="9" a="1"/>
  <c r="I205" i="9" s="1"/>
  <c r="D205" i="9" a="1"/>
  <c r="D205" i="9" s="1"/>
  <c r="C205" i="9" a="1"/>
  <c r="C205" i="9" s="1"/>
  <c r="H381" i="9" l="1" a="1"/>
  <c r="H381" i="9" s="1"/>
  <c r="F381" i="9" a="1"/>
  <c r="F381" i="9" s="1"/>
  <c r="E381" i="9" a="1"/>
  <c r="E381" i="9" s="1"/>
  <c r="V381" i="9" a="1"/>
  <c r="V381" i="9" s="1"/>
  <c r="H204" i="9" a="1"/>
  <c r="H204" i="9" s="1"/>
  <c r="F204" i="9" a="1"/>
  <c r="F204" i="9" s="1"/>
  <c r="G204" i="9" a="1"/>
  <c r="G204" i="9" s="1"/>
  <c r="M205" i="9"/>
  <c r="E205" i="9" s="1" a="1"/>
  <c r="E205" i="9" s="1"/>
  <c r="X382" i="9"/>
  <c r="E382" i="9" s="1" a="1"/>
  <c r="E382" i="9" s="1"/>
  <c r="AC383" i="9" a="1"/>
  <c r="AC383" i="9" s="1"/>
  <c r="D383" i="9" a="1"/>
  <c r="D383" i="9" s="1"/>
  <c r="C383" i="9" a="1"/>
  <c r="C383" i="9" s="1"/>
  <c r="Y385" i="9"/>
  <c r="Z384" i="9"/>
  <c r="C206" i="9" a="1"/>
  <c r="C206" i="9" s="1"/>
  <c r="I206" i="9" a="1"/>
  <c r="I206" i="9" s="1"/>
  <c r="D206" i="9" a="1"/>
  <c r="D206" i="9" s="1"/>
  <c r="K208" i="9"/>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L207" i="9"/>
  <c r="F382" i="9" l="1" a="1"/>
  <c r="F382" i="9" s="1"/>
  <c r="G382" i="9" s="1" a="1"/>
  <c r="G382" i="9" s="1"/>
  <c r="G381" i="9" a="1"/>
  <c r="G381" i="9" s="1"/>
  <c r="F205" i="9" a="1"/>
  <c r="F205" i="9" s="1"/>
  <c r="H205" i="9" a="1"/>
  <c r="H205" i="9" s="1"/>
  <c r="G205" i="9" a="1"/>
  <c r="G205" i="9" s="1"/>
  <c r="U382" i="9" a="1"/>
  <c r="U382" i="9" s="1"/>
  <c r="V382" i="9" a="1"/>
  <c r="V382" i="9" s="1"/>
  <c r="H382" i="9" a="1"/>
  <c r="H382" i="9" s="1"/>
  <c r="X383" i="9"/>
  <c r="U383" i="9" s="1" a="1"/>
  <c r="U383" i="9" s="1"/>
  <c r="D384" i="9" a="1"/>
  <c r="D384" i="9" s="1"/>
  <c r="C384" i="9" a="1"/>
  <c r="C384" i="9" s="1"/>
  <c r="AC384" i="9" a="1"/>
  <c r="AC384" i="9" s="1"/>
  <c r="Y386" i="9"/>
  <c r="Z385" i="9"/>
  <c r="C207" i="9" a="1"/>
  <c r="C207" i="9" s="1"/>
  <c r="I207" i="9" a="1"/>
  <c r="I207" i="9" s="1"/>
  <c r="D207" i="9" a="1"/>
  <c r="D207" i="9" s="1"/>
  <c r="M206" i="9"/>
  <c r="F383" i="9" l="1" a="1"/>
  <c r="F383" i="9" s="1"/>
  <c r="H383" i="9" a="1"/>
  <c r="H383" i="9" s="1"/>
  <c r="E383" i="9" a="1"/>
  <c r="E383" i="9" s="1"/>
  <c r="V383" i="9" a="1"/>
  <c r="V383" i="9" s="1"/>
  <c r="X384" i="9"/>
  <c r="F384" i="9" s="1" a="1"/>
  <c r="F384" i="9" s="1"/>
  <c r="M207" i="9"/>
  <c r="G207" i="9" s="1" a="1"/>
  <c r="G207" i="9" s="1"/>
  <c r="AC385" i="9" a="1"/>
  <c r="AC385" i="9" s="1"/>
  <c r="D385" i="9" a="1"/>
  <c r="D385" i="9" s="1"/>
  <c r="C385" i="9" a="1"/>
  <c r="C385" i="9" s="1"/>
  <c r="Y387" i="9"/>
  <c r="Z386" i="9"/>
  <c r="E384" i="9" a="1"/>
  <c r="E384" i="9" s="1"/>
  <c r="E206" i="9" a="1"/>
  <c r="E206" i="9" s="1"/>
  <c r="F206" i="9" a="1"/>
  <c r="F206" i="9" s="1"/>
  <c r="G206" i="9" a="1"/>
  <c r="G206" i="9" s="1"/>
  <c r="H206" i="9" a="1"/>
  <c r="H206" i="9" s="1"/>
  <c r="H207" i="9" a="1"/>
  <c r="H207" i="9" s="1"/>
  <c r="H384" i="9" l="1" a="1"/>
  <c r="H384" i="9" s="1"/>
  <c r="G383" i="9" a="1"/>
  <c r="G383" i="9" s="1"/>
  <c r="E207" i="9" a="1"/>
  <c r="E207" i="9" s="1"/>
  <c r="F207" i="9" a="1"/>
  <c r="F207" i="9" s="1"/>
  <c r="U384" i="9" a="1"/>
  <c r="U384" i="9" s="1"/>
  <c r="V384" i="9" a="1"/>
  <c r="V384" i="9" s="1"/>
  <c r="G384" i="9" a="1"/>
  <c r="G384" i="9" s="1"/>
  <c r="Y388" i="9"/>
  <c r="Z387" i="9"/>
  <c r="Z397" i="9"/>
  <c r="X385" i="9"/>
  <c r="V385" i="9" s="1" a="1"/>
  <c r="V385" i="9" s="1"/>
  <c r="D386" i="9" a="1"/>
  <c r="D386" i="9" s="1"/>
  <c r="AC386" i="9" a="1"/>
  <c r="AC386" i="9" s="1"/>
  <c r="C386" i="9" a="1"/>
  <c r="C386" i="9" s="1"/>
  <c r="H385" i="9" l="1" a="1"/>
  <c r="H385" i="9" s="1"/>
  <c r="U385" i="9" a="1"/>
  <c r="U385" i="9" s="1"/>
  <c r="E385" i="9" a="1"/>
  <c r="E385" i="9" s="1"/>
  <c r="F385" i="9" a="1"/>
  <c r="F385" i="9" s="1"/>
  <c r="C387" i="9" a="1"/>
  <c r="C387" i="9" s="1"/>
  <c r="X387" i="9" s="1"/>
  <c r="D387" i="9" a="1"/>
  <c r="D387" i="9" s="1"/>
  <c r="AC387" i="9" a="1"/>
  <c r="AC387" i="9" s="1"/>
  <c r="Y389" i="9"/>
  <c r="Z388" i="9"/>
  <c r="D397" i="9" a="1"/>
  <c r="D397" i="9" s="1"/>
  <c r="C397" i="9" a="1"/>
  <c r="C397" i="9" s="1"/>
  <c r="X397" i="9" s="1"/>
  <c r="AC397" i="9" a="1"/>
  <c r="AC397" i="9" s="1"/>
  <c r="Z398" i="9"/>
  <c r="X386" i="9"/>
  <c r="H386" i="9" s="1" a="1"/>
  <c r="H386" i="9" s="1"/>
  <c r="G385" i="9" l="1" a="1"/>
  <c r="G385" i="9" s="1"/>
  <c r="AC388" i="9" a="1"/>
  <c r="AC388" i="9" s="1"/>
  <c r="D388" i="9" a="1"/>
  <c r="D388" i="9" s="1"/>
  <c r="C388" i="9" a="1"/>
  <c r="C388" i="9" s="1"/>
  <c r="X388" i="9" s="1"/>
  <c r="Y390" i="9"/>
  <c r="Z389" i="9"/>
  <c r="U387" i="9" a="1"/>
  <c r="U387" i="9" s="1"/>
  <c r="E387" i="9" a="1"/>
  <c r="E387" i="9" s="1"/>
  <c r="F387" i="9" a="1"/>
  <c r="F387" i="9" s="1"/>
  <c r="H387" i="9" a="1"/>
  <c r="H387" i="9" s="1"/>
  <c r="V387" i="9" a="1"/>
  <c r="V387" i="9" s="1"/>
  <c r="Z399" i="9"/>
  <c r="U397" i="9" a="1"/>
  <c r="U397" i="9" s="1"/>
  <c r="E397" i="9" a="1"/>
  <c r="E397" i="9" s="1"/>
  <c r="F397" i="9" a="1"/>
  <c r="F397" i="9" s="1"/>
  <c r="H397" i="9" a="1"/>
  <c r="H397" i="9" s="1"/>
  <c r="V397" i="9" a="1"/>
  <c r="V397" i="9" s="1"/>
  <c r="D398" i="9" a="1"/>
  <c r="D398" i="9" s="1"/>
  <c r="AC398" i="9" a="1"/>
  <c r="AC398" i="9" s="1"/>
  <c r="C398" i="9" a="1"/>
  <c r="C398" i="9" s="1"/>
  <c r="E386" i="9" a="1"/>
  <c r="E386" i="9" s="1"/>
  <c r="U386" i="9" a="1"/>
  <c r="U386" i="9" s="1"/>
  <c r="F386" i="9" a="1"/>
  <c r="F386" i="9" s="1"/>
  <c r="V386" i="9" a="1"/>
  <c r="V386" i="9" s="1"/>
  <c r="G387" i="9" l="1" a="1"/>
  <c r="G387" i="9" s="1"/>
  <c r="G397" i="9" a="1"/>
  <c r="G397" i="9" s="1"/>
  <c r="Y391" i="9"/>
  <c r="Z390" i="9"/>
  <c r="E388" i="9" a="1"/>
  <c r="E388" i="9" s="1"/>
  <c r="U388" i="9" a="1"/>
  <c r="U388" i="9" s="1"/>
  <c r="F388" i="9" a="1"/>
  <c r="F388" i="9" s="1"/>
  <c r="V388" i="9" a="1"/>
  <c r="V388" i="9" s="1"/>
  <c r="H388" i="9" a="1"/>
  <c r="H388" i="9" s="1"/>
  <c r="D389" i="9" a="1"/>
  <c r="D389" i="9" s="1"/>
  <c r="AC389" i="9" a="1"/>
  <c r="AC389" i="9" s="1"/>
  <c r="C389" i="9" a="1"/>
  <c r="C389" i="9" s="1"/>
  <c r="G386" i="9" a="1"/>
  <c r="G386" i="9" s="1"/>
  <c r="X398" i="9"/>
  <c r="D399" i="9" a="1"/>
  <c r="D399" i="9" s="1"/>
  <c r="C399" i="9" a="1"/>
  <c r="C399" i="9" s="1"/>
  <c r="X399" i="9" s="1"/>
  <c r="AC399" i="9" a="1"/>
  <c r="AC399" i="9" s="1"/>
  <c r="Z400" i="9"/>
  <c r="G388" i="9" l="1" a="1"/>
  <c r="G388" i="9" s="1"/>
  <c r="X389" i="9"/>
  <c r="U389" i="9" s="1" a="1"/>
  <c r="U389" i="9" s="1"/>
  <c r="C390" i="9" a="1"/>
  <c r="C390" i="9" s="1"/>
  <c r="AC390" i="9" a="1"/>
  <c r="AC390" i="9" s="1"/>
  <c r="D390" i="9" a="1"/>
  <c r="D390" i="9" s="1"/>
  <c r="Y392" i="9"/>
  <c r="Z391" i="9"/>
  <c r="U399" i="9" a="1"/>
  <c r="U399" i="9" s="1"/>
  <c r="F399" i="9" a="1"/>
  <c r="F399" i="9" s="1"/>
  <c r="V399" i="9" a="1"/>
  <c r="V399" i="9" s="1"/>
  <c r="E399" i="9" a="1"/>
  <c r="E399" i="9" s="1"/>
  <c r="H399" i="9" a="1"/>
  <c r="H399" i="9" s="1"/>
  <c r="D400" i="9" a="1"/>
  <c r="D400" i="9" s="1"/>
  <c r="AC400" i="9" a="1"/>
  <c r="AC400" i="9" s="1"/>
  <c r="C400" i="9" a="1"/>
  <c r="C400" i="9" s="1"/>
  <c r="X400" i="9" s="1"/>
  <c r="Z401" i="9"/>
  <c r="V398" i="9" a="1"/>
  <c r="V398" i="9" s="1"/>
  <c r="U398" i="9" a="1"/>
  <c r="U398" i="9" s="1"/>
  <c r="F398" i="9" a="1"/>
  <c r="F398" i="9" s="1"/>
  <c r="H398" i="9" a="1"/>
  <c r="H398" i="9" s="1"/>
  <c r="E398" i="9" a="1"/>
  <c r="E398" i="9" s="1"/>
  <c r="G398" i="9" l="1" a="1"/>
  <c r="G398" i="9" s="1"/>
  <c r="H389" i="9" a="1"/>
  <c r="H389" i="9" s="1"/>
  <c r="V389" i="9" a="1"/>
  <c r="V389" i="9" s="1"/>
  <c r="F389" i="9" a="1"/>
  <c r="F389" i="9" s="1"/>
  <c r="E389" i="9" a="1"/>
  <c r="E389" i="9" s="1"/>
  <c r="G399" i="9" a="1"/>
  <c r="G399" i="9" s="1"/>
  <c r="D391" i="9" a="1"/>
  <c r="D391" i="9" s="1"/>
  <c r="AC391" i="9" a="1"/>
  <c r="AC391" i="9" s="1"/>
  <c r="C391" i="9" a="1"/>
  <c r="C391" i="9" s="1"/>
  <c r="X391" i="9" s="1"/>
  <c r="X390" i="9"/>
  <c r="Y393" i="9"/>
  <c r="Z392" i="9"/>
  <c r="D401" i="9" a="1"/>
  <c r="D401" i="9" s="1"/>
  <c r="C401" i="9" a="1"/>
  <c r="C401" i="9" s="1"/>
  <c r="AC401" i="9" a="1"/>
  <c r="AC401" i="9" s="1"/>
  <c r="Z402" i="9"/>
  <c r="F400" i="9" a="1"/>
  <c r="F400" i="9" s="1"/>
  <c r="E400" i="9" a="1"/>
  <c r="E400" i="9" s="1"/>
  <c r="U400" i="9" a="1"/>
  <c r="U400" i="9" s="1"/>
  <c r="V400" i="9" a="1"/>
  <c r="V400" i="9" s="1"/>
  <c r="H400" i="9" a="1"/>
  <c r="H400" i="9" s="1"/>
  <c r="G400" i="9" l="1" a="1"/>
  <c r="G400" i="9" s="1"/>
  <c r="G389" i="9" a="1"/>
  <c r="G389" i="9" s="1"/>
  <c r="U391" i="9" a="1"/>
  <c r="U391" i="9" s="1"/>
  <c r="F391" i="9" a="1"/>
  <c r="F391" i="9" s="1"/>
  <c r="V391" i="9" a="1"/>
  <c r="V391" i="9" s="1"/>
  <c r="H391" i="9" a="1"/>
  <c r="H391" i="9" s="1"/>
  <c r="E391" i="9" a="1"/>
  <c r="E391" i="9" s="1"/>
  <c r="D392" i="9" a="1"/>
  <c r="D392" i="9" s="1"/>
  <c r="C392" i="9" a="1"/>
  <c r="C392" i="9" s="1"/>
  <c r="AC392" i="9" a="1"/>
  <c r="AC392" i="9" s="1"/>
  <c r="Y394" i="9"/>
  <c r="Z393" i="9"/>
  <c r="V390" i="9" a="1"/>
  <c r="V390" i="9" s="1"/>
  <c r="H390" i="9" a="1"/>
  <c r="H390" i="9" s="1"/>
  <c r="E390" i="9" a="1"/>
  <c r="E390" i="9" s="1"/>
  <c r="U390" i="9" a="1"/>
  <c r="U390" i="9" s="1"/>
  <c r="F390" i="9" a="1"/>
  <c r="F390" i="9" s="1"/>
  <c r="Z403" i="9"/>
  <c r="X401" i="9"/>
  <c r="C402" i="9" a="1"/>
  <c r="C402" i="9" s="1"/>
  <c r="AC402" i="9" a="1"/>
  <c r="AC402" i="9" s="1"/>
  <c r="D402" i="9" a="1"/>
  <c r="D402" i="9" s="1"/>
  <c r="G390" i="9" l="1" a="1"/>
  <c r="G390" i="9" s="1"/>
  <c r="G391" i="9" a="1"/>
  <c r="G391" i="9" s="1"/>
  <c r="X392" i="9"/>
  <c r="AC393" i="9" a="1"/>
  <c r="AC393" i="9" s="1"/>
  <c r="D393" i="9" a="1"/>
  <c r="D393" i="9" s="1"/>
  <c r="C393" i="9" a="1"/>
  <c r="C393" i="9" s="1"/>
  <c r="Y395" i="9"/>
  <c r="Z394" i="9"/>
  <c r="X402" i="9"/>
  <c r="V401" i="9" a="1"/>
  <c r="V401" i="9" s="1"/>
  <c r="H401" i="9" a="1"/>
  <c r="H401" i="9" s="1"/>
  <c r="U401" i="9" a="1"/>
  <c r="U401" i="9" s="1"/>
  <c r="F401" i="9" a="1"/>
  <c r="F401" i="9" s="1"/>
  <c r="E401" i="9" a="1"/>
  <c r="E401" i="9" s="1"/>
  <c r="G401" i="9" s="1" a="1"/>
  <c r="G401" i="9" s="1"/>
  <c r="D403" i="9" a="1"/>
  <c r="D403" i="9" s="1"/>
  <c r="AC403" i="9" a="1"/>
  <c r="AC403" i="9" s="1"/>
  <c r="C403" i="9" a="1"/>
  <c r="C403" i="9" s="1"/>
  <c r="X403" i="9" s="1"/>
  <c r="Z404" i="9"/>
  <c r="X393" i="9" l="1"/>
  <c r="U393" i="9" s="1" a="1"/>
  <c r="U393" i="9" s="1"/>
  <c r="D394" i="9" a="1"/>
  <c r="D394" i="9" s="1"/>
  <c r="AC394" i="9" a="1"/>
  <c r="AC394" i="9" s="1"/>
  <c r="C394" i="9" a="1"/>
  <c r="C394" i="9" s="1"/>
  <c r="X394" i="9" s="1"/>
  <c r="Y396" i="9"/>
  <c r="Z395" i="9"/>
  <c r="F392" i="9" a="1"/>
  <c r="F392" i="9" s="1"/>
  <c r="U392" i="9" a="1"/>
  <c r="U392" i="9" s="1"/>
  <c r="H392" i="9" a="1"/>
  <c r="H392" i="9" s="1"/>
  <c r="V392" i="9" a="1"/>
  <c r="V392" i="9" s="1"/>
  <c r="E392" i="9" a="1"/>
  <c r="E392" i="9" s="1"/>
  <c r="G392" i="9" s="1" a="1"/>
  <c r="G392" i="9" s="1"/>
  <c r="H403" i="9" a="1"/>
  <c r="H403" i="9" s="1"/>
  <c r="F403" i="9" a="1"/>
  <c r="F403" i="9" s="1"/>
  <c r="E403" i="9" a="1"/>
  <c r="E403" i="9" s="1"/>
  <c r="U403" i="9" a="1"/>
  <c r="U403" i="9" s="1"/>
  <c r="V403" i="9" a="1"/>
  <c r="V403" i="9" s="1"/>
  <c r="D404" i="9" a="1"/>
  <c r="D404" i="9" s="1"/>
  <c r="C404" i="9" a="1"/>
  <c r="C404" i="9" s="1"/>
  <c r="X404" i="9" s="1"/>
  <c r="AC404" i="9" a="1"/>
  <c r="AC404" i="9" s="1"/>
  <c r="Z405" i="9"/>
  <c r="H402" i="9" a="1"/>
  <c r="H402" i="9" s="1"/>
  <c r="F402" i="9" a="1"/>
  <c r="F402" i="9" s="1"/>
  <c r="E402" i="9" a="1"/>
  <c r="E402" i="9" s="1"/>
  <c r="V402" i="9" a="1"/>
  <c r="V402" i="9" s="1"/>
  <c r="U402" i="9" a="1"/>
  <c r="U402" i="9" s="1"/>
  <c r="G403" i="9" l="1" a="1"/>
  <c r="G403" i="9" s="1"/>
  <c r="G402" i="9" a="1"/>
  <c r="G402" i="9" s="1"/>
  <c r="F393" i="9" a="1"/>
  <c r="F393" i="9" s="1"/>
  <c r="H393" i="9" a="1"/>
  <c r="H393" i="9" s="1"/>
  <c r="V393" i="9" a="1"/>
  <c r="V393" i="9" s="1"/>
  <c r="E393" i="9" a="1"/>
  <c r="E393" i="9" s="1"/>
  <c r="U394" i="9" a="1"/>
  <c r="U394" i="9" s="1"/>
  <c r="H394" i="9" a="1"/>
  <c r="H394" i="9" s="1"/>
  <c r="F394" i="9" a="1"/>
  <c r="F394" i="9" s="1"/>
  <c r="V394" i="9" a="1"/>
  <c r="V394" i="9" s="1"/>
  <c r="E394" i="9" a="1"/>
  <c r="E394" i="9" s="1"/>
  <c r="C395" i="9" a="1"/>
  <c r="C395" i="9" s="1"/>
  <c r="AC395" i="9" a="1"/>
  <c r="AC395" i="9" s="1"/>
  <c r="D395" i="9" a="1"/>
  <c r="D395" i="9" s="1"/>
  <c r="Y397" i="9"/>
  <c r="Y398" i="9" s="1"/>
  <c r="Y399" i="9" s="1"/>
  <c r="Y400" i="9" s="1"/>
  <c r="Y401" i="9" s="1"/>
  <c r="Y402" i="9" s="1"/>
  <c r="Y403" i="9" s="1"/>
  <c r="Y404" i="9" s="1"/>
  <c r="Y405" i="9" s="1"/>
  <c r="Y406" i="9" s="1"/>
  <c r="Y407" i="9" s="1"/>
  <c r="Y408" i="9" s="1"/>
  <c r="Y409" i="9" s="1"/>
  <c r="Y410" i="9" s="1"/>
  <c r="Y411" i="9" s="1"/>
  <c r="Y412" i="9" s="1"/>
  <c r="Y413" i="9" s="1"/>
  <c r="Y414" i="9" s="1"/>
  <c r="Y415" i="9" s="1"/>
  <c r="Y416" i="9" s="1"/>
  <c r="Y417" i="9" s="1"/>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Y547" i="9" s="1"/>
  <c r="Y548" i="9" s="1"/>
  <c r="Y549" i="9" s="1"/>
  <c r="Y550" i="9" s="1"/>
  <c r="Y551" i="9" s="1"/>
  <c r="Y552" i="9" s="1"/>
  <c r="Y553" i="9" s="1"/>
  <c r="Y554" i="9" s="1"/>
  <c r="Y555" i="9" s="1"/>
  <c r="Y556" i="9" s="1"/>
  <c r="Y557" i="9" s="1"/>
  <c r="Y558" i="9" s="1"/>
  <c r="Y559" i="9" s="1"/>
  <c r="Y560" i="9" s="1"/>
  <c r="Y561" i="9" s="1"/>
  <c r="Y562" i="9" s="1"/>
  <c r="Y563" i="9" s="1"/>
  <c r="Y564" i="9" s="1"/>
  <c r="Y565" i="9" s="1"/>
  <c r="Y566" i="9" s="1"/>
  <c r="Y567" i="9" s="1"/>
  <c r="Y568" i="9" s="1"/>
  <c r="Y569" i="9" s="1"/>
  <c r="Y570" i="9" s="1"/>
  <c r="Y571" i="9" s="1"/>
  <c r="Y572" i="9" s="1"/>
  <c r="Y573" i="9" s="1"/>
  <c r="Y574" i="9" s="1"/>
  <c r="Y575" i="9" s="1"/>
  <c r="Y576" i="9" s="1"/>
  <c r="Y577" i="9" s="1"/>
  <c r="Y578" i="9" s="1"/>
  <c r="Y579" i="9" s="1"/>
  <c r="Y580" i="9" s="1"/>
  <c r="Y581" i="9" s="1"/>
  <c r="Y582" i="9" s="1"/>
  <c r="Y583" i="9" s="1"/>
  <c r="Y584" i="9" s="1"/>
  <c r="Y585" i="9" s="1"/>
  <c r="Y586" i="9" s="1"/>
  <c r="Z396" i="9"/>
  <c r="F404" i="9" a="1"/>
  <c r="F404" i="9" s="1"/>
  <c r="E404" i="9" a="1"/>
  <c r="E404" i="9" s="1"/>
  <c r="U404" i="9" a="1"/>
  <c r="U404" i="9" s="1"/>
  <c r="V404" i="9" a="1"/>
  <c r="V404" i="9" s="1"/>
  <c r="H404" i="9" a="1"/>
  <c r="H404" i="9" s="1"/>
  <c r="D405" i="9" a="1"/>
  <c r="D405" i="9" s="1"/>
  <c r="C405" i="9" a="1"/>
  <c r="C405" i="9" s="1"/>
  <c r="AC405" i="9" a="1"/>
  <c r="AC405" i="9" s="1"/>
  <c r="Z406" i="9"/>
  <c r="G393" i="9" l="1" a="1"/>
  <c r="G393" i="9" s="1"/>
  <c r="G394" i="9" a="1"/>
  <c r="G394" i="9" s="1"/>
  <c r="G404" i="9" a="1"/>
  <c r="G404" i="9" s="1"/>
  <c r="D396" i="9" a="1"/>
  <c r="D396" i="9" s="1"/>
  <c r="AC396" i="9" a="1"/>
  <c r="AC396" i="9" s="1"/>
  <c r="C396" i="9" a="1"/>
  <c r="C396" i="9" s="1"/>
  <c r="X396" i="9" s="1"/>
  <c r="X395" i="9"/>
  <c r="X405" i="9"/>
  <c r="C406" i="9" a="1"/>
  <c r="C406" i="9" s="1"/>
  <c r="AC406" i="9" a="1"/>
  <c r="AC406" i="9" s="1"/>
  <c r="D406" i="9" a="1"/>
  <c r="D406" i="9" s="1"/>
  <c r="F395" i="9" l="1" a="1"/>
  <c r="F395" i="9" s="1"/>
  <c r="G395" i="9" s="1" a="1"/>
  <c r="G395" i="9" s="1"/>
  <c r="E395" i="9" a="1"/>
  <c r="E395" i="9" s="1"/>
  <c r="U395" i="9" a="1"/>
  <c r="U395" i="9" s="1"/>
  <c r="V395" i="9" a="1"/>
  <c r="V395" i="9" s="1"/>
  <c r="H395" i="9" a="1"/>
  <c r="H395" i="9" s="1"/>
  <c r="V396" i="9" a="1"/>
  <c r="V396" i="9" s="1"/>
  <c r="H396" i="9" a="1"/>
  <c r="H396" i="9" s="1"/>
  <c r="E396" i="9" a="1"/>
  <c r="E396" i="9" s="1"/>
  <c r="F396" i="9" a="1"/>
  <c r="F396" i="9" s="1"/>
  <c r="U396" i="9" a="1"/>
  <c r="U396" i="9" s="1"/>
  <c r="X406" i="9"/>
  <c r="E405" i="9" a="1"/>
  <c r="E405" i="9" s="1"/>
  <c r="F405" i="9" a="1"/>
  <c r="F405" i="9" s="1"/>
  <c r="V405" i="9" a="1"/>
  <c r="V405" i="9" s="1"/>
  <c r="H405" i="9" a="1"/>
  <c r="H405" i="9" s="1"/>
  <c r="U405" i="9" a="1"/>
  <c r="U405" i="9" s="1"/>
  <c r="G405" i="9" l="1" a="1"/>
  <c r="G405" i="9" s="1"/>
  <c r="G396" i="9" a="1"/>
  <c r="G396" i="9" s="1"/>
  <c r="F406" i="9" a="1"/>
  <c r="F406" i="9" s="1"/>
  <c r="V406" i="9" a="1"/>
  <c r="V406" i="9" s="1"/>
  <c r="U406" i="9" a="1"/>
  <c r="U406" i="9" s="1"/>
  <c r="H406" i="9" a="1"/>
  <c r="H406" i="9" s="1"/>
  <c r="E406" i="9" a="1"/>
  <c r="E406" i="9" s="1"/>
  <c r="G406" i="9" s="1" a="1"/>
  <c r="G406" i="9" s="1"/>
</calcChain>
</file>

<file path=xl/sharedStrings.xml><?xml version="1.0" encoding="utf-8"?>
<sst xmlns="http://schemas.openxmlformats.org/spreadsheetml/2006/main" count="9742" uniqueCount="4003">
  <si>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</si>
  <si>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</si>
  <si>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</si>
  <si>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</si>
  <si>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</si>
  <si>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</si>
  <si>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</si>
  <si>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</si>
  <si>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</si>
  <si>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</si>
  <si>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</si>
  <si>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</si>
  <si>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</si>
  <si>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</si>
  <si>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</si>
  <si>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</si>
  <si>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</si>
  <si>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</si>
  <si>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</si>
  <si>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</si>
  <si>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</si>
  <si>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</si>
  <si>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</si>
  <si>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</si>
  <si>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</si>
  <si>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</si>
  <si>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</si>
  <si>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</si>
  <si>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</si>
  <si>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</si>
  <si>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</si>
  <si>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</si>
  <si>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</si>
  <si>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</si>
  <si>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</si>
  <si>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</si>
  <si>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</si>
  <si>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</si>
  <si>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</si>
  <si>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</si>
  <si>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Principal Recipients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</si>
  <si>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</si>
  <si>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</si>
  <si>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</si>
  <si>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</si>
  <si>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</si>
  <si>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</si>
  <si>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</si>
  <si>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</si>
  <si>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</si>
  <si>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</si>
  <si>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</si>
  <si>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</si>
  <si>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</si>
  <si>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</si>
  <si>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</si>
  <si>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</si>
  <si>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</si>
  <si>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</si>
  <si>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</si>
  <si>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</si>
  <si>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</si>
  <si>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</si>
  <si>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</si>
  <si>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</si>
  <si>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</si>
  <si>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</si>
  <si>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</si>
  <si>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</si>
  <si>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</si>
  <si>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</si>
  <si>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</si>
  <si>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</si>
  <si>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</si>
  <si>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</si>
  <si>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</si>
  <si>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</si>
  <si>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</si>
  <si>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</si>
  <si>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</si>
  <si>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</si>
  <si>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</si>
  <si>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</si>
  <si>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</si>
  <si>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</si>
  <si>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Outcome Indicators - Section C'!A4</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</si>
  <si>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</si>
  <si>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</si>
  <si>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</si>
  <si>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</si>
  <si>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</si>
  <si>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</si>
  <si>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</si>
  <si>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</si>
  <si>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</si>
  <si>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</si>
  <si>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</si>
  <si>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</si>
  <si>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</si>
  <si>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</si>
  <si>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</si>
  <si>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</si>
  <si>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</si>
  <si>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</si>
  <si>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</si>
  <si>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</si>
  <si>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</si>
  <si>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</si>
  <si>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</si>
  <si>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</si>
  <si>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</si>
  <si>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</si>
  <si>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</si>
  <si>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</si>
  <si>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</si>
  <si>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</si>
  <si>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</si>
  <si>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</si>
  <si>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</si>
  <si>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</si>
  <si>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</si>
  <si>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</si>
  <si>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</si>
  <si>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</si>
  <si>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</si>
  <si>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</si>
  <si>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</si>
  <si>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</si>
  <si>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</si>
  <si>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</si>
  <si>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</si>
  <si>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</si>
  <si>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Overview - Section A'!A13</t>
  </si>
  <si>
    <t>Criterion for Completion</t>
  </si>
  <si>
    <t>Module Data - Component - Indicator Reference</t>
  </si>
  <si>
    <t>[Module (Name)]</t>
  </si>
  <si>
    <t>Column1</t>
  </si>
  <si>
    <t>Column2</t>
  </si>
  <si>
    <t>Column3</t>
  </si>
  <si>
    <t>Column4</t>
  </si>
  <si>
    <t>Name ID</t>
  </si>
  <si>
    <t>Target Year</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</si>
  <si>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</si>
  <si>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</si>
  <si>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</si>
  <si>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</si>
  <si>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</si>
  <si>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</si>
  <si>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</si>
  <si>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</si>
  <si>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</si>
  <si>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</si>
  <si>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</si>
  <si>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</si>
  <si>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</si>
  <si>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</si>
  <si>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</si>
  <si>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</si>
  <si>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</si>
  <si>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</si>
  <si>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</si>
  <si>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</si>
  <si>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</si>
  <si>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Impact Reference</t>
  </si>
  <si>
    <t>Outcome Reference</t>
  </si>
  <si>
    <t>Coverage Indicator Reference ID</t>
  </si>
  <si>
    <t>[Component Name]</t>
  </si>
  <si>
    <t>Component Name</t>
  </si>
  <si>
    <t>Programmatic Report Period Frequency</t>
  </si>
  <si>
    <t>Cumulation type</t>
  </si>
  <si>
    <t>Key Activities</t>
  </si>
  <si>
    <t>WPTM/Targets</t>
  </si>
  <si>
    <t>Coverage Data - Module-Coverage-Intervention Reference</t>
  </si>
  <si>
    <t>Column8</t>
  </si>
  <si>
    <t>Column10</t>
  </si>
  <si>
    <t>Column11</t>
  </si>
  <si>
    <t>Column12</t>
  </si>
  <si>
    <t>Column13</t>
  </si>
  <si>
    <t>Country Id</t>
  </si>
  <si>
    <t>Performance Framework - Coverage Indicators - Section D</t>
  </si>
  <si>
    <t>Performance Framework - Disaggregation - Section E</t>
  </si>
  <si>
    <t>Performance Framework - WPTM - Section E</t>
  </si>
  <si>
    <t>Period</t>
  </si>
  <si>
    <t>Performance Framework</t>
  </si>
  <si>
    <t>mona'WPTM - Section F (2)'!$C$92</t>
  </si>
  <si>
    <t>mona'WPTM - Section F (2)'!$D$92</t>
  </si>
  <si>
    <t>Unique Name</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</si>
  <si>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</si>
  <si>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</si>
  <si>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</si>
  <si>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</si>
  <si>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</si>
  <si>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</si>
  <si>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</si>
  <si>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</si>
  <si>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</si>
  <si>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</si>
  <si>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</si>
  <si>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Reporting Periods</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</si>
  <si>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</si>
  <si>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</si>
  <si>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</si>
  <si>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</si>
  <si>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</si>
  <si>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</si>
  <si>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</si>
  <si>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</si>
  <si>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</si>
  <si>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</si>
  <si>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</si>
  <si>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</si>
  <si>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</si>
  <si>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</si>
  <si>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</si>
  <si>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</si>
  <si>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</si>
  <si>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</si>
  <si>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</si>
  <si>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</si>
  <si>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</si>
  <si>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</si>
  <si>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</si>
  <si>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</si>
  <si>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</si>
  <si>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</si>
  <si>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</si>
  <si>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</si>
  <si>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</si>
  <si>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</si>
  <si>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</si>
  <si>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</si>
  <si>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</si>
  <si>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</si>
  <si>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</si>
  <si>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</si>
  <si>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</si>
  <si>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</si>
  <si>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</si>
  <si>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</si>
  <si>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</si>
  <si>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Indicator-Disaggregation Reference</t>
  </si>
  <si>
    <t>T</t>
  </si>
  <si>
    <t>[Geography (Name)]</t>
  </si>
  <si>
    <t>Geography (Name)</t>
  </si>
  <si>
    <t>[Alternative Account]</t>
  </si>
  <si>
    <t>Dummy Account Id</t>
  </si>
  <si>
    <t>Temporary Placeholder for Account Id</t>
  </si>
  <si>
    <r>
      <t xml:space="preserve">Principal Recipient Name </t>
    </r>
    <r>
      <rPr>
        <sz val="12"/>
        <color theme="1"/>
        <rFont val="Calibri"/>
        <family val="2"/>
        <scheme val="minor"/>
      </rPr>
      <t>(Select PRs that have previously had Grants with the Global Fund)</t>
    </r>
  </si>
  <si>
    <r>
      <t>New Principal Recipient Name</t>
    </r>
    <r>
      <rPr>
        <sz val="12"/>
        <color theme="1"/>
        <rFont val="Calibri"/>
        <family val="2"/>
        <scheme val="minor"/>
      </rPr>
      <t xml:space="preserve"> (use if the entity has never been a Global Fund PR or does not appear in dropdown list in previous column)</t>
    </r>
  </si>
  <si>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</si>
  <si>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</si>
  <si>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</si>
  <si>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</si>
  <si>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</si>
  <si>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</si>
  <si>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</si>
  <si>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</si>
  <si>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</si>
  <si>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</si>
  <si>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</si>
  <si>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</si>
  <si>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</si>
  <si>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</si>
  <si>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</si>
  <si>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[Custom Intervention]</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</si>
  <si>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</si>
  <si>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</si>
  <si>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</si>
  <si>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</si>
  <si>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</si>
  <si>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</si>
  <si>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</si>
  <si>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</si>
  <si>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</si>
  <si>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</si>
  <si>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</si>
  <si>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IP End date will not be saved back to GOS</t>
  </si>
  <si>
    <t>[Reporting Period Start Date]</t>
  </si>
  <si>
    <t>Reporting Period Start Date</t>
  </si>
  <si>
    <t>IP Record ID</t>
  </si>
  <si>
    <t>Impact Indicator Record ID</t>
  </si>
  <si>
    <t>Outcome Indicator Record ID</t>
  </si>
  <si>
    <t xml:space="preserve">Version </t>
  </si>
  <si>
    <t>Version 2 - 03-May-17</t>
  </si>
  <si>
    <t xml:space="preserve">Reporting Period </t>
  </si>
  <si>
    <t>Custom Intervention (only if "Other" intervention is chosen)</t>
  </si>
  <si>
    <t>Target N# &amp; Target D#</t>
  </si>
  <si>
    <t/>
  </si>
  <si>
    <t>Column18</t>
  </si>
  <si>
    <t>Column19</t>
  </si>
  <si>
    <t>Column20</t>
  </si>
  <si>
    <t>Column21</t>
  </si>
  <si>
    <t>Column22</t>
  </si>
  <si>
    <t>Column23</t>
  </si>
  <si>
    <t>Target N#  Target D#</t>
  </si>
  <si>
    <t>[De-activate indicator]</t>
  </si>
  <si>
    <t>De-activate indicator</t>
  </si>
  <si>
    <t>[Deactivate Indicator]</t>
  </si>
  <si>
    <t>[De-activate Key Activity]</t>
  </si>
  <si>
    <t>De-activate Key Activity</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</si>
  <si>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</si>
  <si>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</si>
  <si>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</si>
  <si>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</si>
  <si>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</si>
  <si>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</si>
  <si>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</si>
  <si>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</si>
  <si>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Custom Outcome Indicator</t>
  </si>
  <si>
    <t>et</t>
  </si>
  <si>
    <t>Disbursement Request(Display)</t>
  </si>
  <si>
    <t>[Disbursement Request]</t>
  </si>
  <si>
    <t>Being uploaded from PF</t>
  </si>
  <si>
    <t>Save Map Field</t>
  </si>
  <si>
    <t>3712945e-de2c-4c10-ba52-5a8a26502e21</t>
  </si>
  <si>
    <t xml:space="preserve">     </t>
  </si>
  <si>
    <t>AIM_Key_Activity_Milestone__c.AIM_De_activate_Key_Activity__c</t>
  </si>
  <si>
    <t>Deactivate</t>
  </si>
  <si>
    <t>AIM_Coverage_Indicator__c.AIM_Geographic_Coverage__c</t>
  </si>
  <si>
    <t>National</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</si>
  <si>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</si>
  <si>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</si>
  <si>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</si>
  <si>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</si>
  <si>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</si>
  <si>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</si>
  <si>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</si>
  <si>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</si>
  <si>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</si>
  <si>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</si>
  <si>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</si>
  <si>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</si>
  <si>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</si>
  <si>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</si>
  <si>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</si>
  <si>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</si>
  <si>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</si>
  <si>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</si>
  <si>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</si>
  <si>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</si>
  <si>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</si>
  <si>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</si>
  <si>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</si>
  <si>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</si>
  <si>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</si>
  <si>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</si>
  <si>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</si>
  <si>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</si>
  <si>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</si>
  <si>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</si>
  <si>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</si>
  <si>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</si>
  <si>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</si>
  <si>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</si>
  <si>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</si>
  <si>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</si>
  <si>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</si>
  <si>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</si>
  <si>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</si>
  <si>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</si>
  <si>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</si>
  <si>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</si>
  <si>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</si>
  <si>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</si>
  <si>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</si>
  <si>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</si>
  <si>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</si>
  <si>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</si>
  <si>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</si>
  <si>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PickListValue</t>
  </si>
  <si>
    <t>PickListKey</t>
  </si>
  <si>
    <t>Other Revision</t>
  </si>
  <si>
    <t>Grant Making</t>
  </si>
  <si>
    <t>a1K360000062se0EAA</t>
  </si>
  <si>
    <t>FR222-GHA-C</t>
  </si>
  <si>
    <t>Ghana</t>
  </si>
  <si>
    <t>a1A360000013M3HEAU</t>
  </si>
  <si>
    <t>GHA-H-WAPCAS</t>
  </si>
  <si>
    <t>12%</t>
  </si>
  <si>
    <t>HMIS</t>
  </si>
  <si>
    <t>a1I36000005R5idEAC</t>
  </si>
  <si>
    <t>a1J36000002m4EVEAY</t>
  </si>
  <si>
    <t>IOR-00033</t>
  </si>
  <si>
    <t>a1236000008Hb5UAAS</t>
  </si>
  <si>
    <t>17.5%</t>
  </si>
  <si>
    <t>IBBSS</t>
  </si>
  <si>
    <t>a1I36000005R5ieEAC</t>
  </si>
  <si>
    <t>a1J36000002m4EWEAY</t>
  </si>
  <si>
    <t>IOR-00034</t>
  </si>
  <si>
    <t>a1236000008Hb5VAAS</t>
  </si>
  <si>
    <t>7%</t>
  </si>
  <si>
    <t>a1I36000005R5ifEAC</t>
  </si>
  <si>
    <t>a1J36000002m4EYEAY</t>
  </si>
  <si>
    <t>IOR-00036</t>
  </si>
  <si>
    <t>a1I36000005R5igEAC</t>
  </si>
  <si>
    <t>IOR-00047</t>
  </si>
  <si>
    <t>a1I36000005R5ihEAC</t>
  </si>
  <si>
    <t>IOR-00048</t>
  </si>
  <si>
    <t>a1I36000005R5iiEAC</t>
  </si>
  <si>
    <t>a1J36000002m4EnEAI</t>
  </si>
  <si>
    <t>IOR-00051</t>
  </si>
  <si>
    <t>a1I36000005R5ikEAC</t>
  </si>
  <si>
    <t>a1I36000005R5ilEAC</t>
  </si>
  <si>
    <t>a1I36000005R5imEAC</t>
  </si>
  <si>
    <t>a1I36000005R5inEAC</t>
  </si>
  <si>
    <t>a1I36000005R5j3EAC</t>
  </si>
  <si>
    <t>a1I36000005R5j4EAC</t>
  </si>
  <si>
    <t>a1I36000005R5j5EAC</t>
  </si>
  <si>
    <t>a1I36000005R5j6EAC</t>
  </si>
  <si>
    <t>a1I36000005R5j7EAC</t>
  </si>
  <si>
    <t>a1Y36000002qEXfEAM</t>
  </si>
  <si>
    <t>a1W36000003SDYdEAO</t>
  </si>
  <si>
    <t>a1Y36000002qEXgEAM</t>
  </si>
  <si>
    <t>a1W36000003SDYsEAO</t>
  </si>
  <si>
    <t>a1Y36000002qEXhEAM</t>
  </si>
  <si>
    <t>a1W36000003SDZ7EAO</t>
  </si>
  <si>
    <t>a1Y36000002qEXiEAM</t>
  </si>
  <si>
    <t>a1W36000003SDZMEA4</t>
  </si>
  <si>
    <t>a1Y36000002qEXjEAM</t>
  </si>
  <si>
    <t>a1W36000003SDZbEAO</t>
  </si>
  <si>
    <t>a1Y36000002qEXkEAM</t>
  </si>
  <si>
    <t>a1W36000003SDZqEAO</t>
  </si>
  <si>
    <t>a1W36000003SDYeEAO</t>
  </si>
  <si>
    <t>a1W36000003SDYtEAO</t>
  </si>
  <si>
    <t>a1W36000003SDZ8EAO</t>
  </si>
  <si>
    <t>a1W36000003SDZNEA4</t>
  </si>
  <si>
    <t>a1W36000003SDZcEAO</t>
  </si>
  <si>
    <t>a1W36000003SDZrEAO</t>
  </si>
  <si>
    <t>a1W36000003SDYfEAO</t>
  </si>
  <si>
    <t>a1W36000003SDYuEAO</t>
  </si>
  <si>
    <t>a1W36000003SDZ9EAO</t>
  </si>
  <si>
    <t>a1W36000003SDZOEA4</t>
  </si>
  <si>
    <t>a1W36000003SDZdEAO</t>
  </si>
  <si>
    <t>a1W36000003SDZsEAO</t>
  </si>
  <si>
    <t>a1W36000003SDYgEAO</t>
  </si>
  <si>
    <t>a1W36000003SDYvEAO</t>
  </si>
  <si>
    <t>a1W36000003SDZAEA4</t>
  </si>
  <si>
    <t>a1W36000003SDZPEA4</t>
  </si>
  <si>
    <t>a1W36000003SDZeEAO</t>
  </si>
  <si>
    <t>a1W36000003SDZtEAO</t>
  </si>
  <si>
    <t>a1W36000003SDYhEAO</t>
  </si>
  <si>
    <t>a1W36000003SDYwEAO</t>
  </si>
  <si>
    <t>a1W36000003SDZBEA4</t>
  </si>
  <si>
    <t>a1W36000003SDZQEA4</t>
  </si>
  <si>
    <t>a1W36000003SDZfEAO</t>
  </si>
  <si>
    <t>a1W36000003SDZuEAO</t>
  </si>
  <si>
    <t>a1W36000003SDYiEAO</t>
  </si>
  <si>
    <t>a1W36000003SDYxEAO</t>
  </si>
  <si>
    <t>a1W36000003SDZCEA4</t>
  </si>
  <si>
    <t>a1W36000003SDZREA4</t>
  </si>
  <si>
    <t>a1W36000003SDZgEAO</t>
  </si>
  <si>
    <t>a1W36000003SDZvEAO</t>
  </si>
  <si>
    <t>a1W36000003SDYjEAO</t>
  </si>
  <si>
    <t>a1W36000003SDYyEAO</t>
  </si>
  <si>
    <t>a1W36000003SDZDEA4</t>
  </si>
  <si>
    <t>a1W36000003SDZSEA4</t>
  </si>
  <si>
    <t>a1W36000003SDZhEAO</t>
  </si>
  <si>
    <t>a1W36000003SDZwEAO</t>
  </si>
  <si>
    <t>a1W36000003SDYkEAO</t>
  </si>
  <si>
    <t>a1W36000003SDYzEAO</t>
  </si>
  <si>
    <t>a1W36000003SDZEEA4</t>
  </si>
  <si>
    <t>a1W36000003SDZTEA4</t>
  </si>
  <si>
    <t>a1W36000003SDZiEAO</t>
  </si>
  <si>
    <t>a1W36000003SDZxEAO</t>
  </si>
  <si>
    <t>a1W36000003SDYlEAO</t>
  </si>
  <si>
    <t>a1W36000003SDZ0EAO</t>
  </si>
  <si>
    <t>a1W36000003SDZFEA4</t>
  </si>
  <si>
    <t>a1W36000003SDZUEA4</t>
  </si>
  <si>
    <t>a1W36000003SDZjEAO</t>
  </si>
  <si>
    <t>a1W36000003SDZyEAO</t>
  </si>
  <si>
    <t>a1W36000003SDYmEAO</t>
  </si>
  <si>
    <t>a1W36000003SDZ1EAO</t>
  </si>
  <si>
    <t>a1W36000003SDZGEA4</t>
  </si>
  <si>
    <t>a1W36000003SDZVEA4</t>
  </si>
  <si>
    <t>a1W36000003SDZkEAO</t>
  </si>
  <si>
    <t>a1W36000003SDZzEAO</t>
  </si>
  <si>
    <t>a1W36000003SDYnEAO</t>
  </si>
  <si>
    <t>a1W36000003SDZ2EAO</t>
  </si>
  <si>
    <t>a1W36000003SDZHEA4</t>
  </si>
  <si>
    <t>a1W36000003SDZWEA4</t>
  </si>
  <si>
    <t>a1W36000003SDZlEAO</t>
  </si>
  <si>
    <t>a1W36000003SDa0EAG</t>
  </si>
  <si>
    <t>a1W36000003SDYoEAO</t>
  </si>
  <si>
    <t>a1W36000003SDZ3EAO</t>
  </si>
  <si>
    <t>a1W36000003SDZIEA4</t>
  </si>
  <si>
    <t>a1W36000003SDZXEA4</t>
  </si>
  <si>
    <t>a1W36000003SDZmEAO</t>
  </si>
  <si>
    <t>a1W36000003SDa1EAG</t>
  </si>
  <si>
    <t>a1W36000003SDYpEAO</t>
  </si>
  <si>
    <t>a1W36000003SDZ4EAO</t>
  </si>
  <si>
    <t>a1W36000003SDZJEA4</t>
  </si>
  <si>
    <t>a1W36000003SDZYEA4</t>
  </si>
  <si>
    <t>a1W36000003SDZnEAO</t>
  </si>
  <si>
    <t>a1W36000003SDa2EAG</t>
  </si>
  <si>
    <t>a1W36000003SDYqEAO</t>
  </si>
  <si>
    <t>a1W36000003SDZ5EAO</t>
  </si>
  <si>
    <t>a1W36000003SDZKEA4</t>
  </si>
  <si>
    <t>a1W36000003SDZZEA4</t>
  </si>
  <si>
    <t>a1W36000003SDZoEAO</t>
  </si>
  <si>
    <t>a1W36000003SDa3EAG</t>
  </si>
  <si>
    <t>a1W36000003SDYrEAO</t>
  </si>
  <si>
    <t>a1W36000003SDZ6EAO</t>
  </si>
  <si>
    <t>a1W36000003SDZLEA4</t>
  </si>
  <si>
    <t>a1W36000003SDZaEAO</t>
  </si>
  <si>
    <t>a1W36000003SDZpEAO</t>
  </si>
  <si>
    <t>a1W36000003SDa4EAG</t>
  </si>
  <si>
    <t>West African Program to Combat AIDS and STI</t>
  </si>
  <si>
    <t>a123600000B8IpeAAF</t>
  </si>
  <si>
    <t>To reduce new HIV infections and AIDS-related deaths through the delivery of a comprehensive package of care to PLHIV including pregnant women and KPs.</t>
  </si>
  <si>
    <t>a1C360000053anpEAA</t>
  </si>
  <si>
    <t>To reduce by 20% the 2013 TB  prevalence baseline level of 264 per 100,000 population by 2020 in line with post 2015 Global TB control strategy</t>
  </si>
  <si>
    <t>a1C360000053anqEAA</t>
  </si>
  <si>
    <t>To reduce by 35% the 2012 TB mortality rate baseline of 4 deaths per 100,000 population by 2020 in line with post 2015 Global TB control strategy</t>
  </si>
  <si>
    <t>a1C360000053anrEAA</t>
  </si>
  <si>
    <t>To end the TB epidemic in Ghana by 2035 without catastrophic cost due to TB affected families</t>
  </si>
  <si>
    <t>a1C360000053ansEAA</t>
  </si>
  <si>
    <t>a1C360000053aoEEAQ</t>
  </si>
  <si>
    <t>a1C360000053aoFEAQ</t>
  </si>
  <si>
    <t>a1C360000053aoGEAQ</t>
  </si>
  <si>
    <t>a1C360000053aoHEAQ</t>
  </si>
  <si>
    <t>a1C360000053aoIEAQ</t>
  </si>
  <si>
    <t>a1C360000053aoJEAQ</t>
  </si>
  <si>
    <t>a1C360000053aoKEAQ</t>
  </si>
  <si>
    <t>a1C360000053aoLEAQ</t>
  </si>
  <si>
    <t>Increase the estimated PLHIV who know their status annually from 40% in 2016 to 90% by 2020.</t>
  </si>
  <si>
    <t>a1R360000025M6hEAE</t>
  </si>
  <si>
    <t>Increase PMTCT-ARV coverage from 36% in 2016 to 82% in 2020</t>
  </si>
  <si>
    <t>a1R360000025M6iEAE</t>
  </si>
  <si>
    <t>Increase ART initiation among HIV-positive KP from 29% among MSM and 35% among FSW in 2016 to 82% in both groups in selected districts in 2020</t>
  </si>
  <si>
    <t>a1R360000025M6jEAE</t>
  </si>
  <si>
    <t>Increase the percentage of HIV-positive TB patients on ART from 40% in 2016 to 77% in 2020</t>
  </si>
  <si>
    <t>a1R360000025M6kEAE</t>
  </si>
  <si>
    <t>Increase the proportion of clients on ART who are virally suppressed from the projected baseline of 85% of PLHIV on ART in 2017 to 90% by 2020.</t>
  </si>
  <si>
    <t>a1R360000025M6lEAE</t>
  </si>
  <si>
    <t>To early screen, detect  and enrol into treatment  all forms of notified (new cases) from 15,606 in 2013 to 37,302 by 2020, while increasing the proportion of bacteriologically confirmed pulmonary TB from 49% in 2013 to 60% by 2020</t>
  </si>
  <si>
    <t>a1R360000025M6mEAE</t>
  </si>
  <si>
    <t>To early detect and enrol into treatment at least 85% of confirmed MDR-TB cases among new and previously treated cases by 2020.</t>
  </si>
  <si>
    <t>a1R360000025M6nEAE</t>
  </si>
  <si>
    <t>To attain higher treatment success for all forms of TB from 84% in 2012 to at least 91% by 2020  through improved quality clinical care and community TB care</t>
  </si>
  <si>
    <t>a1R360000025M6oEAE</t>
  </si>
  <si>
    <t>To reduce death rates of TB/HIV co-infected cases from 20% in 2012 to 10% by 2020 and uptake of ART coverage among co-infected   from 37% in 2013%  to 90% by 2020</t>
  </si>
  <si>
    <t>a1R360000025M6pEAE</t>
  </si>
  <si>
    <t>To improve Programme management; coordination Monitoring &amp; Evaluation and operations research to support treatment and screening strategies for TB/HIV</t>
  </si>
  <si>
    <t>a1R360000025M6qEAE</t>
  </si>
  <si>
    <t>a1R360000025M6rEAE</t>
  </si>
  <si>
    <t>a1R360000025M6sEAE</t>
  </si>
  <si>
    <t>MCI-00533</t>
  </si>
  <si>
    <t>a1P36000002M5OKEA0</t>
  </si>
  <si>
    <t>a1O36000001qZ7uEAE</t>
  </si>
  <si>
    <t>MCI-00006</t>
  </si>
  <si>
    <t>a1P36000002M5OLEA0</t>
  </si>
  <si>
    <t>a1O36000001EGFGEA4</t>
  </si>
  <si>
    <t>MCI-00007</t>
  </si>
  <si>
    <t>a1P36000002M5OMEA0</t>
  </si>
  <si>
    <t>a1O36000001EGFHEA4</t>
  </si>
  <si>
    <t>MCI-00009</t>
  </si>
  <si>
    <t>a1P36000002M5ONEA0</t>
  </si>
  <si>
    <t>a1O36000001EGFJEA4</t>
  </si>
  <si>
    <t>MCI-00534</t>
  </si>
  <si>
    <t>a1P36000002M5OOEA0</t>
  </si>
  <si>
    <t>a1O36000001qZ7vEAE</t>
  </si>
  <si>
    <t>MCI-00002</t>
  </si>
  <si>
    <t>a1P36000002M5OPEA0</t>
  </si>
  <si>
    <t>a1O36000001EGFCEA4</t>
  </si>
  <si>
    <t>MCI-00004</t>
  </si>
  <si>
    <t>a1P36000002M5OQEA0</t>
  </si>
  <si>
    <t>a1O36000001EGFEEA4</t>
  </si>
  <si>
    <t>MCI-00008</t>
  </si>
  <si>
    <t>a1P36000002M5OREA0</t>
  </si>
  <si>
    <t>MCI-00010</t>
  </si>
  <si>
    <t>a1P36000002M5OSEA0</t>
  </si>
  <si>
    <t>MCI-00022</t>
  </si>
  <si>
    <t>a1P36000002M5OTEA0</t>
  </si>
  <si>
    <t>a1O36000001EGFWEA4</t>
  </si>
  <si>
    <t>a1P36000002M5OUEA0</t>
  </si>
  <si>
    <t>a1P36000002M5OVEA0</t>
  </si>
  <si>
    <t>a1P36000002M5OWEA0</t>
  </si>
  <si>
    <t>a1P36000002M5OXEA0</t>
  </si>
  <si>
    <t>a1P36000002M5OYEA0</t>
  </si>
  <si>
    <t>MCI-00126</t>
  </si>
  <si>
    <t>a1M36000004b8blEAA</t>
  </si>
  <si>
    <t>MCI-00127</t>
  </si>
  <si>
    <t>a1M36000004b8bmEAA</t>
  </si>
  <si>
    <t>MCI-00130</t>
  </si>
  <si>
    <t>a1M36000004b8bnEAA</t>
  </si>
  <si>
    <t>MCI-00140</t>
  </si>
  <si>
    <t>a1M36000004b8boEAA</t>
  </si>
  <si>
    <t>MCI-00141</t>
  </si>
  <si>
    <t>a1M36000004b8bpEAA</t>
  </si>
  <si>
    <t>MCI-00134</t>
  </si>
  <si>
    <t>a1O36000001EGHKEA4</t>
  </si>
  <si>
    <t>a1M36000004b8bkEAA</t>
  </si>
  <si>
    <t>MCI-00600</t>
  </si>
  <si>
    <t>a1O36000001qZ8zEAE</t>
  </si>
  <si>
    <t>a1M36000004b8bqEAA</t>
  </si>
  <si>
    <t>a1M36000004b8brEAA</t>
  </si>
  <si>
    <t>a1M36000004b8bsEAA</t>
  </si>
  <si>
    <t>a1M36000004b8btEAA</t>
  </si>
  <si>
    <t>a1M36000004b8buEAA</t>
  </si>
  <si>
    <t>a1M36000004b8bvEAA</t>
  </si>
  <si>
    <t>a1M36000004b8bwEAA</t>
  </si>
  <si>
    <t>a1M36000004b8bxEAA</t>
  </si>
  <si>
    <t>a1M36000004b8byEAA</t>
  </si>
  <si>
    <t>a1M36000004b8bzEAA</t>
  </si>
  <si>
    <t>a1M36000004b8c0EAA</t>
  </si>
  <si>
    <t>a1M36000004b8c1EAA</t>
  </si>
  <si>
    <t>a1M36000004b8c2EAA</t>
  </si>
  <si>
    <t>a1M36000004b8c3EAA</t>
  </si>
  <si>
    <t>a1M36000004b8c4EAA</t>
  </si>
  <si>
    <t>a1M36000004b8c5EAA</t>
  </si>
  <si>
    <t>a1M36000004b8c6EAA</t>
  </si>
  <si>
    <t>a1M36000004b8c7EAA</t>
  </si>
  <si>
    <t>a1M36000004b8c8EAA</t>
  </si>
  <si>
    <t>a1M36000004b8c9EAA</t>
  </si>
  <si>
    <t>a1M36000004b8cAEAQ</t>
  </si>
  <si>
    <t>a1M36000004b8cBEAQ</t>
  </si>
  <si>
    <t>a1M36000004b8cCEAQ</t>
  </si>
  <si>
    <t>a1M36000004b8cDEAQ</t>
  </si>
  <si>
    <t>a1M36000004b8cEEAQ</t>
  </si>
  <si>
    <t>a1M36000004b8cFEAQ</t>
  </si>
  <si>
    <t>a1M36000004b8cGEAQ</t>
  </si>
  <si>
    <t>a1M36000004b8cHEAQ</t>
  </si>
  <si>
    <t>a1M36000004b8cIEAQ</t>
  </si>
  <si>
    <t>a1M36000004b8cJEAQ</t>
  </si>
  <si>
    <t>a1M36000004b8cKEAQ</t>
  </si>
  <si>
    <t>a1M36000004b8cLEAQ</t>
  </si>
  <si>
    <t>a1M36000004b8cMEAQ</t>
  </si>
  <si>
    <t>a1M36000004b8cNEAQ</t>
  </si>
  <si>
    <t>a1M36000004b8cOEAQ</t>
  </si>
  <si>
    <t>a1M36000004b8cPEAQ</t>
  </si>
  <si>
    <t>a1M36000004b8cQEAQ</t>
  </si>
  <si>
    <t>a1M36000004b8cREAQ</t>
  </si>
  <si>
    <t>a1M36000004b8cSEAQ</t>
  </si>
  <si>
    <t>a1M36000004b8cTEAQ</t>
  </si>
  <si>
    <t>a1M36000004b8cUEAQ</t>
  </si>
  <si>
    <t>a1M36000004b8cVEAQ</t>
  </si>
  <si>
    <t>a1M36000004b8cWEAQ</t>
  </si>
  <si>
    <t>a1M36000004b8cXEAQ</t>
  </si>
  <si>
    <t>a1H36000006OvdQEAS</t>
  </si>
  <si>
    <t>a1H36000006OvdfEAC</t>
  </si>
  <si>
    <t>a1H36000006OvduEAC</t>
  </si>
  <si>
    <t>a1H36000006Ove9EAC</t>
  </si>
  <si>
    <t>a1H36000006OveOEAS</t>
  </si>
  <si>
    <t>a1H36000006OvedEAC</t>
  </si>
  <si>
    <t>a1H36000006OvdREAS</t>
  </si>
  <si>
    <t>a1H36000006OvdgEAC</t>
  </si>
  <si>
    <t>a1H36000006OvdvEAC</t>
  </si>
  <si>
    <t>a1H36000006OveAEAS</t>
  </si>
  <si>
    <t>a1H36000006OvePEAS</t>
  </si>
  <si>
    <t>a1H36000006OveeEAC</t>
  </si>
  <si>
    <t>a1H36000006OvdSEAS</t>
  </si>
  <si>
    <t>a1H36000006OvdhEAC</t>
  </si>
  <si>
    <t>a1H36000006OvdwEAC</t>
  </si>
  <si>
    <t>a1H36000006OveBEAS</t>
  </si>
  <si>
    <t>a1H36000006OveQEAS</t>
  </si>
  <si>
    <t>a1H36000006OvefEAC</t>
  </si>
  <si>
    <t>a1H36000006OvdTEAS</t>
  </si>
  <si>
    <t>a1H36000006OvdiEAC</t>
  </si>
  <si>
    <t>a1H36000006OvdxEAC</t>
  </si>
  <si>
    <t>a1H36000006OveCEAS</t>
  </si>
  <si>
    <t>a1H36000006OveREAS</t>
  </si>
  <si>
    <t>a1H36000006OvegEAC</t>
  </si>
  <si>
    <t>a1H36000006OvdUEAS</t>
  </si>
  <si>
    <t>a1H36000006OvdjEAC</t>
  </si>
  <si>
    <t>a1H36000006OvdyEAC</t>
  </si>
  <si>
    <t>a1H36000006OveDEAS</t>
  </si>
  <si>
    <t>a1H36000006OveSEAS</t>
  </si>
  <si>
    <t>a1H36000006OvehEAC</t>
  </si>
  <si>
    <t>a1H36000006OvdVEAS</t>
  </si>
  <si>
    <t>a1H36000006OvdkEAC</t>
  </si>
  <si>
    <t>a1H36000006OvdzEAC</t>
  </si>
  <si>
    <t>a1H36000006OveEEAS</t>
  </si>
  <si>
    <t>a1H36000006OveTEAS</t>
  </si>
  <si>
    <t>a1H36000006OveiEAC</t>
  </si>
  <si>
    <t>a1H36000006OvdWEAS</t>
  </si>
  <si>
    <t>a1H36000006OvdlEAC</t>
  </si>
  <si>
    <t>a1H36000006Ove0EAC</t>
  </si>
  <si>
    <t>a1H36000006OveFEAS</t>
  </si>
  <si>
    <t>a1H36000006OveUEAS</t>
  </si>
  <si>
    <t>a1H36000006OvejEAC</t>
  </si>
  <si>
    <t>a1H36000006OvdXEAS</t>
  </si>
  <si>
    <t>a1H36000006OvdmEAC</t>
  </si>
  <si>
    <t>a1H36000006Ove1EAC</t>
  </si>
  <si>
    <t>a1H36000006OveGEAS</t>
  </si>
  <si>
    <t>a1H36000006OveVEAS</t>
  </si>
  <si>
    <t>a1H36000006OvekEAC</t>
  </si>
  <si>
    <t>a1H36000006OvdYEAS</t>
  </si>
  <si>
    <t>a1H36000006OvdnEAC</t>
  </si>
  <si>
    <t>a1H36000006Ove2EAC</t>
  </si>
  <si>
    <t>a1H36000006OveHEAS</t>
  </si>
  <si>
    <t>a1H36000006OveWEAS</t>
  </si>
  <si>
    <t>a1H36000006OvelEAC</t>
  </si>
  <si>
    <t>a1H36000006OvdZEAS</t>
  </si>
  <si>
    <t>a1H36000006OvdoEAC</t>
  </si>
  <si>
    <t>a1H36000006Ove3EAC</t>
  </si>
  <si>
    <t>a1H36000006OveIEAS</t>
  </si>
  <si>
    <t>a1H36000006OveXEAS</t>
  </si>
  <si>
    <t>a1H36000006OvemEAC</t>
  </si>
  <si>
    <t>a1H36000006OvdaEAC</t>
  </si>
  <si>
    <t>a1H36000006OvdpEAC</t>
  </si>
  <si>
    <t>a1H36000006Ove4EAC</t>
  </si>
  <si>
    <t>a1H36000006OveJEAS</t>
  </si>
  <si>
    <t>a1H36000006OveYEAS</t>
  </si>
  <si>
    <t>a1H36000006OvenEAC</t>
  </si>
  <si>
    <t>a1H36000006OvdbEAC</t>
  </si>
  <si>
    <t>a1H36000006OvdqEAC</t>
  </si>
  <si>
    <t>a1H36000006Ove5EAC</t>
  </si>
  <si>
    <t>a1H36000006OveKEAS</t>
  </si>
  <si>
    <t>a1H36000006OveZEAS</t>
  </si>
  <si>
    <t>a1H36000006OveoEAC</t>
  </si>
  <si>
    <t>a1H36000006OvdcEAC</t>
  </si>
  <si>
    <t>a1H36000006OvdrEAC</t>
  </si>
  <si>
    <t>a1H36000006Ove6EAC</t>
  </si>
  <si>
    <t>a1H36000006OveLEAS</t>
  </si>
  <si>
    <t>a1H36000006OveaEAC</t>
  </si>
  <si>
    <t>a1H36000006OvepEAC</t>
  </si>
  <si>
    <t>a1H36000006OvddEAC</t>
  </si>
  <si>
    <t>a1H36000006OvdsEAC</t>
  </si>
  <si>
    <t>a1H36000006Ove7EAC</t>
  </si>
  <si>
    <t>a1H36000006OveMEAS</t>
  </si>
  <si>
    <t>a1H36000006OvebEAC</t>
  </si>
  <si>
    <t>a1H36000006OveqEAC</t>
  </si>
  <si>
    <t>a1H36000006OvdeEAC</t>
  </si>
  <si>
    <t>a1H36000006OvdtEAC</t>
  </si>
  <si>
    <t>a1H36000006Ove8EAC</t>
  </si>
  <si>
    <t>a1H36000006OveNEAS</t>
  </si>
  <si>
    <t>a1H36000006OvecEAC</t>
  </si>
  <si>
    <t>a1H36000006OverEAC</t>
  </si>
  <si>
    <t>78.4%</t>
  </si>
  <si>
    <t>Study</t>
  </si>
  <si>
    <t>a1X360000028n4gEAA</t>
  </si>
  <si>
    <t>a1J36000002m4E0EAI</t>
  </si>
  <si>
    <t>IOR-00002</t>
  </si>
  <si>
    <t>a1X360000028n4hEAA</t>
  </si>
  <si>
    <t>a1J36000003YBHuEAO</t>
  </si>
  <si>
    <t>IOR-00065</t>
  </si>
  <si>
    <t>60%</t>
  </si>
  <si>
    <t>a1X360000028n4iEAA</t>
  </si>
  <si>
    <t>a1J36000002m4E3EAI</t>
  </si>
  <si>
    <t>IOR-00005</t>
  </si>
  <si>
    <t>90%</t>
  </si>
  <si>
    <t>a1X360000028n4jEAA</t>
  </si>
  <si>
    <t>a1J36000002m4E5EAI</t>
  </si>
  <si>
    <t>IOR-00007</t>
  </si>
  <si>
    <t>72%</t>
  </si>
  <si>
    <t>NACP Programme Data</t>
  </si>
  <si>
    <t>a1X360000028n4kEAA</t>
  </si>
  <si>
    <t>a1J36000003YBHyEAO</t>
  </si>
  <si>
    <t>IOR-00069</t>
  </si>
  <si>
    <t>a1X360000028n4lEAA</t>
  </si>
  <si>
    <t>IOR-00010</t>
  </si>
  <si>
    <t>a1X360000028n4mEAA</t>
  </si>
  <si>
    <t>IOR-00013</t>
  </si>
  <si>
    <t>a1X360000028n4nEAA</t>
  </si>
  <si>
    <t>IOR-00024</t>
  </si>
  <si>
    <t>a1X360000028n4oEAA</t>
  </si>
  <si>
    <t>IOR-00077</t>
  </si>
  <si>
    <t>a1X360000028n4pEAA</t>
  </si>
  <si>
    <t>IOR-00078</t>
  </si>
  <si>
    <t>a1X360000028n4vEAA</t>
  </si>
  <si>
    <t>a1X360000028n4wEAA</t>
  </si>
  <si>
    <t>a1X360000028n4xEAA</t>
  </si>
  <si>
    <t>a1X360000028n4yEAA</t>
  </si>
  <si>
    <t>a1X360000028n4zEAA</t>
  </si>
  <si>
    <t>a18360000044laQAAQ</t>
  </si>
  <si>
    <t>a1O36000001EGIxEAO</t>
  </si>
  <si>
    <t>MCI-00235</t>
  </si>
  <si>
    <t>a18360000044laRAAQ</t>
  </si>
  <si>
    <t>a1O36000001qZ9fEAE</t>
  </si>
  <si>
    <t>MCI-00642</t>
  </si>
  <si>
    <t>a18360000044laSAAQ</t>
  </si>
  <si>
    <t>a1O36000001qZ9ZEAU</t>
  </si>
  <si>
    <t>MCI-00636</t>
  </si>
  <si>
    <t>a18360000044laPAAQ</t>
  </si>
  <si>
    <t>a1O36000001qZ9IEAU</t>
  </si>
  <si>
    <t>MCI-00619</t>
  </si>
  <si>
    <t>a18360000044laTAAQ</t>
  </si>
  <si>
    <t>a1O36000001EGJ0EAO</t>
  </si>
  <si>
    <t>MCI-00238</t>
  </si>
  <si>
    <t>a18360000044laUAAQ</t>
  </si>
  <si>
    <t>a1O36000001qZ9aEAE</t>
  </si>
  <si>
    <t>MCI-00637</t>
  </si>
  <si>
    <t>a18360000044laVAAQ</t>
  </si>
  <si>
    <t>a1O36000001qZ9gEAE</t>
  </si>
  <si>
    <t>MCI-00643</t>
  </si>
  <si>
    <t>a18360000044laWAAQ</t>
  </si>
  <si>
    <t>a1O36000001qZ9LEAU</t>
  </si>
  <si>
    <t>MCI-00622</t>
  </si>
  <si>
    <t>a18360000044laXAAQ</t>
  </si>
  <si>
    <t>a1O36000001qZ9MEAU</t>
  </si>
  <si>
    <t>MCI-00623</t>
  </si>
  <si>
    <t>a18360000044laYAAQ</t>
  </si>
  <si>
    <t>a1O36000001qZ9bEAE</t>
  </si>
  <si>
    <t>MCI-00638</t>
  </si>
  <si>
    <t>a18360000044laaAAA</t>
  </si>
  <si>
    <t>a1O36000001EGIlEAO</t>
  </si>
  <si>
    <t>MCI-00223</t>
  </si>
  <si>
    <t>a18360000044laZAAQ</t>
  </si>
  <si>
    <t>a1O36000001qZ9cEAE</t>
  </si>
  <si>
    <t>MCI-00639</t>
  </si>
  <si>
    <t>a18360000044labAAA</t>
  </si>
  <si>
    <t>a1O36000001EGInEAO</t>
  </si>
  <si>
    <t>MCI-00225</t>
  </si>
  <si>
    <t>a18360000044lacAAA</t>
  </si>
  <si>
    <t>a18360000044ladAAA</t>
  </si>
  <si>
    <t>a1O36000001EGIvEAO</t>
  </si>
  <si>
    <t>MCI-00233</t>
  </si>
  <si>
    <t>a18360000044laeAAA</t>
  </si>
  <si>
    <t>MCI-00243</t>
  </si>
  <si>
    <t>a18360000044lafAAA</t>
  </si>
  <si>
    <t>MCI-00245</t>
  </si>
  <si>
    <t>a18360000044lagAAA</t>
  </si>
  <si>
    <t>MCI-00025</t>
  </si>
  <si>
    <t>a18360000044lahAAA</t>
  </si>
  <si>
    <t>MCI-00026</t>
  </si>
  <si>
    <t>a18360000044laiAAA</t>
  </si>
  <si>
    <t>MCI-00645</t>
  </si>
  <si>
    <t>a18360000044lajAAA</t>
  </si>
  <si>
    <t>MCI-00037</t>
  </si>
  <si>
    <t>a18360000044lakAAA</t>
  </si>
  <si>
    <t>MCI-00038</t>
  </si>
  <si>
    <t>a18360000044lb0AAA</t>
  </si>
  <si>
    <t>a18360000044lb1AAA</t>
  </si>
  <si>
    <t>a18360000044lb2AAA</t>
  </si>
  <si>
    <t>a18360000044lb3AAA</t>
  </si>
  <si>
    <t>a173600000CAayzAAD</t>
  </si>
  <si>
    <t>a173600000CAazPAAT</t>
  </si>
  <si>
    <t>a173600000CAazpAAD</t>
  </si>
  <si>
    <t>a173600000CAb0FAAT</t>
  </si>
  <si>
    <t>a173600000CAb0fAAD</t>
  </si>
  <si>
    <t>a173600000CAb15AAD</t>
  </si>
  <si>
    <t>a173600000CAaz0AAD</t>
  </si>
  <si>
    <t>a173600000CAazQAAT</t>
  </si>
  <si>
    <t>a173600000CAazqAAD</t>
  </si>
  <si>
    <t>a173600000CAb0GAAT</t>
  </si>
  <si>
    <t>a173600000CAb0gAAD</t>
  </si>
  <si>
    <t>a173600000CAb16AAD</t>
  </si>
  <si>
    <t>a173600000CAaz1AAD</t>
  </si>
  <si>
    <t>a173600000CAazRAAT</t>
  </si>
  <si>
    <t>a173600000CAazrAAD</t>
  </si>
  <si>
    <t>a173600000CAb0HAAT</t>
  </si>
  <si>
    <t>a173600000CAb0hAAD</t>
  </si>
  <si>
    <t>a173600000CAb17AAD</t>
  </si>
  <si>
    <t>a173600000CAaz2AAD</t>
  </si>
  <si>
    <t>a173600000CAazSAAT</t>
  </si>
  <si>
    <t>a173600000CAazsAAD</t>
  </si>
  <si>
    <t>a173600000CAb0IAAT</t>
  </si>
  <si>
    <t>a173600000CAb0iAAD</t>
  </si>
  <si>
    <t>a173600000CAb18AAD</t>
  </si>
  <si>
    <t>a173600000CAaz3AAD</t>
  </si>
  <si>
    <t>a173600000CAazTAAT</t>
  </si>
  <si>
    <t>a173600000CAaztAAD</t>
  </si>
  <si>
    <t>a173600000CAb0JAAT</t>
  </si>
  <si>
    <t>a173600000CAb0jAAD</t>
  </si>
  <si>
    <t>a173600000CAb19AAD</t>
  </si>
  <si>
    <t>a173600000CAaz4AAD</t>
  </si>
  <si>
    <t>a173600000CAazUAAT</t>
  </si>
  <si>
    <t>a173600000CAazuAAD</t>
  </si>
  <si>
    <t>a173600000CAb0KAAT</t>
  </si>
  <si>
    <t>a173600000CAb0kAAD</t>
  </si>
  <si>
    <t>a173600000CAb1AAAT</t>
  </si>
  <si>
    <t>a173600000CAaz5AAD</t>
  </si>
  <si>
    <t>a173600000CAazVAAT</t>
  </si>
  <si>
    <t>a173600000CAazvAAD</t>
  </si>
  <si>
    <t>a173600000CAb0LAAT</t>
  </si>
  <si>
    <t>a173600000CAb0lAAD</t>
  </si>
  <si>
    <t>a173600000CAb1BAAT</t>
  </si>
  <si>
    <t>a173600000CAaz6AAD</t>
  </si>
  <si>
    <t>a173600000CAazWAAT</t>
  </si>
  <si>
    <t>a173600000CAazwAAD</t>
  </si>
  <si>
    <t>a173600000CAb0MAAT</t>
  </si>
  <si>
    <t>a173600000CAb0mAAD</t>
  </si>
  <si>
    <t>a173600000CAb1CAAT</t>
  </si>
  <si>
    <t>a173600000CAaz7AAD</t>
  </si>
  <si>
    <t>a173600000CAazXAAT</t>
  </si>
  <si>
    <t>a173600000CAazxAAD</t>
  </si>
  <si>
    <t>a173600000CAb0NAAT</t>
  </si>
  <si>
    <t>a173600000CAb0nAAD</t>
  </si>
  <si>
    <t>a173600000CAb1DAAT</t>
  </si>
  <si>
    <t>a173600000CAaz8AAD</t>
  </si>
  <si>
    <t>a173600000CAazYAAT</t>
  </si>
  <si>
    <t>a173600000CAazyAAD</t>
  </si>
  <si>
    <t>a173600000CAb0OAAT</t>
  </si>
  <si>
    <t>a173600000CAb0oAAD</t>
  </si>
  <si>
    <t>a173600000CAb1EAAT</t>
  </si>
  <si>
    <t>a173600000CAaz9AAD</t>
  </si>
  <si>
    <t>a173600000CAazZAAT</t>
  </si>
  <si>
    <t>a173600000CAazzAAD</t>
  </si>
  <si>
    <t>a173600000CAb0PAAT</t>
  </si>
  <si>
    <t>a173600000CAb0pAAD</t>
  </si>
  <si>
    <t>a173600000CAb1FAAT</t>
  </si>
  <si>
    <t>a173600000CAazAAAT</t>
  </si>
  <si>
    <t>a173600000CAazaAAD</t>
  </si>
  <si>
    <t>a173600000CAb00AAD</t>
  </si>
  <si>
    <t>a173600000CAb0QAAT</t>
  </si>
  <si>
    <t>a173600000CAb0qAAD</t>
  </si>
  <si>
    <t>a173600000CAb1GAAT</t>
  </si>
  <si>
    <t>a173600000CAazBAAT</t>
  </si>
  <si>
    <t>a173600000CAazbAAD</t>
  </si>
  <si>
    <t>a173600000CAb01AAD</t>
  </si>
  <si>
    <t>a173600000CAb0RAAT</t>
  </si>
  <si>
    <t>a173600000CAb0rAAD</t>
  </si>
  <si>
    <t>a173600000CAb1HAAT</t>
  </si>
  <si>
    <t>a173600000CAazCAAT</t>
  </si>
  <si>
    <t>a173600000CAazcAAD</t>
  </si>
  <si>
    <t>a173600000CAb02AAD</t>
  </si>
  <si>
    <t>a173600000CAb0SAAT</t>
  </si>
  <si>
    <t>a173600000CAb0sAAD</t>
  </si>
  <si>
    <t>a173600000CAb1IAAT</t>
  </si>
  <si>
    <t>a173600000CAazDAAT</t>
  </si>
  <si>
    <t>a173600000CAazdAAD</t>
  </si>
  <si>
    <t>a173600000CAb03AAD</t>
  </si>
  <si>
    <t>a173600000CAb0TAAT</t>
  </si>
  <si>
    <t>a173600000CAb0tAAD</t>
  </si>
  <si>
    <t>a173600000CAb1JAAT</t>
  </si>
  <si>
    <t>a173600000CAazEAAT</t>
  </si>
  <si>
    <t>a173600000CAazeAAD</t>
  </si>
  <si>
    <t>a173600000CAb04AAD</t>
  </si>
  <si>
    <t>a173600000CAb0UAAT</t>
  </si>
  <si>
    <t>a173600000CAb0uAAD</t>
  </si>
  <si>
    <t>a173600000CAb1KAAT</t>
  </si>
  <si>
    <t>a173600000CAazFAAT</t>
  </si>
  <si>
    <t>a173600000CAazfAAD</t>
  </si>
  <si>
    <t>a173600000CAb05AAD</t>
  </si>
  <si>
    <t>a173600000CAb0VAAT</t>
  </si>
  <si>
    <t>a173600000CAb0vAAD</t>
  </si>
  <si>
    <t>a173600000CAb1LAAT</t>
  </si>
  <si>
    <t>a173600000CAazGAAT</t>
  </si>
  <si>
    <t>a173600000CAazgAAD</t>
  </si>
  <si>
    <t>a173600000CAb06AAD</t>
  </si>
  <si>
    <t>a173600000CAb0WAAT</t>
  </si>
  <si>
    <t>a173600000CAb0wAAD</t>
  </si>
  <si>
    <t>a173600000CAb1MAAT</t>
  </si>
  <si>
    <t>a173600000CAazHAAT</t>
  </si>
  <si>
    <t>a173600000CAazhAAD</t>
  </si>
  <si>
    <t>a173600000CAb07AAD</t>
  </si>
  <si>
    <t>a173600000CAb0XAAT</t>
  </si>
  <si>
    <t>a173600000CAb0xAAD</t>
  </si>
  <si>
    <t>a173600000CAb1NAAT</t>
  </si>
  <si>
    <t>a173600000CAazIAAT</t>
  </si>
  <si>
    <t>a173600000CAaziAAD</t>
  </si>
  <si>
    <t>a173600000CAb08AAD</t>
  </si>
  <si>
    <t>a173600000CAb0YAAT</t>
  </si>
  <si>
    <t>a173600000CAb0yAAD</t>
  </si>
  <si>
    <t>a173600000CAb1OAAT</t>
  </si>
  <si>
    <t>a173600000CAazJAAT</t>
  </si>
  <si>
    <t>a173600000CAazjAAD</t>
  </si>
  <si>
    <t>a173600000CAb09AAD</t>
  </si>
  <si>
    <t>a173600000CAb0ZAAT</t>
  </si>
  <si>
    <t>a173600000CAb0zAAD</t>
  </si>
  <si>
    <t>a173600000CAb1PAAT</t>
  </si>
  <si>
    <t>a173600000CAazKAAT</t>
  </si>
  <si>
    <t>a173600000CAazkAAD</t>
  </si>
  <si>
    <t>a173600000CAb0AAAT</t>
  </si>
  <si>
    <t>a173600000CAb0aAAD</t>
  </si>
  <si>
    <t>a173600000CAb10AAD</t>
  </si>
  <si>
    <t>a173600000CAb1QAAT</t>
  </si>
  <si>
    <t>a173600000CAazLAAT</t>
  </si>
  <si>
    <t>a173600000CAazlAAD</t>
  </si>
  <si>
    <t>a173600000CAb0BAAT</t>
  </si>
  <si>
    <t>a173600000CAb0bAAD</t>
  </si>
  <si>
    <t>a173600000CAb11AAD</t>
  </si>
  <si>
    <t>a173600000CAb1RAAT</t>
  </si>
  <si>
    <t>a173600000CAazMAAT</t>
  </si>
  <si>
    <t>a173600000CAazmAAD</t>
  </si>
  <si>
    <t>a173600000CAb0CAAT</t>
  </si>
  <si>
    <t>a173600000CAb0cAAD</t>
  </si>
  <si>
    <t>a173600000CAb12AAD</t>
  </si>
  <si>
    <t>a173600000CAb1SAAT</t>
  </si>
  <si>
    <t>a173600000CAazNAAT</t>
  </si>
  <si>
    <t>a173600000CAaznAAD</t>
  </si>
  <si>
    <t>a173600000CAb0DAAT</t>
  </si>
  <si>
    <t>a173600000CAb0dAAD</t>
  </si>
  <si>
    <t>a173600000CAb13AAD</t>
  </si>
  <si>
    <t>a173600000CAb1TAAT</t>
  </si>
  <si>
    <t>a173600000CAazOAAT</t>
  </si>
  <si>
    <t>a173600000CAazoAAD</t>
  </si>
  <si>
    <t>a173600000CAb0EAAT</t>
  </si>
  <si>
    <t>a173600000CAb0eAAD</t>
  </si>
  <si>
    <t>a173600000CAb14AAD</t>
  </si>
  <si>
    <t>a173600000CAb1UAAT</t>
  </si>
  <si>
    <t>a1N36000004vKwyEAE</t>
  </si>
  <si>
    <t>a1N36000004vKwzEAE</t>
  </si>
  <si>
    <t>a1N36000004vKx0EAE</t>
  </si>
  <si>
    <t>a1N36000004vKx1EAE</t>
  </si>
  <si>
    <t>a1N36000004vKx2EAE</t>
  </si>
  <si>
    <t>a1N36000004vKx3EAE</t>
  </si>
  <si>
    <t>a1N36000004vKx4EAE</t>
  </si>
  <si>
    <t>a1N36000004vKx5EAE</t>
  </si>
  <si>
    <t>a1N36000004vKx6EAE</t>
  </si>
  <si>
    <t>a1N36000004vKx7EAE</t>
  </si>
  <si>
    <t>a1N36000004vKx8EAE</t>
  </si>
  <si>
    <t>a1N36000004vKx9EAE</t>
  </si>
  <si>
    <t>a1N36000004vKxAEAU</t>
  </si>
  <si>
    <t>a1N36000004vKxBEAU</t>
  </si>
  <si>
    <t>a1N36000004vKxCEAU</t>
  </si>
  <si>
    <t>a1N36000004vKxDEAU</t>
  </si>
  <si>
    <t>a1N36000004vKxEEAU</t>
  </si>
  <si>
    <t>a1N36000004vKxFEAU</t>
  </si>
  <si>
    <t>a1N36000004vKxGEAU</t>
  </si>
  <si>
    <t>a1N36000004vKxHEAU</t>
  </si>
  <si>
    <t>a1N36000004vKxIEAU</t>
  </si>
  <si>
    <t>a1N36000004vKxJEAU</t>
  </si>
  <si>
    <t>a1N36000004vKxKEAU</t>
  </si>
  <si>
    <t>a1N36000004vKxLEAU</t>
  </si>
  <si>
    <t>a1N36000004vKxMEAU</t>
  </si>
  <si>
    <t>a1N36000004vKxNEAU</t>
  </si>
  <si>
    <t>a1N36000004vKxOEAU</t>
  </si>
  <si>
    <t>a1N36000004vKxPEAU</t>
  </si>
  <si>
    <t>a1N36000004vKxQEAU</t>
  </si>
  <si>
    <t>a1N36000004vKxREAU</t>
  </si>
  <si>
    <t>a1N36000004vKxSEAU</t>
  </si>
  <si>
    <t>a1N36000004vKxTEAU</t>
  </si>
  <si>
    <t>a1N36000004vKxUEAU</t>
  </si>
  <si>
    <t>a1N36000004vKxVEAU</t>
  </si>
  <si>
    <t>a1N36000004vKxWEAU</t>
  </si>
  <si>
    <t>a1N36000004vKxXEAU</t>
  </si>
  <si>
    <t>a1N36000004vKxYEAU</t>
  </si>
  <si>
    <t>a1N36000004vKxZEAU</t>
  </si>
  <si>
    <t>a1N36000004vKxaEAE</t>
  </si>
  <si>
    <t>a1N36000004vKxbEAE</t>
  </si>
  <si>
    <t>a1N36000004vKxcEAE</t>
  </si>
  <si>
    <t>a1N36000004vKxdEAE</t>
  </si>
  <si>
    <t>a1N36000004vKxeEAE</t>
  </si>
  <si>
    <t>a1N36000004vKxfEAE</t>
  </si>
  <si>
    <t>a1N36000004vKxgEAE</t>
  </si>
  <si>
    <t>a1N36000004vKxhEAE</t>
  </si>
  <si>
    <t>a1N36000004vKxiEAE</t>
  </si>
  <si>
    <t>a1N36000004vKxjEAE</t>
  </si>
  <si>
    <t>a1N36000004vKxkEAE</t>
  </si>
  <si>
    <t>a1N36000004vKxlEAE</t>
  </si>
  <si>
    <t>a1N36000004vKxmEAE</t>
  </si>
  <si>
    <t>a1N36000004vKxnEAE</t>
  </si>
  <si>
    <t>a1N36000004vKxoEAE</t>
  </si>
  <si>
    <t>a1N36000004vKxpEAE</t>
  </si>
  <si>
    <t>a1N36000004vKxqEAE</t>
  </si>
  <si>
    <t>a1N36000004vKxrEAE</t>
  </si>
  <si>
    <t>a1N36000004vKxsEAE</t>
  </si>
  <si>
    <t>a1N36000004vKxtEAE</t>
  </si>
  <si>
    <t>a1N36000004vKxuEAE</t>
  </si>
  <si>
    <t>a1N36000004vKxvEAE</t>
  </si>
  <si>
    <t>a1N36000004vKxwEAE</t>
  </si>
  <si>
    <t>a1N36000004vKxxEAE</t>
  </si>
  <si>
    <t>a1N36000004vKxyEAE</t>
  </si>
  <si>
    <t>a1N36000004vKxzEAE</t>
  </si>
  <si>
    <t>a1N36000004vKy0EAE</t>
  </si>
  <si>
    <t>a1N36000004vKy1EAE</t>
  </si>
  <si>
    <t>a1N36000004vKy2EAE</t>
  </si>
  <si>
    <t>a1N36000004vKy3EAE</t>
  </si>
  <si>
    <t>a1N36000004vKy4EAE</t>
  </si>
  <si>
    <t>a1N36000004vKy5EAE</t>
  </si>
  <si>
    <t>a1N36000004vKy6EAE</t>
  </si>
  <si>
    <t>a1N36000004vKy7EAE</t>
  </si>
  <si>
    <t>a1N36000004vKy8EAE</t>
  </si>
  <si>
    <t>a1N36000004vKy9EAE</t>
  </si>
  <si>
    <t>a1N36000004vKyAEAU</t>
  </si>
  <si>
    <t>a1N36000004vKyBEAU</t>
  </si>
  <si>
    <t>a1N36000004vKyCEAU</t>
  </si>
  <si>
    <t>a1N36000004vKyDEAU</t>
  </si>
  <si>
    <t>a1N36000004vKyEEAU</t>
  </si>
  <si>
    <t>a1N36000004vKyFEAU</t>
  </si>
  <si>
    <t>a1b360000022UP4AAM</t>
  </si>
  <si>
    <t>a1b360000022UQMAA2</t>
  </si>
  <si>
    <t>a1b360000022UReAAM</t>
  </si>
  <si>
    <t>a1b360000022USwAAM</t>
  </si>
  <si>
    <t>a1b360000022UUEAA2</t>
  </si>
  <si>
    <t>a1b360000022UVWAA2</t>
  </si>
  <si>
    <t>a1b360000022UP5AAM</t>
  </si>
  <si>
    <t>a1b360000022UQNAA2</t>
  </si>
  <si>
    <t>a1b360000022URfAAM</t>
  </si>
  <si>
    <t>a1b360000022USxAAM</t>
  </si>
  <si>
    <t>a1b360000022UUFAA2</t>
  </si>
  <si>
    <t>a1b360000022UVXAA2</t>
  </si>
  <si>
    <t>a1b360000022UP6AAM</t>
  </si>
  <si>
    <t>a1b360000022UQOAA2</t>
  </si>
  <si>
    <t>a1b360000022URgAAM</t>
  </si>
  <si>
    <t>a1b360000022USyAAM</t>
  </si>
  <si>
    <t>a1b360000022UUGAA2</t>
  </si>
  <si>
    <t>a1b360000022UVYAA2</t>
  </si>
  <si>
    <t>a1b360000022UP7AAM</t>
  </si>
  <si>
    <t>a1b360000022UQPAA2</t>
  </si>
  <si>
    <t>a1b360000022URhAAM</t>
  </si>
  <si>
    <t>a1b360000022USzAAM</t>
  </si>
  <si>
    <t>a1b360000022UUHAA2</t>
  </si>
  <si>
    <t>a1b360000022UVZAA2</t>
  </si>
  <si>
    <t>a1b360000022UP8AAM</t>
  </si>
  <si>
    <t>a1b360000022UQQAA2</t>
  </si>
  <si>
    <t>a1b360000022URiAAM</t>
  </si>
  <si>
    <t>a1b360000022UT0AAM</t>
  </si>
  <si>
    <t>a1b360000022UUIAA2</t>
  </si>
  <si>
    <t>a1b360000022UVaAAM</t>
  </si>
  <si>
    <t>a1b360000022UP9AAM</t>
  </si>
  <si>
    <t>a1b360000022UQRAA2</t>
  </si>
  <si>
    <t>a1b360000022URjAAM</t>
  </si>
  <si>
    <t>a1b360000022UT1AAM</t>
  </si>
  <si>
    <t>a1b360000022UUJAA2</t>
  </si>
  <si>
    <t>a1b360000022UVbAAM</t>
  </si>
  <si>
    <t>a1b360000022UPAAA2</t>
  </si>
  <si>
    <t>a1b360000022UQSAA2</t>
  </si>
  <si>
    <t>a1b360000022URkAAM</t>
  </si>
  <si>
    <t>a1b360000022UT2AAM</t>
  </si>
  <si>
    <t>a1b360000022UUKAA2</t>
  </si>
  <si>
    <t>a1b360000022UVcAAM</t>
  </si>
  <si>
    <t>a1b360000022UPBAA2</t>
  </si>
  <si>
    <t>a1b360000022UQTAA2</t>
  </si>
  <si>
    <t>a1b360000022URlAAM</t>
  </si>
  <si>
    <t>a1b360000022UT3AAM</t>
  </si>
  <si>
    <t>a1b360000022UULAA2</t>
  </si>
  <si>
    <t>a1b360000022UVdAAM</t>
  </si>
  <si>
    <t>a1b360000022UPCAA2</t>
  </si>
  <si>
    <t>a1b360000022UQUAA2</t>
  </si>
  <si>
    <t>a1b360000022URmAAM</t>
  </si>
  <si>
    <t>a1b360000022UT4AAM</t>
  </si>
  <si>
    <t>a1b360000022UUMAA2</t>
  </si>
  <si>
    <t>a1b360000022UVeAAM</t>
  </si>
  <si>
    <t>a1b360000022UPDAA2</t>
  </si>
  <si>
    <t>a1b360000022UQVAA2</t>
  </si>
  <si>
    <t>a1b360000022URnAAM</t>
  </si>
  <si>
    <t>a1b360000022UT5AAM</t>
  </si>
  <si>
    <t>a1b360000022UUNAA2</t>
  </si>
  <si>
    <t>a1b360000022UVfAAM</t>
  </si>
  <si>
    <t>a1b360000022UPEAA2</t>
  </si>
  <si>
    <t>a1b360000022UQWAA2</t>
  </si>
  <si>
    <t>a1b360000022URoAAM</t>
  </si>
  <si>
    <t>a1b360000022UT6AAM</t>
  </si>
  <si>
    <t>a1b360000022UUOAA2</t>
  </si>
  <si>
    <t>a1b360000022UVgAAM</t>
  </si>
  <si>
    <t>a1b360000022UPFAA2</t>
  </si>
  <si>
    <t>a1b360000022UQXAA2</t>
  </si>
  <si>
    <t>a1b360000022URpAAM</t>
  </si>
  <si>
    <t>a1b360000022UT7AAM</t>
  </si>
  <si>
    <t>a1b360000022UUPAA2</t>
  </si>
  <si>
    <t>a1b360000022UVhAAM</t>
  </si>
  <si>
    <t>a1b360000022UPGAA2</t>
  </si>
  <si>
    <t>a1b360000022UQYAA2</t>
  </si>
  <si>
    <t>a1b360000022URqAAM</t>
  </si>
  <si>
    <t>a1b360000022UT8AAM</t>
  </si>
  <si>
    <t>a1b360000022UUQAA2</t>
  </si>
  <si>
    <t>a1b360000022UViAAM</t>
  </si>
  <si>
    <t>a1b360000022UPHAA2</t>
  </si>
  <si>
    <t>a1b360000022UQZAA2</t>
  </si>
  <si>
    <t>a1b360000022URrAAM</t>
  </si>
  <si>
    <t>a1b360000022UT9AAM</t>
  </si>
  <si>
    <t>a1b360000022UURAA2</t>
  </si>
  <si>
    <t>a1b360000022UVjAAM</t>
  </si>
  <si>
    <t>a1b360000022UPIAA2</t>
  </si>
  <si>
    <t>a1b360000022UQaAAM</t>
  </si>
  <si>
    <t>a1b360000022URsAAM</t>
  </si>
  <si>
    <t>a1b360000022UTAAA2</t>
  </si>
  <si>
    <t>a1b360000022UUSAA2</t>
  </si>
  <si>
    <t>a1b360000022UVkAAM</t>
  </si>
  <si>
    <t>a1b360000022UPJAA2</t>
  </si>
  <si>
    <t>a1b360000022UQbAAM</t>
  </si>
  <si>
    <t>a1b360000022URtAAM</t>
  </si>
  <si>
    <t>a1b360000022UTBAA2</t>
  </si>
  <si>
    <t>a1b360000022UUTAA2</t>
  </si>
  <si>
    <t>a1b360000022UVlAAM</t>
  </si>
  <si>
    <t>a1b360000022UPKAA2</t>
  </si>
  <si>
    <t>a1b360000022UQcAAM</t>
  </si>
  <si>
    <t>a1b360000022URuAAM</t>
  </si>
  <si>
    <t>a1b360000022UTCAA2</t>
  </si>
  <si>
    <t>a1b360000022UUUAA2</t>
  </si>
  <si>
    <t>a1b360000022UVmAAM</t>
  </si>
  <si>
    <t>a1b360000022UPLAA2</t>
  </si>
  <si>
    <t>a1b360000022UQdAAM</t>
  </si>
  <si>
    <t>a1b360000022URvAAM</t>
  </si>
  <si>
    <t>a1b360000022UTDAA2</t>
  </si>
  <si>
    <t>a1b360000022UUVAA2</t>
  </si>
  <si>
    <t>a1b360000022UVnAAM</t>
  </si>
  <si>
    <t>a1b360000022UPMAA2</t>
  </si>
  <si>
    <t>a1b360000022UQeAAM</t>
  </si>
  <si>
    <t>a1b360000022URwAAM</t>
  </si>
  <si>
    <t>a1b360000022UTEAA2</t>
  </si>
  <si>
    <t>a1b360000022UUWAA2</t>
  </si>
  <si>
    <t>a1b360000022UVoAAM</t>
  </si>
  <si>
    <t>a1b360000022UPNAA2</t>
  </si>
  <si>
    <t>a1b360000022UQfAAM</t>
  </si>
  <si>
    <t>a1b360000022URxAAM</t>
  </si>
  <si>
    <t>a1b360000022UTFAA2</t>
  </si>
  <si>
    <t>a1b360000022UUXAA2</t>
  </si>
  <si>
    <t>a1b360000022UVpAAM</t>
  </si>
  <si>
    <t>a1b360000022UPOAA2</t>
  </si>
  <si>
    <t>a1b360000022UQgAAM</t>
  </si>
  <si>
    <t>a1b360000022URyAAM</t>
  </si>
  <si>
    <t>a1b360000022UTGAA2</t>
  </si>
  <si>
    <t>a1b360000022UUYAA2</t>
  </si>
  <si>
    <t>a1b360000022UVqAAM</t>
  </si>
  <si>
    <t>a1b360000022UPPAA2</t>
  </si>
  <si>
    <t>a1b360000022UQhAAM</t>
  </si>
  <si>
    <t>a1b360000022URzAAM</t>
  </si>
  <si>
    <t>a1b360000022UTHAA2</t>
  </si>
  <si>
    <t>a1b360000022UUZAA2</t>
  </si>
  <si>
    <t>a1b360000022UVrAAM</t>
  </si>
  <si>
    <t>a1b360000022UPQAA2</t>
  </si>
  <si>
    <t>a1b360000022UQiAAM</t>
  </si>
  <si>
    <t>a1b360000022US0AAM</t>
  </si>
  <si>
    <t>a1b360000022UTIAA2</t>
  </si>
  <si>
    <t>a1b360000022UUaAAM</t>
  </si>
  <si>
    <t>a1b360000022UVsAAM</t>
  </si>
  <si>
    <t>a1b360000022UPRAA2</t>
  </si>
  <si>
    <t>a1b360000022UQjAAM</t>
  </si>
  <si>
    <t>a1b360000022US1AAM</t>
  </si>
  <si>
    <t>a1b360000022UTJAA2</t>
  </si>
  <si>
    <t>a1b360000022UUbAAM</t>
  </si>
  <si>
    <t>a1b360000022UVtAAM</t>
  </si>
  <si>
    <t>a1b360000022UPSAA2</t>
  </si>
  <si>
    <t>a1b360000022UQkAAM</t>
  </si>
  <si>
    <t>a1b360000022US2AAM</t>
  </si>
  <si>
    <t>a1b360000022UTKAA2</t>
  </si>
  <si>
    <t>a1b360000022UUcAAM</t>
  </si>
  <si>
    <t>a1b360000022UVuAAM</t>
  </si>
  <si>
    <t>a1b360000022UPTAA2</t>
  </si>
  <si>
    <t>a1b360000022UQlAAM</t>
  </si>
  <si>
    <t>a1b360000022US3AAM</t>
  </si>
  <si>
    <t>a1b360000022UTLAA2</t>
  </si>
  <si>
    <t>a1b360000022UUdAAM</t>
  </si>
  <si>
    <t>a1b360000022UVvAAM</t>
  </si>
  <si>
    <t>a1b360000022UPUAA2</t>
  </si>
  <si>
    <t>a1b360000022UQmAAM</t>
  </si>
  <si>
    <t>a1b360000022US4AAM</t>
  </si>
  <si>
    <t>a1b360000022UTMAA2</t>
  </si>
  <si>
    <t>a1b360000022UUeAAM</t>
  </si>
  <si>
    <t>a1b360000022UVwAAM</t>
  </si>
  <si>
    <t>a1b360000022UPVAA2</t>
  </si>
  <si>
    <t>a1b360000022UQnAAM</t>
  </si>
  <si>
    <t>a1b360000022US5AAM</t>
  </si>
  <si>
    <t>a1b360000022UTNAA2</t>
  </si>
  <si>
    <t>a1b360000022UUfAAM</t>
  </si>
  <si>
    <t>a1b360000022UVxAAM</t>
  </si>
  <si>
    <t>a1b360000022UPWAA2</t>
  </si>
  <si>
    <t>a1b360000022UQoAAM</t>
  </si>
  <si>
    <t>a1b360000022US6AAM</t>
  </si>
  <si>
    <t>a1b360000022UTOAA2</t>
  </si>
  <si>
    <t>a1b360000022UUgAAM</t>
  </si>
  <si>
    <t>a1b360000022UVyAAM</t>
  </si>
  <si>
    <t>a1b360000022UPXAA2</t>
  </si>
  <si>
    <t>a1b360000022UQpAAM</t>
  </si>
  <si>
    <t>a1b360000022US7AAM</t>
  </si>
  <si>
    <t>a1b360000022UTPAA2</t>
  </si>
  <si>
    <t>a1b360000022UUhAAM</t>
  </si>
  <si>
    <t>a1b360000022UVzAAM</t>
  </si>
  <si>
    <t>a1b360000022UPYAA2</t>
  </si>
  <si>
    <t>a1b360000022UQqAAM</t>
  </si>
  <si>
    <t>a1b360000022US8AAM</t>
  </si>
  <si>
    <t>a1b360000022UTQAA2</t>
  </si>
  <si>
    <t>a1b360000022UUiAAM</t>
  </si>
  <si>
    <t>a1b360000022UW0AAM</t>
  </si>
  <si>
    <t>a1b360000022UPZAA2</t>
  </si>
  <si>
    <t>a1b360000022UQrAAM</t>
  </si>
  <si>
    <t>a1b360000022US9AAM</t>
  </si>
  <si>
    <t>a1b360000022UTRAA2</t>
  </si>
  <si>
    <t>a1b360000022UUjAAM</t>
  </si>
  <si>
    <t>a1b360000022UW1AAM</t>
  </si>
  <si>
    <t>a1b360000022UPaAAM</t>
  </si>
  <si>
    <t>a1b360000022UQsAAM</t>
  </si>
  <si>
    <t>a1b360000022USAAA2</t>
  </si>
  <si>
    <t>a1b360000022UTSAA2</t>
  </si>
  <si>
    <t>a1b360000022UUkAAM</t>
  </si>
  <si>
    <t>a1b360000022UW2AAM</t>
  </si>
  <si>
    <t>a1b360000022UPbAAM</t>
  </si>
  <si>
    <t>a1b360000022UQtAAM</t>
  </si>
  <si>
    <t>a1b360000022USBAA2</t>
  </si>
  <si>
    <t>a1b360000022UTTAA2</t>
  </si>
  <si>
    <t>a1b360000022UUlAAM</t>
  </si>
  <si>
    <t>a1b360000022UW3AAM</t>
  </si>
  <si>
    <t>a1b360000022UPcAAM</t>
  </si>
  <si>
    <t>a1b360000022UQuAAM</t>
  </si>
  <si>
    <t>a1b360000022USCAA2</t>
  </si>
  <si>
    <t>a1b360000022UTUAA2</t>
  </si>
  <si>
    <t>a1b360000022UUmAAM</t>
  </si>
  <si>
    <t>a1b360000022UW4AAM</t>
  </si>
  <si>
    <t>a1b360000022UPdAAM</t>
  </si>
  <si>
    <t>a1b360000022UQvAAM</t>
  </si>
  <si>
    <t>a1b360000022USDAA2</t>
  </si>
  <si>
    <t>a1b360000022UTVAA2</t>
  </si>
  <si>
    <t>a1b360000022UUnAAM</t>
  </si>
  <si>
    <t>a1b360000022UW5AAM</t>
  </si>
  <si>
    <t>a1b360000022UPeAAM</t>
  </si>
  <si>
    <t>a1b360000022UQwAAM</t>
  </si>
  <si>
    <t>a1b360000022USEAA2</t>
  </si>
  <si>
    <t>a1b360000022UTWAA2</t>
  </si>
  <si>
    <t>a1b360000022UUoAAM</t>
  </si>
  <si>
    <t>a1b360000022UW6AAM</t>
  </si>
  <si>
    <t>a1b360000022UPfAAM</t>
  </si>
  <si>
    <t>a1b360000022UQxAAM</t>
  </si>
  <si>
    <t>a1b360000022USFAA2</t>
  </si>
  <si>
    <t>a1b360000022UTXAA2</t>
  </si>
  <si>
    <t>a1b360000022UUpAAM</t>
  </si>
  <si>
    <t>a1b360000022UW7AAM</t>
  </si>
  <si>
    <t>a1b360000022UPgAAM</t>
  </si>
  <si>
    <t>a1b360000022UQyAAM</t>
  </si>
  <si>
    <t>a1b360000022USGAA2</t>
  </si>
  <si>
    <t>a1b360000022UTYAA2</t>
  </si>
  <si>
    <t>a1b360000022UUqAAM</t>
  </si>
  <si>
    <t>a1b360000022UW8AAM</t>
  </si>
  <si>
    <t>a1b360000022UPhAAM</t>
  </si>
  <si>
    <t>a1b360000022UQzAAM</t>
  </si>
  <si>
    <t>a1b360000022USHAA2</t>
  </si>
  <si>
    <t>a1b360000022UTZAA2</t>
  </si>
  <si>
    <t>a1b360000022UUrAAM</t>
  </si>
  <si>
    <t>a1b360000022UW9AAM</t>
  </si>
  <si>
    <t>a1b360000022UPiAAM</t>
  </si>
  <si>
    <t>a1b360000022UR0AAM</t>
  </si>
  <si>
    <t>a1b360000022USIAA2</t>
  </si>
  <si>
    <t>a1b360000022UTaAAM</t>
  </si>
  <si>
    <t>a1b360000022UUsAAM</t>
  </si>
  <si>
    <t>a1b360000022UWAAA2</t>
  </si>
  <si>
    <t>a1b360000022UPjAAM</t>
  </si>
  <si>
    <t>a1b360000022UR1AAM</t>
  </si>
  <si>
    <t>a1b360000022USJAA2</t>
  </si>
  <si>
    <t>a1b360000022UTbAAM</t>
  </si>
  <si>
    <t>a1b360000022UUtAAM</t>
  </si>
  <si>
    <t>a1b360000022UWBAA2</t>
  </si>
  <si>
    <t>a1b360000022UPkAAM</t>
  </si>
  <si>
    <t>a1b360000022UR2AAM</t>
  </si>
  <si>
    <t>a1b360000022USKAA2</t>
  </si>
  <si>
    <t>a1b360000022UTcAAM</t>
  </si>
  <si>
    <t>a1b360000022UUuAAM</t>
  </si>
  <si>
    <t>a1b360000022UWCAA2</t>
  </si>
  <si>
    <t>a1b360000022UPlAAM</t>
  </si>
  <si>
    <t>a1b360000022UR3AAM</t>
  </si>
  <si>
    <t>a1b360000022USLAA2</t>
  </si>
  <si>
    <t>a1b360000022UTdAAM</t>
  </si>
  <si>
    <t>a1b360000022UUvAAM</t>
  </si>
  <si>
    <t>a1b360000022UWDAA2</t>
  </si>
  <si>
    <t>a1b360000022UPmAAM</t>
  </si>
  <si>
    <t>a1b360000022UR4AAM</t>
  </si>
  <si>
    <t>a1b360000022USMAA2</t>
  </si>
  <si>
    <t>a1b360000022UTeAAM</t>
  </si>
  <si>
    <t>a1b360000022UUwAAM</t>
  </si>
  <si>
    <t>a1b360000022UWEAA2</t>
  </si>
  <si>
    <t>a1b360000022UPnAAM</t>
  </si>
  <si>
    <t>a1b360000022UR5AAM</t>
  </si>
  <si>
    <t>a1b360000022USNAA2</t>
  </si>
  <si>
    <t>a1b360000022UTfAAM</t>
  </si>
  <si>
    <t>a1b360000022UUxAAM</t>
  </si>
  <si>
    <t>a1b360000022UWFAA2</t>
  </si>
  <si>
    <t>a1b360000022UPoAAM</t>
  </si>
  <si>
    <t>a1b360000022UR6AAM</t>
  </si>
  <si>
    <t>a1b360000022USOAA2</t>
  </si>
  <si>
    <t>a1b360000022UTgAAM</t>
  </si>
  <si>
    <t>a1b360000022UUyAAM</t>
  </si>
  <si>
    <t>a1b360000022UWGAA2</t>
  </si>
  <si>
    <t>a1b360000022UPpAAM</t>
  </si>
  <si>
    <t>a1b360000022UR7AAM</t>
  </si>
  <si>
    <t>a1b360000022USPAA2</t>
  </si>
  <si>
    <t>a1b360000022UThAAM</t>
  </si>
  <si>
    <t>a1b360000022UUzAAM</t>
  </si>
  <si>
    <t>a1b360000022UWHAA2</t>
  </si>
  <si>
    <t>a1b360000022UPqAAM</t>
  </si>
  <si>
    <t>a1b360000022UR8AAM</t>
  </si>
  <si>
    <t>a1b360000022USQAA2</t>
  </si>
  <si>
    <t>a1b360000022UTiAAM</t>
  </si>
  <si>
    <t>a1b360000022UV0AAM</t>
  </si>
  <si>
    <t>a1b360000022UWIAA2</t>
  </si>
  <si>
    <t>a1b360000022UPrAAM</t>
  </si>
  <si>
    <t>a1b360000022UR9AAM</t>
  </si>
  <si>
    <t>a1b360000022USRAA2</t>
  </si>
  <si>
    <t>a1b360000022UTjAAM</t>
  </si>
  <si>
    <t>a1b360000022UV1AAM</t>
  </si>
  <si>
    <t>a1b360000022UWJAA2</t>
  </si>
  <si>
    <t>a1b360000022UPsAAM</t>
  </si>
  <si>
    <t>a1b360000022URAAA2</t>
  </si>
  <si>
    <t>a1b360000022USSAA2</t>
  </si>
  <si>
    <t>a1b360000022UTkAAM</t>
  </si>
  <si>
    <t>a1b360000022UV2AAM</t>
  </si>
  <si>
    <t>a1b360000022UWKAA2</t>
  </si>
  <si>
    <t>a1b360000022UPtAAM</t>
  </si>
  <si>
    <t>a1b360000022URBAA2</t>
  </si>
  <si>
    <t>a1b360000022USTAA2</t>
  </si>
  <si>
    <t>a1b360000022UTlAAM</t>
  </si>
  <si>
    <t>a1b360000022UV3AAM</t>
  </si>
  <si>
    <t>a1b360000022UWLAA2</t>
  </si>
  <si>
    <t>a1b360000022UPuAAM</t>
  </si>
  <si>
    <t>a1b360000022URCAA2</t>
  </si>
  <si>
    <t>a1b360000022USUAA2</t>
  </si>
  <si>
    <t>a1b360000022UTmAAM</t>
  </si>
  <si>
    <t>a1b360000022UV4AAM</t>
  </si>
  <si>
    <t>a1b360000022UWMAA2</t>
  </si>
  <si>
    <t>a1b360000022UPvAAM</t>
  </si>
  <si>
    <t>a1b360000022URDAA2</t>
  </si>
  <si>
    <t>a1b360000022USVAA2</t>
  </si>
  <si>
    <t>a1b360000022UTnAAM</t>
  </si>
  <si>
    <t>a1b360000022UV5AAM</t>
  </si>
  <si>
    <t>a1b360000022UWNAA2</t>
  </si>
  <si>
    <t>a1b360000022UPwAAM</t>
  </si>
  <si>
    <t>a1b360000022UREAA2</t>
  </si>
  <si>
    <t>a1b360000022USWAA2</t>
  </si>
  <si>
    <t>a1b360000022UToAAM</t>
  </si>
  <si>
    <t>a1b360000022UV6AAM</t>
  </si>
  <si>
    <t>a1b360000022UWOAA2</t>
  </si>
  <si>
    <t>a1b360000022UPxAAM</t>
  </si>
  <si>
    <t>a1b360000022URFAA2</t>
  </si>
  <si>
    <t>a1b360000022USXAA2</t>
  </si>
  <si>
    <t>a1b360000022UTpAAM</t>
  </si>
  <si>
    <t>a1b360000022UV7AAM</t>
  </si>
  <si>
    <t>a1b360000022UWPAA2</t>
  </si>
  <si>
    <t>a1b360000022UPyAAM</t>
  </si>
  <si>
    <t>a1b360000022URGAA2</t>
  </si>
  <si>
    <t>a1b360000022USYAA2</t>
  </si>
  <si>
    <t>a1b360000022UTqAAM</t>
  </si>
  <si>
    <t>a1b360000022UV8AAM</t>
  </si>
  <si>
    <t>a1b360000022UWQAA2</t>
  </si>
  <si>
    <t>a1b360000022UPzAAM</t>
  </si>
  <si>
    <t>a1b360000022URHAA2</t>
  </si>
  <si>
    <t>a1b360000022USZAA2</t>
  </si>
  <si>
    <t>a1b360000022UTrAAM</t>
  </si>
  <si>
    <t>a1b360000022UV9AAM</t>
  </si>
  <si>
    <t>a1b360000022UWRAA2</t>
  </si>
  <si>
    <t>a1b360000022UQ0AAM</t>
  </si>
  <si>
    <t>a1b360000022URIAA2</t>
  </si>
  <si>
    <t>a1b360000022USaAAM</t>
  </si>
  <si>
    <t>a1b360000022UTsAAM</t>
  </si>
  <si>
    <t>a1b360000022UVAAA2</t>
  </si>
  <si>
    <t>a1b360000022UWSAA2</t>
  </si>
  <si>
    <t>a1b360000022UQ1AAM</t>
  </si>
  <si>
    <t>a1b360000022URJAA2</t>
  </si>
  <si>
    <t>a1b360000022USbAAM</t>
  </si>
  <si>
    <t>a1b360000022UTtAAM</t>
  </si>
  <si>
    <t>a1b360000022UVBAA2</t>
  </si>
  <si>
    <t>a1b360000022UWTAA2</t>
  </si>
  <si>
    <t>a1b360000022UQ2AAM</t>
  </si>
  <si>
    <t>a1b360000022URKAA2</t>
  </si>
  <si>
    <t>a1b360000022UScAAM</t>
  </si>
  <si>
    <t>a1b360000022UTuAAM</t>
  </si>
  <si>
    <t>a1b360000022UVCAA2</t>
  </si>
  <si>
    <t>a1b360000022UWUAA2</t>
  </si>
  <si>
    <t>a1b360000022UQ3AAM</t>
  </si>
  <si>
    <t>a1b360000022URLAA2</t>
  </si>
  <si>
    <t>a1b360000022USdAAM</t>
  </si>
  <si>
    <t>a1b360000022UTvAAM</t>
  </si>
  <si>
    <t>a1b360000022UVDAA2</t>
  </si>
  <si>
    <t>a1b360000022UWVAA2</t>
  </si>
  <si>
    <t>a1b360000022UQ4AAM</t>
  </si>
  <si>
    <t>a1b360000022URMAA2</t>
  </si>
  <si>
    <t>a1b360000022USeAAM</t>
  </si>
  <si>
    <t>a1b360000022UTwAAM</t>
  </si>
  <si>
    <t>a1b360000022UVEAA2</t>
  </si>
  <si>
    <t>a1b360000022UWWAA2</t>
  </si>
  <si>
    <t>a1b360000022UQ5AAM</t>
  </si>
  <si>
    <t>a1b360000022URNAA2</t>
  </si>
  <si>
    <t>a1b360000022USfAAM</t>
  </si>
  <si>
    <t>a1b360000022UTxAAM</t>
  </si>
  <si>
    <t>a1b360000022UVFAA2</t>
  </si>
  <si>
    <t>a1b360000022UWXAA2</t>
  </si>
  <si>
    <t>a1b360000022UQ6AAM</t>
  </si>
  <si>
    <t>a1b360000022UROAA2</t>
  </si>
  <si>
    <t>a1b360000022USgAAM</t>
  </si>
  <si>
    <t>a1b360000022UTyAAM</t>
  </si>
  <si>
    <t>a1b360000022UVGAA2</t>
  </si>
  <si>
    <t>a1b360000022UWYAA2</t>
  </si>
  <si>
    <t>a1b360000022UQ7AAM</t>
  </si>
  <si>
    <t>a1b360000022URPAA2</t>
  </si>
  <si>
    <t>a1b360000022UShAAM</t>
  </si>
  <si>
    <t>a1b360000022UTzAAM</t>
  </si>
  <si>
    <t>a1b360000022UVHAA2</t>
  </si>
  <si>
    <t>a1b360000022UWZAA2</t>
  </si>
  <si>
    <t>a1b360000022UQ8AAM</t>
  </si>
  <si>
    <t>a1b360000022URQAA2</t>
  </si>
  <si>
    <t>a1b360000022USiAAM</t>
  </si>
  <si>
    <t>a1b360000022UU0AAM</t>
  </si>
  <si>
    <t>a1b360000022UVIAA2</t>
  </si>
  <si>
    <t>a1b360000022UWaAAM</t>
  </si>
  <si>
    <t>a1b360000022UQ9AAM</t>
  </si>
  <si>
    <t>a1b360000022URRAA2</t>
  </si>
  <si>
    <t>a1b360000022USjAAM</t>
  </si>
  <si>
    <t>a1b360000022UU1AAM</t>
  </si>
  <si>
    <t>a1b360000022UVJAA2</t>
  </si>
  <si>
    <t>a1b360000022UWbAAM</t>
  </si>
  <si>
    <t>a1b360000022UQAAA2</t>
  </si>
  <si>
    <t>a1b360000022URSAA2</t>
  </si>
  <si>
    <t>a1b360000022USkAAM</t>
  </si>
  <si>
    <t>a1b360000022UU2AAM</t>
  </si>
  <si>
    <t>a1b360000022UVKAA2</t>
  </si>
  <si>
    <t>a1b360000022UWcAAM</t>
  </si>
  <si>
    <t>a1b360000022UQBAA2</t>
  </si>
  <si>
    <t>a1b360000022URTAA2</t>
  </si>
  <si>
    <t>a1b360000022USlAAM</t>
  </si>
  <si>
    <t>a1b360000022UU3AAM</t>
  </si>
  <si>
    <t>a1b360000022UVLAA2</t>
  </si>
  <si>
    <t>a1b360000022UWdAAM</t>
  </si>
  <si>
    <t>a1b360000022UQCAA2</t>
  </si>
  <si>
    <t>a1b360000022URUAA2</t>
  </si>
  <si>
    <t>a1b360000022USmAAM</t>
  </si>
  <si>
    <t>a1b360000022UU4AAM</t>
  </si>
  <si>
    <t>a1b360000022UVMAA2</t>
  </si>
  <si>
    <t>a1b360000022UWeAAM</t>
  </si>
  <si>
    <t>a1b360000022UQDAA2</t>
  </si>
  <si>
    <t>a1b360000022URVAA2</t>
  </si>
  <si>
    <t>a1b360000022USnAAM</t>
  </si>
  <si>
    <t>a1b360000022UU5AAM</t>
  </si>
  <si>
    <t>a1b360000022UVNAA2</t>
  </si>
  <si>
    <t>a1b360000022UWfAAM</t>
  </si>
  <si>
    <t>a1b360000022UQEAA2</t>
  </si>
  <si>
    <t>a1b360000022URWAA2</t>
  </si>
  <si>
    <t>a1b360000022USoAAM</t>
  </si>
  <si>
    <t>a1b360000022UU6AAM</t>
  </si>
  <si>
    <t>a1b360000022UVOAA2</t>
  </si>
  <si>
    <t>a1b360000022UWgAAM</t>
  </si>
  <si>
    <t>a1b360000022UQFAA2</t>
  </si>
  <si>
    <t>a1b360000022URXAA2</t>
  </si>
  <si>
    <t>a1b360000022USpAAM</t>
  </si>
  <si>
    <t>a1b360000022UU7AAM</t>
  </si>
  <si>
    <t>a1b360000022UVPAA2</t>
  </si>
  <si>
    <t>a1b360000022UWhAAM</t>
  </si>
  <si>
    <t>a1b360000022UQGAA2</t>
  </si>
  <si>
    <t>a1b360000022URYAA2</t>
  </si>
  <si>
    <t>a1b360000022USqAAM</t>
  </si>
  <si>
    <t>a1b360000022UU8AAM</t>
  </si>
  <si>
    <t>a1b360000022UVQAA2</t>
  </si>
  <si>
    <t>a1b360000022UWiAAM</t>
  </si>
  <si>
    <t>a1b360000022UQHAA2</t>
  </si>
  <si>
    <t>a1b360000022URZAA2</t>
  </si>
  <si>
    <t>a1b360000022USrAAM</t>
  </si>
  <si>
    <t>a1b360000022UU9AAM</t>
  </si>
  <si>
    <t>a1b360000022UVRAA2</t>
  </si>
  <si>
    <t>a1b360000022UWjAAM</t>
  </si>
  <si>
    <t>a1b360000022UQIAA2</t>
  </si>
  <si>
    <t>a1b360000022URaAAM</t>
  </si>
  <si>
    <t>a1b360000022USsAAM</t>
  </si>
  <si>
    <t>a1b360000022UUAAA2</t>
  </si>
  <si>
    <t>a1b360000022UVSAA2</t>
  </si>
  <si>
    <t>a1b360000022UWkAAM</t>
  </si>
  <si>
    <t>a1b360000022UQJAA2</t>
  </si>
  <si>
    <t>a1b360000022URbAAM</t>
  </si>
  <si>
    <t>a1b360000022UStAAM</t>
  </si>
  <si>
    <t>a1b360000022UUBAA2</t>
  </si>
  <si>
    <t>a1b360000022UVTAA2</t>
  </si>
  <si>
    <t>a1b360000022UWlAAM</t>
  </si>
  <si>
    <t>a1b360000022UQKAA2</t>
  </si>
  <si>
    <t>a1b360000022URcAAM</t>
  </si>
  <si>
    <t>a1b360000022USuAAM</t>
  </si>
  <si>
    <t>a1b360000022UUCAA2</t>
  </si>
  <si>
    <t>a1b360000022UVUAA2</t>
  </si>
  <si>
    <t>a1b360000022UWmAAM</t>
  </si>
  <si>
    <t>a1b360000022UQLAA2</t>
  </si>
  <si>
    <t>a1b360000022URdAAM</t>
  </si>
  <si>
    <t>a1b360000022USvAAM</t>
  </si>
  <si>
    <t>a1b360000022UUDAA2</t>
  </si>
  <si>
    <t>a1b360000022UVVAA2</t>
  </si>
  <si>
    <t>a1b360000022UWnAAM</t>
  </si>
  <si>
    <t>a1G36000002qc6uEAA</t>
  </si>
  <si>
    <t>a1G36000002qc6tEAA</t>
  </si>
  <si>
    <t>a1G36000002qc6sEAA</t>
  </si>
  <si>
    <t>a1G36000002qc6rEAA</t>
  </si>
  <si>
    <t>a1G36000002qc6qEAA</t>
  </si>
  <si>
    <t>a1G36000002qc6pEAA</t>
  </si>
  <si>
    <t>a1G36000002qc6oEAA</t>
  </si>
  <si>
    <t>a1G36000002qc6nEAA</t>
  </si>
  <si>
    <t>a1G36000002qc6mEAA</t>
  </si>
  <si>
    <t>a1G36000002qc6lEAA</t>
  </si>
  <si>
    <t>No data for this but will be discussed during grant making.</t>
  </si>
  <si>
    <t>a1G36000002qc6REAQ</t>
  </si>
  <si>
    <t>a1G36000002qc6SEAQ</t>
  </si>
  <si>
    <t>a1G36000002qc6aEAA</t>
  </si>
  <si>
    <t>a1G36000002qc6ZEAQ</t>
  </si>
  <si>
    <t>a1G36000002qc6YEAQ</t>
  </si>
  <si>
    <t>a1G36000002qc6XEAQ</t>
  </si>
  <si>
    <t>a1G36000002qc6WEAQ</t>
  </si>
  <si>
    <t>a1G36000002qc6VEAQ</t>
  </si>
  <si>
    <t>a1G36000002qc6UEAQ</t>
  </si>
  <si>
    <t>a1G36000002qc6TEAQ</t>
  </si>
  <si>
    <t>a1G36000002qc6bEAA</t>
  </si>
  <si>
    <t>a1G36000002qc6cEAA</t>
  </si>
  <si>
    <t>a1G36000002qc6kEAA</t>
  </si>
  <si>
    <t>a1G36000002qc6jEAA</t>
  </si>
  <si>
    <t>a1G36000002qc6iEAA</t>
  </si>
  <si>
    <t>a1G36000002qc6hEAA</t>
  </si>
  <si>
    <t>a1G36000002qc6gEAA</t>
  </si>
  <si>
    <t>a1G36000002qc6fEAA</t>
  </si>
  <si>
    <t>a1G36000002qc6eEAA</t>
  </si>
  <si>
    <t>a1G36000002qc6dEAA</t>
  </si>
  <si>
    <t>a1G36000002qc74EAA</t>
  </si>
  <si>
    <t>a1G36000002qc73EAA</t>
  </si>
  <si>
    <t>a1G36000002qc72EAA</t>
  </si>
  <si>
    <t>a1G36000002qc71EAA</t>
  </si>
  <si>
    <t>a1G36000002qc70EAA</t>
  </si>
  <si>
    <t>a1G36000002qc6zEAA</t>
  </si>
  <si>
    <t>a1G36000002qc6yEAA</t>
  </si>
  <si>
    <t>a1G36000002qc6xEAA</t>
  </si>
  <si>
    <t>a1G36000002qc6wEAA</t>
  </si>
  <si>
    <t>a1G36000002qc6vEAA</t>
  </si>
  <si>
    <t>a1G36000002qc7EEAQ</t>
  </si>
  <si>
    <t>a1G36000002qc7DEAQ</t>
  </si>
  <si>
    <t>a1G36000002qc7CEAQ</t>
  </si>
  <si>
    <t>a1G36000002qc7BEAQ</t>
  </si>
  <si>
    <t>a1G36000002qc7AEAQ</t>
  </si>
  <si>
    <t>a1G36000002qc79EAA</t>
  </si>
  <si>
    <t>a1G36000002qc78EAA</t>
  </si>
  <si>
    <t>a1G36000002qc77EAA</t>
  </si>
  <si>
    <t>a1G36000002qc76EAA</t>
  </si>
  <si>
    <t>a1G36000002qc75EAA</t>
  </si>
  <si>
    <t>a1G36000002qc7OEAQ</t>
  </si>
  <si>
    <t>a1G36000002qc7NEAQ</t>
  </si>
  <si>
    <t>a1G36000002qc7MEAQ</t>
  </si>
  <si>
    <t>a1G36000002qc7LEAQ</t>
  </si>
  <si>
    <t>a1G36000002qc7KEAQ</t>
  </si>
  <si>
    <t>a1G36000002qc7JEAQ</t>
  </si>
  <si>
    <t>a1G36000002qc7IEAQ</t>
  </si>
  <si>
    <t>a1G36000002qc7HEAQ</t>
  </si>
  <si>
    <t>a1G36000002qc7GEAQ</t>
  </si>
  <si>
    <t>a1G36000002qc7FEAQ</t>
  </si>
  <si>
    <t>a1G36000002qc7YEAQ</t>
  </si>
  <si>
    <t>a1G36000002qc7XEAQ</t>
  </si>
  <si>
    <t>a1G36000002qc7WEAQ</t>
  </si>
  <si>
    <t>a1G36000002qc7VEAQ</t>
  </si>
  <si>
    <t>a1G36000002qc7UEAQ</t>
  </si>
  <si>
    <t>a1G36000002qc7TEAQ</t>
  </si>
  <si>
    <t>a1G36000002qc7SEAQ</t>
  </si>
  <si>
    <t>a1G36000002qc7REAQ</t>
  </si>
  <si>
    <t>a1G36000002qc7QEAQ</t>
  </si>
  <si>
    <t>a1G36000002qc7PEAQ</t>
  </si>
  <si>
    <t>a1G36000002qc7iEAA</t>
  </si>
  <si>
    <t>a1G36000002qc7hEAA</t>
  </si>
  <si>
    <t>a1G36000002qc7gEAA</t>
  </si>
  <si>
    <t>a1G36000002qc7fEAA</t>
  </si>
  <si>
    <t>a1G36000002qc7eEAA</t>
  </si>
  <si>
    <t>a1G36000002qc7dEAA</t>
  </si>
  <si>
    <t>a1G36000002qc7cEAA</t>
  </si>
  <si>
    <t>a1G36000002qc7bEAA</t>
  </si>
  <si>
    <t>a1G36000002qc7aEAA</t>
  </si>
  <si>
    <t>a1G36000002qc7ZEAQ</t>
  </si>
  <si>
    <t>a1G36000002qc7sEAA</t>
  </si>
  <si>
    <t>a1G36000002qc7rEAA</t>
  </si>
  <si>
    <t>a1G36000002qc7qEAA</t>
  </si>
  <si>
    <t>a1G36000002qc7pEAA</t>
  </si>
  <si>
    <t>a1G36000002qc7oEAA</t>
  </si>
  <si>
    <t>a1G36000002qc7nEAA</t>
  </si>
  <si>
    <t>a1G36000002qc7mEAA</t>
  </si>
  <si>
    <t>a1G36000002qc7lEAA</t>
  </si>
  <si>
    <t>a1G36000002qc7kEAA</t>
  </si>
  <si>
    <t>a1G36000002qc7jEAA</t>
  </si>
  <si>
    <t>a1G36000002qc82EAA</t>
  </si>
  <si>
    <t>a1G36000002qc81EAA</t>
  </si>
  <si>
    <t>a1G36000002qc80EAA</t>
  </si>
  <si>
    <t>a1G36000002qc7zEAA</t>
  </si>
  <si>
    <t>a1G36000002qc7yEAA</t>
  </si>
  <si>
    <t>a1G36000002qc7xEAA</t>
  </si>
  <si>
    <t>a1G36000002qc7wEAA</t>
  </si>
  <si>
    <t>a1G36000002qc7vEAA</t>
  </si>
  <si>
    <t>a1G36000002qc7uEAA</t>
  </si>
  <si>
    <t>a1G36000002qc7tEAA</t>
  </si>
  <si>
    <t>a1G36000002qc8CEAQ</t>
  </si>
  <si>
    <t>a1G36000002qc8BEAQ</t>
  </si>
  <si>
    <t>a1G36000002qc8AEAQ</t>
  </si>
  <si>
    <t>a1G36000002qc89EAA</t>
  </si>
  <si>
    <t>a1G36000002qc88EAA</t>
  </si>
  <si>
    <t>a1G36000002qc87EAA</t>
  </si>
  <si>
    <t>a1G36000002qc86EAA</t>
  </si>
  <si>
    <t>a1G36000002qc85EAA</t>
  </si>
  <si>
    <t>a1G36000002qc84EAA</t>
  </si>
  <si>
    <t>a1G36000002qc83EAA</t>
  </si>
  <si>
    <t>a1G36000002qc8MEAQ</t>
  </si>
  <si>
    <t>a1G36000002qc8LEAQ</t>
  </si>
  <si>
    <t>a1G36000002qc8KEAQ</t>
  </si>
  <si>
    <t>a1G36000002qc8JEAQ</t>
  </si>
  <si>
    <t>a1G36000002qc8IEAQ</t>
  </si>
  <si>
    <t>a1G36000002qc8HEAQ</t>
  </si>
  <si>
    <t>a1G36000002qc8GEAQ</t>
  </si>
  <si>
    <t>a1G36000002qc8FEAQ</t>
  </si>
  <si>
    <t>a1G36000002qc8EEAQ</t>
  </si>
  <si>
    <t>a1G36000002qc8DEAQ</t>
  </si>
  <si>
    <t>a1G36000002qc8WEAQ</t>
  </si>
  <si>
    <t>a1G36000002qc8VEAQ</t>
  </si>
  <si>
    <t>a1G36000002qc8UEAQ</t>
  </si>
  <si>
    <t>a1G36000002qc8TEAQ</t>
  </si>
  <si>
    <t>a1G36000002qc8SEAQ</t>
  </si>
  <si>
    <t>a1G36000002qc8REAQ</t>
  </si>
  <si>
    <t>a1G36000002qc8QEAQ</t>
  </si>
  <si>
    <t>a1G36000002qc8PEAQ</t>
  </si>
  <si>
    <t>a1G36000002qc8OEAQ</t>
  </si>
  <si>
    <t>a1G36000002qc8NEAQ</t>
  </si>
  <si>
    <t>a1G36000002qc8gEAA</t>
  </si>
  <si>
    <t>a1G36000002qc8fEAA</t>
  </si>
  <si>
    <t>a1G36000002qc8eEAA</t>
  </si>
  <si>
    <t>a1G36000002qc8dEAA</t>
  </si>
  <si>
    <t>a1G36000002qc8cEAA</t>
  </si>
  <si>
    <t>a1G36000002qc8bEAA</t>
  </si>
  <si>
    <t>a1G36000002qc8aEAA</t>
  </si>
  <si>
    <t>a1G36000002qc8ZEAQ</t>
  </si>
  <si>
    <t>a1G36000002qc8YEAQ</t>
  </si>
  <si>
    <t>a1G36000002qc8XEAQ</t>
  </si>
  <si>
    <t>a1G36000002qc8qEAA</t>
  </si>
  <si>
    <t>a1G36000002qc8pEAA</t>
  </si>
  <si>
    <t>a1G36000002qc8oEAA</t>
  </si>
  <si>
    <t>a1G36000002qc8nEAA</t>
  </si>
  <si>
    <t>a1G36000002qc8mEAA</t>
  </si>
  <si>
    <t>a1G36000002qc8lEAA</t>
  </si>
  <si>
    <t>a1G36000002qc8kEAA</t>
  </si>
  <si>
    <t>a1G36000002qc8jEAA</t>
  </si>
  <si>
    <t>a1G36000002qc8iEAA</t>
  </si>
  <si>
    <t>a1G36000002qc8hEAA</t>
  </si>
  <si>
    <t>68.7%</t>
  </si>
  <si>
    <t>a1V36000002hjwfEAA</t>
  </si>
  <si>
    <t>61.8%</t>
  </si>
  <si>
    <t>a1V36000002hjwgEAA</t>
  </si>
  <si>
    <t>82.1%</t>
  </si>
  <si>
    <t>The study had baseline value for infants and the 1-14 year group. What has been indicated here is for the 1-14 year group which is 82.1%</t>
  </si>
  <si>
    <t>a1V36000002hjwdEAA</t>
  </si>
  <si>
    <t>78%</t>
  </si>
  <si>
    <t>The study had baseline value for 15-24 year group which is 76.5% and the 25+ group which is 79.5%. Therefore an average of the two groups was computed which is 78%. This is what was used for the 15+ as the baseline value.</t>
  </si>
  <si>
    <t>a1V36000002hjweEAA</t>
  </si>
  <si>
    <t>76.3%</t>
  </si>
  <si>
    <t>a1V36000002hjwiEAA</t>
  </si>
  <si>
    <t>79.3%</t>
  </si>
  <si>
    <t>a1V36000002hjwjEAA</t>
  </si>
  <si>
    <t>51.0%</t>
  </si>
  <si>
    <t>a1V36000002hjwhEAA</t>
  </si>
  <si>
    <t>a1V36000002hjwmEAA</t>
  </si>
  <si>
    <t>a1V36000002hjwlEAA</t>
  </si>
  <si>
    <t>a1V36000002hjwkEAA</t>
  </si>
  <si>
    <t>a1V36000002hjxWEAQ</t>
  </si>
  <si>
    <t>a1V36000002hjxVEAQ</t>
  </si>
  <si>
    <t>a1V36000002hjxUEAQ</t>
  </si>
  <si>
    <t>a1V36000002hjxTEAQ</t>
  </si>
  <si>
    <t>a1V36000002hjxSEAQ</t>
  </si>
  <si>
    <t>a1V36000002hjxREAQ</t>
  </si>
  <si>
    <t>a1V36000002hjxQEAQ</t>
  </si>
  <si>
    <t>a1V36000002hjxPEAQ</t>
  </si>
  <si>
    <t>a1V36000002hjxOEAQ</t>
  </si>
  <si>
    <t>a1V36000002hjxNEAQ</t>
  </si>
  <si>
    <t>We do not have for this age group</t>
  </si>
  <si>
    <t>a1V36000002hjwnEAA</t>
  </si>
  <si>
    <t>a1V36000002hjwoEAA</t>
  </si>
  <si>
    <t>a1V36000002hjwwEAA</t>
  </si>
  <si>
    <t>a1V36000002hjwvEAA</t>
  </si>
  <si>
    <t>a1V36000002hjwuEAA</t>
  </si>
  <si>
    <t>a1V36000002hjwtEAA</t>
  </si>
  <si>
    <t>a1V36000002hjwsEAA</t>
  </si>
  <si>
    <t>a1V36000002hjwrEAA</t>
  </si>
  <si>
    <t>a1V36000002hjwqEAA</t>
  </si>
  <si>
    <t>a1V36000002hjwpEAA</t>
  </si>
  <si>
    <t>a1V36000002hjwxEAA</t>
  </si>
  <si>
    <t>a1V36000002hjwyEAA</t>
  </si>
  <si>
    <t>Information not available for males only</t>
  </si>
  <si>
    <t>a1V36000002hjwzEAA</t>
  </si>
  <si>
    <t>Information not available for females only</t>
  </si>
  <si>
    <t>a1V36000002hjx0EAA</t>
  </si>
  <si>
    <t>a1V36000002hjx6EAA</t>
  </si>
  <si>
    <t>a1V36000002hjx5EAA</t>
  </si>
  <si>
    <t>a1V36000002hjx4EAA</t>
  </si>
  <si>
    <t>a1V36000002hjx3EAA</t>
  </si>
  <si>
    <t>a1V36000002hjx2EAA</t>
  </si>
  <si>
    <t>a1V36000002hjx1EAA</t>
  </si>
  <si>
    <t>a1V36000002hjxgEAA</t>
  </si>
  <si>
    <t>a1V36000002hjxfEAA</t>
  </si>
  <si>
    <t>a1V36000002hjxeEAA</t>
  </si>
  <si>
    <t>a1V36000002hjxdEAA</t>
  </si>
  <si>
    <t>a1V36000002hjxcEAA</t>
  </si>
  <si>
    <t>a1V36000002hjxbEAA</t>
  </si>
  <si>
    <t>a1V36000002hjxaEAA</t>
  </si>
  <si>
    <t>a1V36000002hjxZEAQ</t>
  </si>
  <si>
    <t>a1V36000002hjxYEAQ</t>
  </si>
  <si>
    <t>a1V36000002hjxXEAQ</t>
  </si>
  <si>
    <t>a1V36000002hjxqEAA</t>
  </si>
  <si>
    <t>a1V36000002hjxpEAA</t>
  </si>
  <si>
    <t>a1V36000002hjxoEAA</t>
  </si>
  <si>
    <t>a1V36000002hjxnEAA</t>
  </si>
  <si>
    <t>a1V36000002hjxmEAA</t>
  </si>
  <si>
    <t>a1V36000002hjxlEAA</t>
  </si>
  <si>
    <t>a1V36000002hjxkEAA</t>
  </si>
  <si>
    <t>a1V36000002hjxjEAA</t>
  </si>
  <si>
    <t>a1V36000002hjxiEAA</t>
  </si>
  <si>
    <t>a1V36000002hjxhEAA</t>
  </si>
  <si>
    <t>a1V36000002hjx8EAA</t>
  </si>
  <si>
    <t>a1V36000002hjxGEAQ</t>
  </si>
  <si>
    <t>a1V36000002hjxFEAQ</t>
  </si>
  <si>
    <t>a1V36000002hjxEEAQ</t>
  </si>
  <si>
    <t>a1V36000002hjxDEAQ</t>
  </si>
  <si>
    <t>a1V36000002hjxCEAQ</t>
  </si>
  <si>
    <t>a1V36000002hjxBEAQ</t>
  </si>
  <si>
    <t>a1V36000002hjxAEAQ</t>
  </si>
  <si>
    <t>a1V36000002hjx9EAA</t>
  </si>
  <si>
    <t>a1V36000002hjx7EAA</t>
  </si>
  <si>
    <t>a1V36000002hjy0EAA</t>
  </si>
  <si>
    <t>a1V36000002hjxzEAA</t>
  </si>
  <si>
    <t>a1V36000002hjxyEAA</t>
  </si>
  <si>
    <t>a1V36000002hjxxEAA</t>
  </si>
  <si>
    <t>a1V36000002hjxwEAA</t>
  </si>
  <si>
    <t>a1V36000002hjxvEAA</t>
  </si>
  <si>
    <t>a1V36000002hjxuEAA</t>
  </si>
  <si>
    <t>a1V36000002hjxtEAA</t>
  </si>
  <si>
    <t>a1V36000002hjxsEAA</t>
  </si>
  <si>
    <t>a1V36000002hjxrEAA</t>
  </si>
  <si>
    <t>a1V36000002hjyAEAQ</t>
  </si>
  <si>
    <t>a1V36000002hjy9EAA</t>
  </si>
  <si>
    <t>a1V36000002hjy8EAA</t>
  </si>
  <si>
    <t>a1V36000002hjy7EAA</t>
  </si>
  <si>
    <t>a1V36000002hjy6EAA</t>
  </si>
  <si>
    <t>a1V36000002hjy5EAA</t>
  </si>
  <si>
    <t>a1V36000002hjy4EAA</t>
  </si>
  <si>
    <t>a1V36000002hjy3EAA</t>
  </si>
  <si>
    <t>a1V36000002hjy2EAA</t>
  </si>
  <si>
    <t>a1V36000002hjy1EAA</t>
  </si>
  <si>
    <t>a1V36000002hjyKEAQ</t>
  </si>
  <si>
    <t>a1V36000002hjyJEAQ</t>
  </si>
  <si>
    <t>a1V36000002hjyIEAQ</t>
  </si>
  <si>
    <t>a1V36000002hjyHEAQ</t>
  </si>
  <si>
    <t>a1V36000002hjyGEAQ</t>
  </si>
  <si>
    <t>a1V36000002hjyFEAQ</t>
  </si>
  <si>
    <t>a1V36000002hjyEEAQ</t>
  </si>
  <si>
    <t>a1V36000002hjyDEAQ</t>
  </si>
  <si>
    <t>a1V36000002hjyCEAQ</t>
  </si>
  <si>
    <t>a1V36000002hjyBEAQ</t>
  </si>
  <si>
    <t>a1V36000002hjyUEAQ</t>
  </si>
  <si>
    <t>a1V36000002hjyTEAQ</t>
  </si>
  <si>
    <t>a1V36000002hjySEAQ</t>
  </si>
  <si>
    <t>a1V36000002hjyREAQ</t>
  </si>
  <si>
    <t>a1V36000002hjyQEAQ</t>
  </si>
  <si>
    <t>a1V36000002hjyPEAQ</t>
  </si>
  <si>
    <t>a1V36000002hjyOEAQ</t>
  </si>
  <si>
    <t>a1V36000002hjyNEAQ</t>
  </si>
  <si>
    <t>a1V36000002hjyMEAQ</t>
  </si>
  <si>
    <t>a1V36000002hjyLEAQ</t>
  </si>
  <si>
    <t>a1V36000002hjyeEAA</t>
  </si>
  <si>
    <t>a1V36000002hjydEAA</t>
  </si>
  <si>
    <t>a1V36000002hjycEAA</t>
  </si>
  <si>
    <t>a1V36000002hjybEAA</t>
  </si>
  <si>
    <t>a1V36000002hjyaEAA</t>
  </si>
  <si>
    <t>a1V36000002hjyZEAQ</t>
  </si>
  <si>
    <t>a1V36000002hjyYEAQ</t>
  </si>
  <si>
    <t>a1V36000002hjyXEAQ</t>
  </si>
  <si>
    <t>a1V36000002hjyWEAQ</t>
  </si>
  <si>
    <t>a1V36000002hjyVEAQ</t>
  </si>
  <si>
    <t>a1V36000002hjyoEAA</t>
  </si>
  <si>
    <t>a1V36000002hjynEAA</t>
  </si>
  <si>
    <t>a1V36000002hjymEAA</t>
  </si>
  <si>
    <t>a1V36000002hjylEAA</t>
  </si>
  <si>
    <t>a1V36000002hjykEAA</t>
  </si>
  <si>
    <t>a1V36000002hjyjEAA</t>
  </si>
  <si>
    <t>a1V36000002hjyiEAA</t>
  </si>
  <si>
    <t>a1V36000002hjyhEAA</t>
  </si>
  <si>
    <t>a1V36000002hjygEAA</t>
  </si>
  <si>
    <t>a1V36000002hjyfEAA</t>
  </si>
  <si>
    <t>a1V36000002hjyyEAA</t>
  </si>
  <si>
    <t>a1V36000002hjyxEAA</t>
  </si>
  <si>
    <t>a1V36000002hjywEAA</t>
  </si>
  <si>
    <t>a1V36000002hjyvEAA</t>
  </si>
  <si>
    <t>a1V36000002hjyuEAA</t>
  </si>
  <si>
    <t>a1V36000002hjytEAA</t>
  </si>
  <si>
    <t>a1V36000002hjysEAA</t>
  </si>
  <si>
    <t>a1V36000002hjyrEAA</t>
  </si>
  <si>
    <t>a1V36000002hjyqEAA</t>
  </si>
  <si>
    <t>a1V36000002hjypEAA</t>
  </si>
  <si>
    <t>a1V36000002hjz8EAA</t>
  </si>
  <si>
    <t>a1V36000002hjz7EAA</t>
  </si>
  <si>
    <t>a1V36000002hjz6EAA</t>
  </si>
  <si>
    <t>a1V36000002hjz5EAA</t>
  </si>
  <si>
    <t>a1V36000002hjz4EAA</t>
  </si>
  <si>
    <t>a1V36000002hjz3EAA</t>
  </si>
  <si>
    <t>a1V36000002hjz2EAA</t>
  </si>
  <si>
    <t>a1V36000002hjz1EAA</t>
  </si>
  <si>
    <t>a1V36000002hjz0EAA</t>
  </si>
  <si>
    <t>a1V36000002hjyzEAA</t>
  </si>
  <si>
    <t>a1636000004V8BaAAK</t>
  </si>
  <si>
    <t>a1636000004V8BbAAK</t>
  </si>
  <si>
    <t>a1636000004V8BcAAK</t>
  </si>
  <si>
    <t>a1636000004V8BdAAK</t>
  </si>
  <si>
    <t>a1636000004V8BeAAK</t>
  </si>
  <si>
    <t>a1636000004V8BfAAK</t>
  </si>
  <si>
    <t>a1636000004V8BgAAK</t>
  </si>
  <si>
    <t>a1636000004V8BhAAK</t>
  </si>
  <si>
    <t>a1636000004V8BiAAK</t>
  </si>
  <si>
    <t>a1636000004V8BjAAK</t>
  </si>
  <si>
    <t>a1636000004V8BkAAK</t>
  </si>
  <si>
    <t>a1636000004V8BlAAK</t>
  </si>
  <si>
    <t>a1636000004V8BmAAK</t>
  </si>
  <si>
    <t>a1636000004V8BnAAK</t>
  </si>
  <si>
    <t>a1636000004V8BoAAK</t>
  </si>
  <si>
    <t>a1636000004V8BpAAK</t>
  </si>
  <si>
    <t>a1636000004V8BqAAK</t>
  </si>
  <si>
    <t>a1636000004V8BrAAK</t>
  </si>
  <si>
    <t>a1636000004V8BsAAK</t>
  </si>
  <si>
    <t>a1636000004V8BtAAK</t>
  </si>
  <si>
    <t>a1636000004V8BuAAK</t>
  </si>
  <si>
    <t>a1636000004V8BvAAK</t>
  </si>
  <si>
    <t>a1636000004V8BwAAK</t>
  </si>
  <si>
    <t>a1636000004V8BxAAK</t>
  </si>
  <si>
    <t>a1636000004V8ByAAK</t>
  </si>
  <si>
    <t>a1636000004V8BzAAK</t>
  </si>
  <si>
    <t>a1636000004V8C0AAK</t>
  </si>
  <si>
    <t>a1636000004V8C1AAK</t>
  </si>
  <si>
    <t>a1636000004V8C2AAK</t>
  </si>
  <si>
    <t>a1636000004V8C3AAK</t>
  </si>
  <si>
    <t>a1636000004V89tAAC</t>
  </si>
  <si>
    <t>a1636000004V89uAAC</t>
  </si>
  <si>
    <t>a1636000004V89vAAC</t>
  </si>
  <si>
    <t>a1636000004V89wAAC</t>
  </si>
  <si>
    <t>a1636000004V89xAAC</t>
  </si>
  <si>
    <t>a1636000004V89yAAC</t>
  </si>
  <si>
    <t>a1636000004V89zAAC</t>
  </si>
  <si>
    <t>a1636000004V8A0AAK</t>
  </si>
  <si>
    <t>a1636000004V8A1AAK</t>
  </si>
  <si>
    <t>a1636000004V8A2AAK</t>
  </si>
  <si>
    <t>Data is available for under 15 and 15+ only</t>
  </si>
  <si>
    <t>a1636000004V8A3AAK</t>
  </si>
  <si>
    <t>a1636000004V8A4AAK</t>
  </si>
  <si>
    <t>a1636000004V8A5AAK</t>
  </si>
  <si>
    <t>a1636000004V8A6AAK</t>
  </si>
  <si>
    <t>a1636000004V8A7AAK</t>
  </si>
  <si>
    <t>a1636000004V8A8AAK</t>
  </si>
  <si>
    <t>a1636000004V8A9AAK</t>
  </si>
  <si>
    <t>a1636000004V8AAAA0</t>
  </si>
  <si>
    <t>a1636000004V8ABAA0</t>
  </si>
  <si>
    <t>a1636000004V8ACAA0</t>
  </si>
  <si>
    <t>a1636000004V8ADAA0</t>
  </si>
  <si>
    <t>a1636000004V8AEAA0</t>
  </si>
  <si>
    <t>a1636000004V8AFAA0</t>
  </si>
  <si>
    <t>a1636000004V8AGAA0</t>
  </si>
  <si>
    <t>a1636000004V8AHAA0</t>
  </si>
  <si>
    <t>a1636000004V8AIAA0</t>
  </si>
  <si>
    <t>a1636000004V8AJAA0</t>
  </si>
  <si>
    <t>a1636000004V8AKAA0</t>
  </si>
  <si>
    <t>a1636000004V8ALAA0</t>
  </si>
  <si>
    <t>a1636000004V8AMAA0</t>
  </si>
  <si>
    <t>a1636000004V8C4AAK</t>
  </si>
  <si>
    <t>a1636000004V8C5AAK</t>
  </si>
  <si>
    <t>a1636000004V8C6AAK</t>
  </si>
  <si>
    <t>a1636000004V8C7AAK</t>
  </si>
  <si>
    <t>a1636000004V8C8AAK</t>
  </si>
  <si>
    <t>a1636000004V8C9AAK</t>
  </si>
  <si>
    <t>a1636000004V8CAAA0</t>
  </si>
  <si>
    <t>a1636000004V8CBAA0</t>
  </si>
  <si>
    <t>a1636000004V8CCAA0</t>
  </si>
  <si>
    <t>a1636000004V8CDAA0</t>
  </si>
  <si>
    <t>a1636000004V8CEAA0</t>
  </si>
  <si>
    <t>a1636000004V8CFAA0</t>
  </si>
  <si>
    <t>a1636000004V8CGAA0</t>
  </si>
  <si>
    <t>a1636000004V8CHAA0</t>
  </si>
  <si>
    <t>a1636000004V8CIAA0</t>
  </si>
  <si>
    <t>a1636000004V8CJAA0</t>
  </si>
  <si>
    <t>a1636000004V8CKAA0</t>
  </si>
  <si>
    <t>a1636000004V8CLAA0</t>
  </si>
  <si>
    <t>a1636000004V8CMAA0</t>
  </si>
  <si>
    <t>a1636000004V8CNAA0</t>
  </si>
  <si>
    <t>a1636000004V8COAA0</t>
  </si>
  <si>
    <t>a1636000004V8CPAA0</t>
  </si>
  <si>
    <t>a1636000004V8CQAA0</t>
  </si>
  <si>
    <t>a1636000004V8CRAA0</t>
  </si>
  <si>
    <t>a1636000004V8CSAA0</t>
  </si>
  <si>
    <t>a1636000004V8CTAA0</t>
  </si>
  <si>
    <t>a1636000004V8CUAA0</t>
  </si>
  <si>
    <t>a1636000004V8CVAA0</t>
  </si>
  <si>
    <t>a1636000004V8CWAA0</t>
  </si>
  <si>
    <t>a1636000004V8CXAA0</t>
  </si>
  <si>
    <t>a1636000004V8CYAA0</t>
  </si>
  <si>
    <t>a1636000004V8CZAA0</t>
  </si>
  <si>
    <t>a1636000004V8CaAAK</t>
  </si>
  <si>
    <t>a1636000004V8CbAAK</t>
  </si>
  <si>
    <t>a1636000004V8CcAAK</t>
  </si>
  <si>
    <t>a1636000004V8CdAAK</t>
  </si>
  <si>
    <t>a1636000004V8CeAAK</t>
  </si>
  <si>
    <t>a1636000004V8CfAAK</t>
  </si>
  <si>
    <t>a1636000004V8CgAAK</t>
  </si>
  <si>
    <t>a1636000004V8ChAAK</t>
  </si>
  <si>
    <t>a1636000004V8CiAAK</t>
  </si>
  <si>
    <t>a1636000004V8CjAAK</t>
  </si>
  <si>
    <t>a1636000004V8CkAAK</t>
  </si>
  <si>
    <t>a1636000004V8ClAAK</t>
  </si>
  <si>
    <t>a1636000004V8CmAAK</t>
  </si>
  <si>
    <t>a1636000004V8CnAAK</t>
  </si>
  <si>
    <t>a1636000004V8CoAAK</t>
  </si>
  <si>
    <t>a1636000004V8CpAAK</t>
  </si>
  <si>
    <t>a1636000004V8CqAAK</t>
  </si>
  <si>
    <t>a1636000004V8CrAAK</t>
  </si>
  <si>
    <t>a1636000004V8CsAAK</t>
  </si>
  <si>
    <t>a1636000004V8CtAAK</t>
  </si>
  <si>
    <t>a1636000004V8CuAAK</t>
  </si>
  <si>
    <t>a1636000004V8CvAAK</t>
  </si>
  <si>
    <t>a1636000004V8CwAAK</t>
  </si>
  <si>
    <t>a1636000004V8CxAAK</t>
  </si>
  <si>
    <t>a1636000004V8CyAAK</t>
  </si>
  <si>
    <t>a1636000004V8CzAAK</t>
  </si>
  <si>
    <t>a1636000004V8D0AAK</t>
  </si>
  <si>
    <t>a1636000004V8D1AAK</t>
  </si>
  <si>
    <t>a1636000004V8D2AAK</t>
  </si>
  <si>
    <t>a1636000004V8D3AAK</t>
  </si>
  <si>
    <t>a1636000004V8D4AAK</t>
  </si>
  <si>
    <t>a1636000004V8D5AAK</t>
  </si>
  <si>
    <t>a1636000004V8D6AAK</t>
  </si>
  <si>
    <t>a1636000004V8D7AAK</t>
  </si>
  <si>
    <t>a1636000004V8D8AAK</t>
  </si>
  <si>
    <t>a1636000004V8D9AAK</t>
  </si>
  <si>
    <t>a1636000004V8DAAA0</t>
  </si>
  <si>
    <t>a1636000004V8DBAA0</t>
  </si>
  <si>
    <t>a1636000004V8DCAA0</t>
  </si>
  <si>
    <t>a1636000004V8DDAA0</t>
  </si>
  <si>
    <t>a1636000004V8DEAA0</t>
  </si>
  <si>
    <t>a1636000004V8DFAA0</t>
  </si>
  <si>
    <t>a1636000004V8DGAA0</t>
  </si>
  <si>
    <t>a1636000004V8DHAA0</t>
  </si>
  <si>
    <t>a1636000004V8DIAA0</t>
  </si>
  <si>
    <t>a1636000004V8DJAA0</t>
  </si>
  <si>
    <t>a1636000004V8DKAA0</t>
  </si>
  <si>
    <t>a1636000004V8DLAA0</t>
  </si>
  <si>
    <t>a1636000004V8DMAA0</t>
  </si>
  <si>
    <t>a1636000004V8DNAA0</t>
  </si>
  <si>
    <t>a1636000004V8DOAA0</t>
  </si>
  <si>
    <t>a1636000004V8DPAA0</t>
  </si>
  <si>
    <t>a1636000004V8DQAA0</t>
  </si>
  <si>
    <t>a1636000004V8DRAA0</t>
  </si>
  <si>
    <t>a1636000004V8DSAA0</t>
  </si>
  <si>
    <t>a1636000004V8DTAA0</t>
  </si>
  <si>
    <t>a1636000004V8DUAA0</t>
  </si>
  <si>
    <t>a1636000004V8DVAA0</t>
  </si>
  <si>
    <t>a1636000004V8ANAA0</t>
  </si>
  <si>
    <t>a1636000004V8AOAA0</t>
  </si>
  <si>
    <t>a1636000004V8APAA0</t>
  </si>
  <si>
    <t>a1636000004V8AQAA0</t>
  </si>
  <si>
    <t>a1636000004V8ARAA0</t>
  </si>
  <si>
    <t>a1636000004V8ASAA0</t>
  </si>
  <si>
    <t>a1636000004V8ATAA0</t>
  </si>
  <si>
    <t>a1636000004V8AUAA0</t>
  </si>
  <si>
    <t>a1636000004V8AVAA0</t>
  </si>
  <si>
    <t>a1636000004V8AWAA0</t>
  </si>
  <si>
    <t>a1636000004V8AXAA0</t>
  </si>
  <si>
    <t>a1636000004V8AYAA0</t>
  </si>
  <si>
    <t>a1636000004V8AZAA0</t>
  </si>
  <si>
    <t>a1636000004V8AaAAK</t>
  </si>
  <si>
    <t>a1636000004V8AbAAK</t>
  </si>
  <si>
    <t>a1636000004V8AcAAK</t>
  </si>
  <si>
    <t>a1636000004V8AdAAK</t>
  </si>
  <si>
    <t>a1636000004V8AeAAK</t>
  </si>
  <si>
    <t>a1636000004V8AfAAK</t>
  </si>
  <si>
    <t>a1636000004V8AgAAK</t>
  </si>
  <si>
    <t>a1636000004V8DWAA0</t>
  </si>
  <si>
    <t>a1636000004V8DXAA0</t>
  </si>
  <si>
    <t>a1636000004V8DYAA0</t>
  </si>
  <si>
    <t>a1636000004V8DZAA0</t>
  </si>
  <si>
    <t>a1636000004V8DaAAK</t>
  </si>
  <si>
    <t>a1636000004V8DbAAK</t>
  </si>
  <si>
    <t>a1636000004V8DcAAK</t>
  </si>
  <si>
    <t>a1636000004V8DdAAK</t>
  </si>
  <si>
    <t>a1636000004V8DeAAK</t>
  </si>
  <si>
    <t>a1636000004V8DfAAK</t>
  </si>
  <si>
    <t>a1636000004V8DgAAK</t>
  </si>
  <si>
    <t>a1636000004V8DhAAK</t>
  </si>
  <si>
    <t>a1636000004V8DiAAK</t>
  </si>
  <si>
    <t>a1636000004V8DjAAK</t>
  </si>
  <si>
    <t>a1636000004V8DkAAK</t>
  </si>
  <si>
    <t>a1636000004V8DlAAK</t>
  </si>
  <si>
    <t>a1636000004V8DmAAK</t>
  </si>
  <si>
    <t>a1636000004V8DnAAK</t>
  </si>
  <si>
    <t>a1636000004V8DoAAK</t>
  </si>
  <si>
    <t>a1636000004V8DpAAK</t>
  </si>
  <si>
    <t>a1636000004V8DqAAK</t>
  </si>
  <si>
    <t>a1636000004V8DrAAK</t>
  </si>
  <si>
    <t>a1636000004V8DsAAK</t>
  </si>
  <si>
    <t>a1636000004V8DtAAK</t>
  </si>
  <si>
    <t>a1636000004V8DuAAK</t>
  </si>
  <si>
    <t>a1636000004V8DvAAK</t>
  </si>
  <si>
    <t>a1636000004V8DwAAK</t>
  </si>
  <si>
    <t>a1636000004V8DxAAK</t>
  </si>
  <si>
    <t>a1636000004V8DyAAK</t>
  </si>
  <si>
    <t>a1636000004V8DzAAK</t>
  </si>
  <si>
    <t>a1636000004V8AhAAK</t>
  </si>
  <si>
    <t>a1636000004V8AiAAK</t>
  </si>
  <si>
    <t>a1636000004V8AjAAK</t>
  </si>
  <si>
    <t>a1636000004V8AkAAK</t>
  </si>
  <si>
    <t>a1636000004V8AlAAK</t>
  </si>
  <si>
    <t>a1636000004V8AmAAK</t>
  </si>
  <si>
    <t>a1636000004V8AnAAK</t>
  </si>
  <si>
    <t>a1636000004V8AoAAK</t>
  </si>
  <si>
    <t>a1636000004V8ApAAK</t>
  </si>
  <si>
    <t>a1636000004V8AqAAK</t>
  </si>
  <si>
    <t>a1636000004V8ArAAK</t>
  </si>
  <si>
    <t>a1636000004V8AsAAK</t>
  </si>
  <si>
    <t>a1636000004V8AtAAK</t>
  </si>
  <si>
    <t>a1636000004V8AuAAK</t>
  </si>
  <si>
    <t>a1636000004V8AvAAK</t>
  </si>
  <si>
    <t>a1636000004V8AwAAK</t>
  </si>
  <si>
    <t>a1636000004V8AxAAK</t>
  </si>
  <si>
    <t>a1636000004V8AyAAK</t>
  </si>
  <si>
    <t>a1636000004V8AzAAK</t>
  </si>
  <si>
    <t>a1636000004V8B0AAK</t>
  </si>
  <si>
    <t>a1636000004V8E0AAK</t>
  </si>
  <si>
    <t>a1636000004V8E1AAK</t>
  </si>
  <si>
    <t>a1636000004V8E2AAK</t>
  </si>
  <si>
    <t>a1636000004V8E3AAK</t>
  </si>
  <si>
    <t>a1636000004V8E4AAK</t>
  </si>
  <si>
    <t>a1636000004V8E5AAK</t>
  </si>
  <si>
    <t>a1636000004V8E6AAK</t>
  </si>
  <si>
    <t>a1636000004V8E7AAK</t>
  </si>
  <si>
    <t>a1636000004V8E8AAK</t>
  </si>
  <si>
    <t>a1636000004V8E9AAK</t>
  </si>
  <si>
    <t>a1636000004V8EAAA0</t>
  </si>
  <si>
    <t>a1636000004V8EBAA0</t>
  </si>
  <si>
    <t>a1636000004V8ECAA0</t>
  </si>
  <si>
    <t>a1636000004V8EDAA0</t>
  </si>
  <si>
    <t>a1636000004V8EEAA0</t>
  </si>
  <si>
    <t>a1636000004V8EFAA0</t>
  </si>
  <si>
    <t>a1636000004V8EGAA0</t>
  </si>
  <si>
    <t>a1636000004V8EHAA0</t>
  </si>
  <si>
    <t>a1636000004V8EIAA0</t>
  </si>
  <si>
    <t>a1636000004V8EJAA0</t>
  </si>
  <si>
    <t>a1636000004V8EKAA0</t>
  </si>
  <si>
    <t>a1636000004V8ELAA0</t>
  </si>
  <si>
    <t>a1636000004V8EMAA0</t>
  </si>
  <si>
    <t>a1636000004V8ENAA0</t>
  </si>
  <si>
    <t>a1636000004V8EOAA0</t>
  </si>
  <si>
    <t>a1636000004V8EPAA0</t>
  </si>
  <si>
    <t>a1636000004V8EQAA0</t>
  </si>
  <si>
    <t>a1636000004V8ERAA0</t>
  </si>
  <si>
    <t>a1636000004V8ESAA0</t>
  </si>
  <si>
    <t>a1636000004V8ETAA0</t>
  </si>
  <si>
    <t>a1636000004V8EUAA0</t>
  </si>
  <si>
    <t>a1636000004V8EVAA0</t>
  </si>
  <si>
    <t>a1636000004V8EWAA0</t>
  </si>
  <si>
    <t>a1636000004V8EXAA0</t>
  </si>
  <si>
    <t>a1636000004V8EYAA0</t>
  </si>
  <si>
    <t>a1636000004V8EZAA0</t>
  </si>
  <si>
    <t>a1636000004V8EaAAK</t>
  </si>
  <si>
    <t>a1636000004V8EbAAK</t>
  </si>
  <si>
    <t>a1636000004V8EcAAK</t>
  </si>
  <si>
    <t>a1636000004V8EdAAK</t>
  </si>
  <si>
    <t>HIV/AIDS</t>
  </si>
  <si>
    <t>HIV I-9a(M): Percentage of men who have sex with men who are living with HIV</t>
  </si>
  <si>
    <t>Age</t>
  </si>
  <si>
    <t>U25</t>
  </si>
  <si>
    <t>a1L36000000zoLcEAI</t>
  </si>
  <si>
    <t>25+</t>
  </si>
  <si>
    <t>a1L36000000zoLdEAI</t>
  </si>
  <si>
    <t>IOR-00035</t>
  </si>
  <si>
    <t>HIV I-9b(M): Percentage of transgender people who are living with HIV</t>
  </si>
  <si>
    <t>a1L36000000zoLeEAI</t>
  </si>
  <si>
    <t>a1L36000000zoLfEAI</t>
  </si>
  <si>
    <t>HIV I-10(M): Percentage of sex workers who are living with HIV</t>
  </si>
  <si>
    <t>a1L36000002Nzj2EAC</t>
  </si>
  <si>
    <t>a1L36000002Nzj3EAC</t>
  </si>
  <si>
    <t>IOR-00037</t>
  </si>
  <si>
    <t>HIV I-11(M): Percentage of people who inject drugs who are living with HIV</t>
  </si>
  <si>
    <t>a1L36000002OKmOEAW</t>
  </si>
  <si>
    <t>a1L36000002OKmPEAW</t>
  </si>
  <si>
    <t>IOR-00040</t>
  </si>
  <si>
    <t>Malaria I-4: Malaria test positivity rate</t>
  </si>
  <si>
    <t>Species</t>
  </si>
  <si>
    <t>P. Falciparum</t>
  </si>
  <si>
    <t>a1L36000000zoLwEAI</t>
  </si>
  <si>
    <t>Type of testing</t>
  </si>
  <si>
    <t>Microscopy</t>
  </si>
  <si>
    <t>a1L36000002Nzj4EAC</t>
  </si>
  <si>
    <t>Rapid diagnostic test</t>
  </si>
  <si>
    <t>a1L36000002Nzj5EAC</t>
  </si>
  <si>
    <t>IOR-00041</t>
  </si>
  <si>
    <t>Malaria I-5: Malaria parasite prevalence: Proportion of children aged 6-59 months with malaria infection</t>
  </si>
  <si>
    <t>Gender</t>
  </si>
  <si>
    <t>Male</t>
  </si>
  <si>
    <t>a1L36000000zoLyEAI</t>
  </si>
  <si>
    <t>Female</t>
  </si>
  <si>
    <t>a1L36000000zoLzEAI</t>
  </si>
  <si>
    <t>IOR-00042</t>
  </si>
  <si>
    <t>HIV I-4: Number of AIDS-related deaths per 100,000 population</t>
  </si>
  <si>
    <t>U15</t>
  </si>
  <si>
    <t>a1L36000000zoLaEAI</t>
  </si>
  <si>
    <t>15+</t>
  </si>
  <si>
    <t>a1L36000000zoLbEAI</t>
  </si>
  <si>
    <t>Age | Gender</t>
  </si>
  <si>
    <t>15-19 male</t>
  </si>
  <si>
    <t>a1L36000002Nzj0EAC</t>
  </si>
  <si>
    <t>20-24 male</t>
  </si>
  <si>
    <t>a1L36000002Nzj1EAC</t>
  </si>
  <si>
    <t>15-19 female</t>
  </si>
  <si>
    <t>a1L36000002NzjFEAS</t>
  </si>
  <si>
    <t>20-24 female</t>
  </si>
  <si>
    <t>a1L36000002NzjGEAS</t>
  </si>
  <si>
    <t>a1L36000000zoLXEAY</t>
  </si>
  <si>
    <t>a1L36000000zoLYEAY</t>
  </si>
  <si>
    <t>IOR-00052</t>
  </si>
  <si>
    <t>Malaria I-1(M): Reported malaria cases (presumed and confirmed)</t>
  </si>
  <si>
    <t>U5</t>
  </si>
  <si>
    <t>a1L36000000zoLiEAI</t>
  </si>
  <si>
    <t>5+</t>
  </si>
  <si>
    <t>a1L36000000zoLjEAI</t>
  </si>
  <si>
    <t>Malaria case definition</t>
  </si>
  <si>
    <t>Confirmed</t>
  </si>
  <si>
    <t>a1L36000002NzjDEAS</t>
  </si>
  <si>
    <t>Presumptive</t>
  </si>
  <si>
    <t>a1L36000002NzjEEAS</t>
  </si>
  <si>
    <t>P. Vivax</t>
  </si>
  <si>
    <t>a1L36000002NzjAEAS</t>
  </si>
  <si>
    <t>a1L36000002NzjBEAS</t>
  </si>
  <si>
    <t>Other species</t>
  </si>
  <si>
    <t>a1L36000002NzjCEAS</t>
  </si>
  <si>
    <t>IOR-00054</t>
  </si>
  <si>
    <t>Malaria I-3.1(M): Inpatient malaria deaths per year: rate per 100,000 persons per year</t>
  </si>
  <si>
    <t>a1L36000000zoLtEAI</t>
  </si>
  <si>
    <t>a1L36000000zoLuEAI</t>
  </si>
  <si>
    <t>IOR-00055</t>
  </si>
  <si>
    <t>Malaria I-6: All-cause under-5 mortality rate per 1000 live births</t>
  </si>
  <si>
    <t>a1L36000000zoM0EAI</t>
  </si>
  <si>
    <t>a1L36000000zoM1EAI</t>
  </si>
  <si>
    <t>IOR-00061</t>
  </si>
  <si>
    <t>HIV I-14: Number of new HIV infections per 1000 uninfected population</t>
  </si>
  <si>
    <t>a1L36000002NziwEAC</t>
  </si>
  <si>
    <t>a1L36000002NzixEAC</t>
  </si>
  <si>
    <t>a1L36000002NziyEAC</t>
  </si>
  <si>
    <t>a1L36000002NzizEAC</t>
  </si>
  <si>
    <t>a1L36000002NzjJEAS</t>
  </si>
  <si>
    <t>a1L36000002NzjKEAS</t>
  </si>
  <si>
    <t>a1L36000002NziuEAC</t>
  </si>
  <si>
    <t>a1L36000002NzivEAC</t>
  </si>
  <si>
    <t>IOR-00063</t>
  </si>
  <si>
    <t>Malaria I-10(M): Annual parasite incidence: Confirmed malaria cases (microscopy or RDT): rate per 1000 persons per year (Elimination settings)</t>
  </si>
  <si>
    <t>Source of infection</t>
  </si>
  <si>
    <t>Imported</t>
  </si>
  <si>
    <t>a1L36000002Nzj6EAC</t>
  </si>
  <si>
    <t>Induced</t>
  </si>
  <si>
    <t>a1L36000002Nzj7EAC</t>
  </si>
  <si>
    <t>Local-indigenous</t>
  </si>
  <si>
    <t>a1L36000002Nzj8EAC</t>
  </si>
  <si>
    <t>Local-introduced</t>
  </si>
  <si>
    <t>a1L36000002Nzj9EAC</t>
  </si>
  <si>
    <t>IOR-00076</t>
  </si>
  <si>
    <t>HIV I-13: Number and % of people living with HIV</t>
  </si>
  <si>
    <t>a1L36000002NziqEAC</t>
  </si>
  <si>
    <t>a1L36000002NzirEAC</t>
  </si>
  <si>
    <t>a1L36000002NzisEAC</t>
  </si>
  <si>
    <t>a1L36000002NzitEAC</t>
  </si>
  <si>
    <t>a1L36000002NzjHEAS</t>
  </si>
  <si>
    <t>a1L36000002NzjIEAS</t>
  </si>
  <si>
    <t>a1L36000002NzioEAC</t>
  </si>
  <si>
    <t>a1L36000002NzipEAC</t>
  </si>
  <si>
    <t>HIV O-1(M): Percentage of adults and children with HIV, known to be on treatment 12 months after initiation of antiretroviral therapy</t>
  </si>
  <si>
    <t>a1L36000000zoL4EAI</t>
  </si>
  <si>
    <t>a1L36000000zoL5EAI</t>
  </si>
  <si>
    <t>Duration of treatment</t>
  </si>
  <si>
    <t>24 months after initiation</t>
  </si>
  <si>
    <t>a1L36000000zoL6EAI</t>
  </si>
  <si>
    <t>36 months after initiation</t>
  </si>
  <si>
    <t>a1L36000000zoL7EAI</t>
  </si>
  <si>
    <t>60 months after initiation</t>
  </si>
  <si>
    <t>a1L36000002NzjLEAS</t>
  </si>
  <si>
    <t>a1L36000000zoL1EAI</t>
  </si>
  <si>
    <t>a1L36000000zoL2EAI</t>
  </si>
  <si>
    <t>HIV O-4a(M): Percentage of men reporting the use of a condom the last time they had anal sex with a male partner</t>
  </si>
  <si>
    <t>a1L36000002NzjMEAS</t>
  </si>
  <si>
    <t>a1L36000002NzjNEAS</t>
  </si>
  <si>
    <t>HIV O-5(M): Percentage of sex workers reporting the use of a condom with their most recent client</t>
  </si>
  <si>
    <t>a1L36000002NzjQEAS</t>
  </si>
  <si>
    <t>a1L36000002NzjREAS</t>
  </si>
  <si>
    <t>a1L36000000zoLEEAY</t>
  </si>
  <si>
    <t>a1L36000000zoLFEAY</t>
  </si>
  <si>
    <t>IOR-00008</t>
  </si>
  <si>
    <t>HIV O-6(M): Percentage of people who inject drugs reporting the use of sterile injecting equipment the last time they injected</t>
  </si>
  <si>
    <t>a1L36000000zoM9EAI</t>
  </si>
  <si>
    <t>a1L36000000zoMAEAY</t>
  </si>
  <si>
    <t>a1L36000000zoLHEAY</t>
  </si>
  <si>
    <t>a1L36000000zoLIEAY</t>
  </si>
  <si>
    <t>TB O-4(M): Treatment success rate of RR TB and/or MDR-TB: Percentage of cases with RR and/or MDR-TB successfully treated</t>
  </si>
  <si>
    <t>TB case definition</t>
  </si>
  <si>
    <t>XDR TB</t>
  </si>
  <si>
    <t>a1L36000002NzjYEAS</t>
  </si>
  <si>
    <t>IOR-00014</t>
  </si>
  <si>
    <t>Malaria O-1a: Proportion of population that slept under an insecticide-treated net the previous night</t>
  </si>
  <si>
    <t>a1L36000000zoLNEAY</t>
  </si>
  <si>
    <t>a1L36000000zoLOEAY</t>
  </si>
  <si>
    <t>IOR-00018</t>
  </si>
  <si>
    <t>Malaria O-3: Proportion of population using an insecticide-treated net among those with access to an insecticide-treated net</t>
  </si>
  <si>
    <t>a1L36000000zoLPEAY</t>
  </si>
  <si>
    <t>a1L36000000zoLQEAY</t>
  </si>
  <si>
    <t>IOR-00066</t>
  </si>
  <si>
    <t>HIV O-4.1b(M): Percentage of transgender people reporting the use of a condom the last time they had sex with a partner</t>
  </si>
  <si>
    <t>a1L36000002NzjOEAS</t>
  </si>
  <si>
    <t>a1L36000002NzjPEAS</t>
  </si>
  <si>
    <t>IOR-00067</t>
  </si>
  <si>
    <t>HIV O-9: Percentage of people who inject drugs reporting condom use at the last sexual intercourse</t>
  </si>
  <si>
    <t>a1L36000002NzjUEAS</t>
  </si>
  <si>
    <t>a1L36000002NzjVEAS</t>
  </si>
  <si>
    <t>a1L36000002NzjSEAS</t>
  </si>
  <si>
    <t>a1L36000002NzjTEAS</t>
  </si>
  <si>
    <t>IOR-00068</t>
  </si>
  <si>
    <t>HIV O-11: Percentage of (estimated) people living with HIV who have been tested HIV-positive</t>
  </si>
  <si>
    <t>a1L36000002NzjWEAS</t>
  </si>
  <si>
    <t>a1L36000002NzjXEAS</t>
  </si>
  <si>
    <t>IOR-00075</t>
  </si>
  <si>
    <t>Malaria O-9(M): Annual blood examination rate: per 100 population per year (Elimination settings)</t>
  </si>
  <si>
    <t>Case detection</t>
  </si>
  <si>
    <t>Active</t>
  </si>
  <si>
    <t>a1L36000002NzjZEAS</t>
  </si>
  <si>
    <t>Passive</t>
  </si>
  <si>
    <t>a1L36000002NzjaEAC</t>
  </si>
  <si>
    <t>MDR TB-2(M): Number of TB cases with RR-TB and/or MDR-TB notified</t>
  </si>
  <si>
    <t>a1L36000000zoNGEAY</t>
  </si>
  <si>
    <t>a1L36000000zoNHEAY</t>
  </si>
  <si>
    <t>a1L36000000zoNEEAY</t>
  </si>
  <si>
    <t>a1L36000000zoNFEAY</t>
  </si>
  <si>
    <t>MDR TB-3(M): Number of cases with RR-TB and/or MDR-TB that began second-line treatment</t>
  </si>
  <si>
    <t>a1L36000000zoNKEAY</t>
  </si>
  <si>
    <t>a1L36000000zoNLEAY</t>
  </si>
  <si>
    <t>a1L36000000zoNIEAY</t>
  </si>
  <si>
    <t>a1L36000000zoNJEAY</t>
  </si>
  <si>
    <t>TB regimen</t>
  </si>
  <si>
    <t>New TB drugs</t>
  </si>
  <si>
    <t>a1L36000002Nzk0EAC</t>
  </si>
  <si>
    <t>Short regimens</t>
  </si>
  <si>
    <t>a1L36000002Nzk1EAC</t>
  </si>
  <si>
    <t>MCI-00043</t>
  </si>
  <si>
    <t>VC-3(M): Number of long-lasting insecticidal nets distributed to targeted risk groups through continuous distribution</t>
  </si>
  <si>
    <t>Target / Risk population group</t>
  </si>
  <si>
    <t>Pregnant women</t>
  </si>
  <si>
    <t>a1L36000000zoNMEAY</t>
  </si>
  <si>
    <t>Children 0-5</t>
  </si>
  <si>
    <t>a1L36000000zoNNEAY</t>
  </si>
  <si>
    <t>Migrants/ refugees/ IDPs</t>
  </si>
  <si>
    <t>a1L36000000zoNOEAY</t>
  </si>
  <si>
    <t>Other population group</t>
  </si>
  <si>
    <t>a1L36000000zoNQEAY</t>
  </si>
  <si>
    <t>School children</t>
  </si>
  <si>
    <t>a1L36000002Nzk2EAC</t>
  </si>
  <si>
    <t>MCI-00047</t>
  </si>
  <si>
    <t>CM-1a(M): Proportion of suspected malaria cases that receive a parasitological test at public sector health facilities</t>
  </si>
  <si>
    <t>a1L36000000zoNWEAY</t>
  </si>
  <si>
    <t>a1L36000000zoNXEAY</t>
  </si>
  <si>
    <t>a1L36000000zoNYEAY</t>
  </si>
  <si>
    <t>a1L36000000zoNZEAY</t>
  </si>
  <si>
    <t>MCI-00048</t>
  </si>
  <si>
    <t>CM-1b(M): Proportion of suspected malaria cases that receive a parasitological test in the community</t>
  </si>
  <si>
    <t>a1L36000000zoNaEAI</t>
  </si>
  <si>
    <t>a1L36000000zoNbEAI</t>
  </si>
  <si>
    <t>a1L36000000zoNcEAI</t>
  </si>
  <si>
    <t>a1L36000000zoNdEAI</t>
  </si>
  <si>
    <t>MCI-00049</t>
  </si>
  <si>
    <t>CM-1c(M): Proportion of suspected malaria cases that receive a parasitological test at private sector sites</t>
  </si>
  <si>
    <t>a1L36000000zoNeEAI</t>
  </si>
  <si>
    <t>a1L36000000zoNfEAI</t>
  </si>
  <si>
    <t>a1L36000000zoNgEAI</t>
  </si>
  <si>
    <t>a1L36000000zoNhEAI</t>
  </si>
  <si>
    <t>MCI-00050</t>
  </si>
  <si>
    <t>CM-2a(M): Proportion of confirmed malaria cases that received first-line antimalarial treatment at public sector health facilities</t>
  </si>
  <si>
    <t>a1L36000000zoNiEAI</t>
  </si>
  <si>
    <t>a1L36000000zoNjEAI</t>
  </si>
  <si>
    <t>MCI-00051</t>
  </si>
  <si>
    <t>CM-2b(M): Proportion of confirmed malaria cases that received first-line antimalarial treatment in the community</t>
  </si>
  <si>
    <t>a1L36000000zoNlEAI</t>
  </si>
  <si>
    <t>a1L36000000zoNkEAI</t>
  </si>
  <si>
    <t>MCI-00052</t>
  </si>
  <si>
    <t>CM-2c(M): Proportion of confirmed malaria cases that received first-line antimalarial treatment at private sector sites</t>
  </si>
  <si>
    <t>a1L36000000zoNmEAI</t>
  </si>
  <si>
    <t>a1L36000000zoNnEAI</t>
  </si>
  <si>
    <t>MCI-00053</t>
  </si>
  <si>
    <t>CM-3a: Proportion of malaria cases (presumed and confirmed) that received first line antimalarial treatment at public sector health facilities</t>
  </si>
  <si>
    <t>a1L36000000zoNoEAI</t>
  </si>
  <si>
    <t>a1L36000000zoNpEAI</t>
  </si>
  <si>
    <t>MCI-00054</t>
  </si>
  <si>
    <t>CM-3b: Proportion of malaria cases (presumed and confirmed) that received first line antimalarial treatment in the community</t>
  </si>
  <si>
    <t>a1L36000000zoNqEAI</t>
  </si>
  <si>
    <t>a1L36000000zoNrEAI</t>
  </si>
  <si>
    <t>MCI-00055</t>
  </si>
  <si>
    <t>CM-3c: Proportion of malaria cases (presumed and confirmed) that received first line antimalarial treatment at private sector sites</t>
  </si>
  <si>
    <t>a1L36000000zoNsEAI</t>
  </si>
  <si>
    <t>a1L36000000zoNtEAI</t>
  </si>
  <si>
    <t>TCS-1(M): Percentage of people living with HIV currently receiving antiretroviral therapy</t>
  </si>
  <si>
    <t>a1L36000000zoMsEAI</t>
  </si>
  <si>
    <t>a1L36000000zoMtEAI</t>
  </si>
  <si>
    <t>15-24 male</t>
  </si>
  <si>
    <t>a1L36000000zoO2EAI</t>
  </si>
  <si>
    <t>a1L36000002NzjpEAC</t>
  </si>
  <si>
    <t>a1L36000002NzjqEAC</t>
  </si>
  <si>
    <t>15-24 female</t>
  </si>
  <si>
    <t>a1L36000002Nzk7EAC</t>
  </si>
  <si>
    <t>a1L36000002Nzk8EAC</t>
  </si>
  <si>
    <t>a1L36000002Nzk9EAC</t>
  </si>
  <si>
    <t>a1L36000000zoMpEAI</t>
  </si>
  <si>
    <t>a1L36000000zoMqEAI</t>
  </si>
  <si>
    <t>Transgender</t>
  </si>
  <si>
    <t>a1L36000000zoMrEAI</t>
  </si>
  <si>
    <t>MSM</t>
  </si>
  <si>
    <t>a1L36000002NzjrEAC</t>
  </si>
  <si>
    <t>Sex workers</t>
  </si>
  <si>
    <t>a1L36000002NzjsEAC</t>
  </si>
  <si>
    <t>PWIDs</t>
  </si>
  <si>
    <t>a1L36000002NzjtEAC</t>
  </si>
  <si>
    <t>MCI-00239</t>
  </si>
  <si>
    <t>TCS-2: Percentage of people living with HIV that initiated ART with a CD4 count of &lt;200 cells/mm³</t>
  </si>
  <si>
    <t>a1L36000000zoMuEAI</t>
  </si>
  <si>
    <t>a1L36000000zoMvEAI</t>
  </si>
  <si>
    <t>TCP-1(M): Number of notified cases of all forms of TB-(i.e. bacteriologically confirmed + clinically diagnosed), includes new and relapse cases</t>
  </si>
  <si>
    <t>a1L36000000zoN2EAI</t>
  </si>
  <si>
    <t>a1L36000000zoO8EAI</t>
  </si>
  <si>
    <t>a1L36000000zoMxEAI</t>
  </si>
  <si>
    <t>a1L36000000zoMyEAI</t>
  </si>
  <si>
    <t>HIV test status</t>
  </si>
  <si>
    <t>Positive</t>
  </si>
  <si>
    <t>a1L36000000zoMzEAI</t>
  </si>
  <si>
    <t>Negative</t>
  </si>
  <si>
    <t>a1L36000000zoN0EAI</t>
  </si>
  <si>
    <t>Not documented</t>
  </si>
  <si>
    <t>a1L36000000zoN1EAI</t>
  </si>
  <si>
    <t>Bacteriologically confirmed</t>
  </si>
  <si>
    <t>a1L36000002NzjwEAC</t>
  </si>
  <si>
    <t>TCP-2(M): Treatment success rate- all forms:  Percentage of TB cases, all forms, bacteriologically confirmed plus clinically diagnosed, successfully treated (cured plus treatment completed) among all TB cases registered for treatment during a specified period, new and relapse cases</t>
  </si>
  <si>
    <t>a1L36000000zoN8EAI</t>
  </si>
  <si>
    <t>a1L36000000zoN9EAI</t>
  </si>
  <si>
    <t>a1L36000000zoN3EAI</t>
  </si>
  <si>
    <t>a1L36000000zoN4EAI</t>
  </si>
  <si>
    <t>a1L36000000zoN5EAI</t>
  </si>
  <si>
    <t>a1L36000000zoN6EAI</t>
  </si>
  <si>
    <t>a1L36000000zoN7EAI</t>
  </si>
  <si>
    <t>MCI-00617</t>
  </si>
  <si>
    <t>YP-3: Number of adolescent girls and young women (AGYW) who were tested for HIV and received their results during the reporting period</t>
  </si>
  <si>
    <t>15-19</t>
  </si>
  <si>
    <t>a1L36000002NzjgEAC</t>
  </si>
  <si>
    <t>20-24</t>
  </si>
  <si>
    <t>a1L36000002NzjhEAC</t>
  </si>
  <si>
    <t>15-24</t>
  </si>
  <si>
    <t>a1L36000002NzjiEAC</t>
  </si>
  <si>
    <t>a1L36000002NzjjEAC</t>
  </si>
  <si>
    <t>a1L36000002NzjkEAC</t>
  </si>
  <si>
    <t>HTS-1: Number of people who were tested for HIV and received their results during the reporting period</t>
  </si>
  <si>
    <t>a1L36000002NzjlEAC</t>
  </si>
  <si>
    <t>a1L36000002NzjmEAC</t>
  </si>
  <si>
    <t>a1L36000002NzjnEAC</t>
  </si>
  <si>
    <t>a1L36000002NzjoEAC</t>
  </si>
  <si>
    <t>MCI-00625</t>
  </si>
  <si>
    <t>TCP-6b: Number of TB cases (all forms) notified among key affected populations/ high risk groups (other than prisoners)</t>
  </si>
  <si>
    <t>a1L36000002NzjyEAC</t>
  </si>
  <si>
    <t>a1L36000002NzjzEAC</t>
  </si>
  <si>
    <t>MCI-00630</t>
  </si>
  <si>
    <t>SPI-2: Percentage of children aged 3–59 months who received the full number of courses of SMC (3 or 4) per  transmission season in the targeted areas</t>
  </si>
  <si>
    <t>a1L36000002Nzk3EAC</t>
  </si>
  <si>
    <t>a1L36000002Nzk4EAC</t>
  </si>
  <si>
    <t>TCS-3.1: Percentage of people living with HIV and on ART, who have a suppressed viral load at 12 months (&lt;1000 copies/ml)</t>
  </si>
  <si>
    <t>a1L36000002NzjuEAC</t>
  </si>
  <si>
    <t>a1L36000002NzjvEAC</t>
  </si>
  <si>
    <t>a1L36000002Nzk5EAC</t>
  </si>
  <si>
    <t>a1L36000002Nzk6EAC</t>
  </si>
  <si>
    <t>IOR-00031</t>
  </si>
  <si>
    <t>HIV I-3b: Percentage of men who have sex with men with active syphilis</t>
  </si>
  <si>
    <t>a1J36000002m4ETEAY</t>
  </si>
  <si>
    <t>IOR-00032</t>
  </si>
  <si>
    <t>HIV I-3c: Percentage of sex workers with active syphilis</t>
  </si>
  <si>
    <t>a1J36000002m4EUEAY</t>
  </si>
  <si>
    <t>HIV I-6: Estimated percentage of child HIV infections from HIV-positive women delivering in the past 12 months</t>
  </si>
  <si>
    <t>a1J36000002m4EXEAY</t>
  </si>
  <si>
    <t>a1J36000002m4EZEAY</t>
  </si>
  <si>
    <t>IOR-00038</t>
  </si>
  <si>
    <t>HIV I-12: Percentage of other vulnerable populations (specify) who are living with HIV</t>
  </si>
  <si>
    <t>a1J36000002m4EaEAI</t>
  </si>
  <si>
    <t>Age,Gender,Age | Gender</t>
  </si>
  <si>
    <t>a1J36000002m4EeEAI</t>
  </si>
  <si>
    <t>TB/HIV I-1: TB/HIV mortality rate per 100,000 population</t>
  </si>
  <si>
    <t>IOR-00058</t>
  </si>
  <si>
    <t>HSS I-1: Under 5 mortality rate per 1000 live births</t>
  </si>
  <si>
    <t>a1J36000002m4EuEAI</t>
  </si>
  <si>
    <t>IOR-00059</t>
  </si>
  <si>
    <t>HSS I-2: Neonatal mortality rate, per 100,000 population</t>
  </si>
  <si>
    <t>a1J36000002m4EvEAI</t>
  </si>
  <si>
    <t>IOR-00060</t>
  </si>
  <si>
    <t>HSS I-3: Maternal mortality ratio, per 100,000 population</t>
  </si>
  <si>
    <t>a1J36000002m4EwEAI</t>
  </si>
  <si>
    <t>Age | Gender,Age,Gender</t>
  </si>
  <si>
    <t>a1J36000003YBHqEAO</t>
  </si>
  <si>
    <t>IOR-00064</t>
  </si>
  <si>
    <t>HIV I-3.1a: Percentage of individuals seropositive for syphilis</t>
  </si>
  <si>
    <t>a1J36000003YBHtEAO</t>
  </si>
  <si>
    <t>Gender,Age,Age | Gender</t>
  </si>
  <si>
    <t>a1J36000003YBIAEA4</t>
  </si>
  <si>
    <t>IOR-00001</t>
  </si>
  <si>
    <t>HSS O-3: Ratio of household out-of-pocket payments for health to total expenditure on health</t>
  </si>
  <si>
    <t>a1J36000002m4DzEAI</t>
  </si>
  <si>
    <t>Duration of treatment,Age,Gender</t>
  </si>
  <si>
    <t>Age,Gender</t>
  </si>
  <si>
    <t>a1J36000002m4E6EAI</t>
  </si>
  <si>
    <t>IOR-00009</t>
  </si>
  <si>
    <t>HIV O-7: Percentage of other vulnerable populations who report the use of a condom at last sexual intercourse</t>
  </si>
  <si>
    <t>a1J36000002m4E7EAI</t>
  </si>
  <si>
    <t>IOR-00022</t>
  </si>
  <si>
    <t>HSS O-1: Percentage of women attending antenatal care</t>
  </si>
  <si>
    <t>a1J36000002m4EKEAY</t>
  </si>
  <si>
    <t>IOR-00023</t>
  </si>
  <si>
    <t>HSS O-2: Percentage of births attended by skilled health professional</t>
  </si>
  <si>
    <t>a1J36000002m4ELEAY</t>
  </si>
  <si>
    <t>HIV O-10: Percentage of women and men with non-regular partner in the past 12 months who report the use of a condom during their last intercourse</t>
  </si>
  <si>
    <t>a1J36000003YBHvEAO</t>
  </si>
  <si>
    <t>a1J36000003YBHwEAO</t>
  </si>
  <si>
    <t>a1J36000003YBHxEAO</t>
  </si>
  <si>
    <t>HIV O-12: Percentage of people living with HIV and on ART who are virologically suppressed (among all those currently on treatment who received a VL measurement regardless of when they started ART)</t>
  </si>
  <si>
    <t>IOR-00070</t>
  </si>
  <si>
    <t>HIV O-13: Proportion of ever-married or partnered women aged 15-49 who experienced physical or sexual violence from a male intimate partner in the past 12 months</t>
  </si>
  <si>
    <t>a1J36000003YBHzEAO</t>
  </si>
  <si>
    <t>IOR-00071</t>
  </si>
  <si>
    <t>HIV O-14: Percentage of women and men aged 15–49 who report discriminatory attitudes towards people living with HIV</t>
  </si>
  <si>
    <t>a1J36000003YBI0EAO</t>
  </si>
  <si>
    <t>IOR-00072</t>
  </si>
  <si>
    <t>HIV O-15: Percent of people living with HIV who experienced recent discrimination at health care facilities</t>
  </si>
  <si>
    <t>a1J36000003YBI1EAO</t>
  </si>
  <si>
    <t>Comprehensive prevention programs for MSM</t>
  </si>
  <si>
    <t>a3z360000009C49AAE</t>
  </si>
  <si>
    <t>Comprehensive prevention programs for people who inject drugs (PWID) and their partners</t>
  </si>
  <si>
    <t>MCI-00003</t>
  </si>
  <si>
    <t>a3z360000009C1XAAU</t>
  </si>
  <si>
    <t>a1O36000001EGFDEA4</t>
  </si>
  <si>
    <t>Comprehensive prevention programs for sex workers and their clients</t>
  </si>
  <si>
    <t>a3z360000009C1WAAU</t>
  </si>
  <si>
    <t>Comprehensive prevention programs for TGs</t>
  </si>
  <si>
    <t>MCI-00531</t>
  </si>
  <si>
    <t>a3z360000009C1pAAE</t>
  </si>
  <si>
    <t>a1O36000001qZ7sEAE</t>
  </si>
  <si>
    <t>Comprehensive programs for people in prisons and other closed settings</t>
  </si>
  <si>
    <t>MCI-00532</t>
  </si>
  <si>
    <t>a3z360000009C1qAAE</t>
  </si>
  <si>
    <t>a1O36000001qZ7tEAE</t>
  </si>
  <si>
    <t>HIV Testing Services</t>
  </si>
  <si>
    <t>a3z360000009C1rAAE</t>
  </si>
  <si>
    <t>Payment for results</t>
  </si>
  <si>
    <t>MCI-00024</t>
  </si>
  <si>
    <t>a3z360000009C1nAAE</t>
  </si>
  <si>
    <t>a1O36000001EGFYEA4</t>
  </si>
  <si>
    <t>PMTCT</t>
  </si>
  <si>
    <t>a3z360000009C1aAAE</t>
  </si>
  <si>
    <t>Prevention programs for adolescents and youth, in and out of school</t>
  </si>
  <si>
    <t>MCI-00005</t>
  </si>
  <si>
    <t>a3z360000009C1ZAAU</t>
  </si>
  <si>
    <t>a1O36000001EGFFEA4</t>
  </si>
  <si>
    <t>Prevention programs for general population</t>
  </si>
  <si>
    <t>MCI-00000</t>
  </si>
  <si>
    <t>a3z360000009C1UAAU</t>
  </si>
  <si>
    <t>a1O36000001EGFAEA4</t>
  </si>
  <si>
    <t>Prevention programs for other vulnerable populations</t>
  </si>
  <si>
    <t>a3z360000009C1YAAU</t>
  </si>
  <si>
    <t>Program management</t>
  </si>
  <si>
    <t>MCI-00023</t>
  </si>
  <si>
    <t>a3z360000009C1mAAE</t>
  </si>
  <si>
    <t>a1O36000001EGFXEA4</t>
  </si>
  <si>
    <t>Programs to reduce human rights-related barriers to HIV services</t>
  </si>
  <si>
    <t>MCI-00535</t>
  </si>
  <si>
    <t>a3z360000009C4AAAU</t>
  </si>
  <si>
    <t>a1O36000001qZ7wEAE</t>
  </si>
  <si>
    <t>RSSH: Community responses and systems</t>
  </si>
  <si>
    <t>MCI-00021</t>
  </si>
  <si>
    <t>a3z360000009C1kAAE</t>
  </si>
  <si>
    <t>a1O36000001EGFVEA4</t>
  </si>
  <si>
    <t>RSSH: Financial management systems</t>
  </si>
  <si>
    <t>MCI-00019</t>
  </si>
  <si>
    <t>a3z360000009C1iAAE</t>
  </si>
  <si>
    <t>a1O36000001EGFTEA4</t>
  </si>
  <si>
    <t>RSSH: Health management information systems and M&amp;E</t>
  </si>
  <si>
    <t>a3z360000009C1lAAE</t>
  </si>
  <si>
    <t>RSSH: Human resources for health (HRH), including community health workers</t>
  </si>
  <si>
    <t>MCI-00015</t>
  </si>
  <si>
    <t>a3z360000009C1eAAE</t>
  </si>
  <si>
    <t>a1O36000001EGFPEA4</t>
  </si>
  <si>
    <t>RSSH: Integrated service delivery and quality improvement</t>
  </si>
  <si>
    <t>MCI-00014</t>
  </si>
  <si>
    <t>a3z360000009C1dAAE</t>
  </si>
  <si>
    <t>a1O36000001EGFOEA4</t>
  </si>
  <si>
    <t>RSSH: National health strategies</t>
  </si>
  <si>
    <t>MCI-00536</t>
  </si>
  <si>
    <t>a3z360000009C4BAAU</t>
  </si>
  <si>
    <t>a1O36000001qZ7xEAE</t>
  </si>
  <si>
    <t>RSSH: Procurement and supply chain management systems</t>
  </si>
  <si>
    <t>MCI-00016</t>
  </si>
  <si>
    <t>a3z360000009C1fAAE</t>
  </si>
  <si>
    <t>a1O36000001EGFQEA4</t>
  </si>
  <si>
    <t>TB/HIV</t>
  </si>
  <si>
    <t>a3z360000009C1cAAE</t>
  </si>
  <si>
    <t>Treatment, care and support</t>
  </si>
  <si>
    <t>a3z360000009C1bAAE</t>
  </si>
  <si>
    <t>MCI-00214</t>
  </si>
  <si>
    <t>GP-4: Percentage of antenatal care attendees tested for syphilis</t>
  </si>
  <si>
    <t>a1O36000001EGIcEAO</t>
  </si>
  <si>
    <t>MCI-00215</t>
  </si>
  <si>
    <t>GP-5: Number of medical male circumcisions performed according to national standards</t>
  </si>
  <si>
    <t>a1O36000001EGIdEAO</t>
  </si>
  <si>
    <t>MCI-00216</t>
  </si>
  <si>
    <t>GP-6: Percentage of orphaned and vulnerable children aged 0–17 years whose households received free basic external support in caring for the child according to national guidelines</t>
  </si>
  <si>
    <t>a1O36000001EGIeEAO</t>
  </si>
  <si>
    <t>KP-1c(M): Percentage of sex workers reached with HIV prevention programs - defined package of services</t>
  </si>
  <si>
    <t>KP-3c(M): Percentage of sex workers that have received an HIV test during the reporting period and know their results</t>
  </si>
  <si>
    <t>MCI-00615</t>
  </si>
  <si>
    <t>KP-6c: Percentage of sex workers using PrEP in priority sex workers PrEP populations</t>
  </si>
  <si>
    <t>a1O36000001qZ9EEAU</t>
  </si>
  <si>
    <t>MCI-00226</t>
  </si>
  <si>
    <t>KP-1d(M): Percentage of people who inject drugs reached with HIV prevention programs - defined package of services</t>
  </si>
  <si>
    <t>a1O36000001EGIoEAO</t>
  </si>
  <si>
    <t>MCI-00228</t>
  </si>
  <si>
    <t>KP-3d(M): Percentage of people who inject drugs that have received an HIV test during the reporting period and know their results</t>
  </si>
  <si>
    <t>a1O36000001EGIqEAO</t>
  </si>
  <si>
    <t>MCI-00229</t>
  </si>
  <si>
    <t>KP-4: Number of needles and syringes distributed per person who injects drugs per year by needle and syringe programs</t>
  </si>
  <si>
    <t>a1O36000001EGIrEAO</t>
  </si>
  <si>
    <t>MCI-00230</t>
  </si>
  <si>
    <t>KP-5: Percentage of individuals receiving Opioid Substitution Therapy who received treatment for at least 6 months</t>
  </si>
  <si>
    <t>a1O36000001EGIsEAO</t>
  </si>
  <si>
    <t>MCI-00231</t>
  </si>
  <si>
    <t>KP-1e: Percentage of other vulnerable populations reached with HIV prevention programs - defined package of services</t>
  </si>
  <si>
    <t>a1O36000001EGItEAO</t>
  </si>
  <si>
    <t>KP-3e: Percentage of other vulnerable populations that have received an HIV test during the reporting period and know their results</t>
  </si>
  <si>
    <t>MCI-00234</t>
  </si>
  <si>
    <t>YP-1: Percentage of young people aged 10–24 years reached by life skills–based HIV education in schools</t>
  </si>
  <si>
    <t>a1O36000001EGIwEAO</t>
  </si>
  <si>
    <t>MCI-00616</t>
  </si>
  <si>
    <t>YP-2: Percentage of adolescent girls and young women (AGYW) reached with HIV prevention programs- defined package of services</t>
  </si>
  <si>
    <t>a1O36000001qZ9FEAU</t>
  </si>
  <si>
    <t>HIV test status,Age</t>
  </si>
  <si>
    <t>a1O36000001qZ9GEAU</t>
  </si>
  <si>
    <t>MCI-00618</t>
  </si>
  <si>
    <t>YP-4: Percentage of adolescent girls and young women (AGYW) using PrEP</t>
  </si>
  <si>
    <t>a1O36000001qZ9HEAU</t>
  </si>
  <si>
    <t>PMTCT-1: Percentage of pregnant women who know their HIV status</t>
  </si>
  <si>
    <t>PMTCT-2.1: Percentage of HIV-positive pregnant women who received ART during pregnancy</t>
  </si>
  <si>
    <t>PMTCT-3.1: Percentage of HIV-exposed infants receiving a virological test for HIV within 2 months of birth</t>
  </si>
  <si>
    <t>Age | Gender,Age,Target / Risk population group,Gender</t>
  </si>
  <si>
    <t>a1O36000001EGJ1EAO</t>
  </si>
  <si>
    <t>MCI-00621</t>
  </si>
  <si>
    <t>TCS-6: Percentage of ART sites that had a stock-out of any antiretroviral drugs during the reporting period</t>
  </si>
  <si>
    <t>a1O36000001qZ9KEAU</t>
  </si>
  <si>
    <t>MCI-00620</t>
  </si>
  <si>
    <t>TCS-7: Percentage of newly diagnosed people linked to HIV care (individual linkage)</t>
  </si>
  <si>
    <t>a1O36000001qZ9JEAU</t>
  </si>
  <si>
    <t>TB/HIV-3.1: Percentage of people living with HIV in care (including PMTCT) who are screened for TB in HIV care or treatment settings</t>
  </si>
  <si>
    <t>MCI-00644</t>
  </si>
  <si>
    <t>TB/HIV-4.1: Percentage of people living with HIV newly enrolled in HIV care started on TB preventive therapy</t>
  </si>
  <si>
    <t>a1O36000001qZ9hEAE</t>
  </si>
  <si>
    <t>TB/HIV-5: Percentage of registered new and relapse TB patients with documented HIV status</t>
  </si>
  <si>
    <t>TB/HIV-6(M): Percentage of HIV-positive new and relapse TB patients on ART during TB treatment</t>
  </si>
  <si>
    <t>MCI-00060</t>
  </si>
  <si>
    <t>SD-1: Number of health facilities per 10,000 population</t>
  </si>
  <si>
    <t>a1O36000001EGG8EAO</t>
  </si>
  <si>
    <t>MCI-00634</t>
  </si>
  <si>
    <t>SD-3: Number of outpatient department visits per person per year</t>
  </si>
  <si>
    <t>a1O36000001qZ9XEAU</t>
  </si>
  <si>
    <t>MCI-00062</t>
  </si>
  <si>
    <t>HW-1: Number of health workers per 10,000 population (report on community health workers as applicable)</t>
  </si>
  <si>
    <t>a1O36000001EGGAEA4</t>
  </si>
  <si>
    <t>MCI-00063</t>
  </si>
  <si>
    <t>HW-2: Distribution of health workers</t>
  </si>
  <si>
    <t>a1O36000001EGGBEA4</t>
  </si>
  <si>
    <t>MCI-00064</t>
  </si>
  <si>
    <t>HW-3: Number of health workers newly recruited at primary health care facilities in the past 12 months, expressed as a percentage of planned recruitment targets</t>
  </si>
  <si>
    <t>a1O36000001EGGCEA4</t>
  </si>
  <si>
    <t>MCI-00065</t>
  </si>
  <si>
    <t>HW-4: Annual rate of retention of service providers at primary health care facilities</t>
  </si>
  <si>
    <t>a1O36000001EGGDEA4</t>
  </si>
  <si>
    <t>MCI-00633</t>
  </si>
  <si>
    <t>HW-5: Number of graduates from health workforce training institutions during the last academic year per 1000 population</t>
  </si>
  <si>
    <t>a1O36000001qZ9WEAU</t>
  </si>
  <si>
    <t>MCI-00631</t>
  </si>
  <si>
    <t>PSM-2: Percentage of health facilities with essential medicines and life-saving commodities in stock</t>
  </si>
  <si>
    <t>a1O36000001qZ9UEAU</t>
  </si>
  <si>
    <t>MCI-00632</t>
  </si>
  <si>
    <t>PSM-3: Percentage of facilities providing diagnostic services with tracer items on the day of the assessment</t>
  </si>
  <si>
    <t>a1O36000001qZ9VEAU</t>
  </si>
  <si>
    <t>MCI-00067</t>
  </si>
  <si>
    <t>HF-1: Government expenditure on health as percentage of general government expenditure</t>
  </si>
  <si>
    <t>a1O36000001EGGFEA4</t>
  </si>
  <si>
    <t>MCI-00068</t>
  </si>
  <si>
    <t>M&amp;E-1: Percentage of HMIS or other routine reporting units submitting timely reports according to national guidelines</t>
  </si>
  <si>
    <t>a1O36000001EGGGEA4</t>
  </si>
  <si>
    <t>MCI-00069</t>
  </si>
  <si>
    <t>M&amp;E-2: Proportion of facility reports received over the reports expected during the reporting period</t>
  </si>
  <si>
    <t>a1O36000001EGGHEA4</t>
  </si>
  <si>
    <t>MCI-00070</t>
  </si>
  <si>
    <t>M&amp;E-3: Percentage of deaths registered (as reported by civil or sample registration systems, hospitals, community-based reporting systems) among the total estimated deaths for the same period and geographical region</t>
  </si>
  <si>
    <t>a1O36000001EGGIEA4</t>
  </si>
  <si>
    <t>MCI-00640</t>
  </si>
  <si>
    <t>KP-1b(M): Percentage of transgender people reached with HIV prevention programs - defined package of services</t>
  </si>
  <si>
    <t>a1O36000001qZ9dEAE</t>
  </si>
  <si>
    <t>MCI-00641</t>
  </si>
  <si>
    <t>KP-3b(M): Percentage of transgender people that have received an HIV test during the reporting period and know their results</t>
  </si>
  <si>
    <t>a1O36000001qZ9eEAE</t>
  </si>
  <si>
    <t>MCI-00614</t>
  </si>
  <si>
    <t>KP-6b: Percentage of transgender people using PrEP in priority TG PrEP populations</t>
  </si>
  <si>
    <t>a1O36000001qZ9DEAU</t>
  </si>
  <si>
    <t>HIV test status,Gender</t>
  </si>
  <si>
    <t>KP-1a(M): Percentage of men who have sex with men reached with HIV prevention programs - defined package of services</t>
  </si>
  <si>
    <t>KP-3a(M): Percentage of men who have sex with men that have received an HIV test during the reporting period and know their results</t>
  </si>
  <si>
    <t>MCI-00613</t>
  </si>
  <si>
    <t>KP-6a: Percentage of men who have sex with men using PrEP in priority men who have sex with men PrEP populations</t>
  </si>
  <si>
    <t>a1O36000001qZ9CEAU</t>
  </si>
  <si>
    <t>MCI-00072</t>
  </si>
  <si>
    <t>Behavioral interventions as part of programs for general population</t>
  </si>
  <si>
    <t>a1O36000001EGGKEA4</t>
  </si>
  <si>
    <t>MCI-00073</t>
  </si>
  <si>
    <t>Condoms as part of programs for general population</t>
  </si>
  <si>
    <t>a1O36000001EGGLEA4</t>
  </si>
  <si>
    <t>MCI-00076</t>
  </si>
  <si>
    <t>Diagnosis and treatment of STIs and other sexual health services for general population</t>
  </si>
  <si>
    <t>a1O36000001EGGOEA4</t>
  </si>
  <si>
    <t>MCI-00079</t>
  </si>
  <si>
    <t>Gender-based violence prevention and treatment programs for general population</t>
  </si>
  <si>
    <t>a1O36000001EGGREA4</t>
  </si>
  <si>
    <t>MCI-00537</t>
  </si>
  <si>
    <t>Linkages between HIV programs and RMNCH</t>
  </si>
  <si>
    <t>a1O36000001qZ7yEAE</t>
  </si>
  <si>
    <t>MCI-00074</t>
  </si>
  <si>
    <t>Male circumcision</t>
  </si>
  <si>
    <t>a1O36000001EGGMEA4</t>
  </si>
  <si>
    <t>MCI-00078</t>
  </si>
  <si>
    <t>Orphan and vulnerable children (OVC) package</t>
  </si>
  <si>
    <t>a1O36000001EGGQEA4</t>
  </si>
  <si>
    <t>MCI-00080</t>
  </si>
  <si>
    <t>Other intervention(s) for general population</t>
  </si>
  <si>
    <t>a1O36000001EGGSEA4</t>
  </si>
  <si>
    <t>MCI-00544</t>
  </si>
  <si>
    <t>Addressing stigma, discrimination and violence against sex workers</t>
  </si>
  <si>
    <t>a1O36000001qZ85EAE</t>
  </si>
  <si>
    <t>MCI-00087</t>
  </si>
  <si>
    <t>Behavioral interventions for sex workers</t>
  </si>
  <si>
    <t>a1O36000001EGGZEA4</t>
  </si>
  <si>
    <t>MCI-00543</t>
  </si>
  <si>
    <t>Community empowerment for sex workers</t>
  </si>
  <si>
    <t>a1O36000001qZ84EAE</t>
  </si>
  <si>
    <t>MCI-00088</t>
  </si>
  <si>
    <t>Condoms and lubricant programming for sex workers</t>
  </si>
  <si>
    <t>a1O36000001EGGaEAO</t>
  </si>
  <si>
    <t>MCI-00090</t>
  </si>
  <si>
    <t>Diagnosis and treatment of STIs and other sexual and reproductive health services for sex workers</t>
  </si>
  <si>
    <t>a1O36000001EGGcEAO</t>
  </si>
  <si>
    <t>MCI-00091</t>
  </si>
  <si>
    <t>Harm reduction interventions for sex workers who inject drugs</t>
  </si>
  <si>
    <t>a1O36000001EGGdEAO</t>
  </si>
  <si>
    <t>MCI-00089</t>
  </si>
  <si>
    <t>HIV testing services for sex workers</t>
  </si>
  <si>
    <t>a1O36000001EGGbEAO</t>
  </si>
  <si>
    <t>MCI-00547</t>
  </si>
  <si>
    <t>Interventions for young people who sell sex</t>
  </si>
  <si>
    <t>a1O36000001qZ88EAE</t>
  </si>
  <si>
    <t>MCI-00092</t>
  </si>
  <si>
    <t>Other intervention(s) for sex workers and their clients</t>
  </si>
  <si>
    <t>a1O36000001EGGeEAO</t>
  </si>
  <si>
    <t>MCI-00545</t>
  </si>
  <si>
    <t>Pre-exposure prophylaxis (PrEP) for sex workers</t>
  </si>
  <si>
    <t>a1O36000001qZ86EAE</t>
  </si>
  <si>
    <t>MCI-00546</t>
  </si>
  <si>
    <t>Prevention and management of coinfections and co-morbidities for sex workers</t>
  </si>
  <si>
    <t>a1O36000001qZ87EAE</t>
  </si>
  <si>
    <t>MCI-00549</t>
  </si>
  <si>
    <t>Addressing stigma, discrimination and violence against PWID</t>
  </si>
  <si>
    <t>a1O36000001qZ8AEAU</t>
  </si>
  <si>
    <t>MCI-00093</t>
  </si>
  <si>
    <t>Behavioral interventions for PWID</t>
  </si>
  <si>
    <t>a1O36000001EGGfEAO</t>
  </si>
  <si>
    <t>MCI-00548</t>
  </si>
  <si>
    <t>Community empowerment for PWID</t>
  </si>
  <si>
    <t>a1O36000001qZ89EAE</t>
  </si>
  <si>
    <t>MCI-00094</t>
  </si>
  <si>
    <t>Condoms and lubricant programming for PWID</t>
  </si>
  <si>
    <t>a1O36000001EGGgEAO</t>
  </si>
  <si>
    <t>MCI-00096</t>
  </si>
  <si>
    <t>Diagnosis and treatment of STIs and other sexual health services for PWID</t>
  </si>
  <si>
    <t>a1O36000001EGGiEAO</t>
  </si>
  <si>
    <t>MCI-00095</t>
  </si>
  <si>
    <t>HIV testing services for PWID</t>
  </si>
  <si>
    <t>a1O36000001EGGhEAO</t>
  </si>
  <si>
    <t>MCI-00551</t>
  </si>
  <si>
    <t>Interventions for young people who inject drugs</t>
  </si>
  <si>
    <t>a1O36000001qZ8CEAU</t>
  </si>
  <si>
    <t>MCI-00097</t>
  </si>
  <si>
    <t>Needle and Syringe programs for PWID and their partners</t>
  </si>
  <si>
    <t>a1O36000001EGGjEAO</t>
  </si>
  <si>
    <t>MCI-00098</t>
  </si>
  <si>
    <t>OST and other drug dependence treatment for PWID</t>
  </si>
  <si>
    <t>a1O36000001EGGkEAO</t>
  </si>
  <si>
    <t>MCI-00100</t>
  </si>
  <si>
    <t>Other intervention(s) for IDUs and their partners</t>
  </si>
  <si>
    <t>a1O36000001EGGmEAO</t>
  </si>
  <si>
    <t>MCI-00550</t>
  </si>
  <si>
    <t>Overdose prevention and management</t>
  </si>
  <si>
    <t>a1O36000001qZ8BEAU</t>
  </si>
  <si>
    <t>MCI-00099</t>
  </si>
  <si>
    <t>Prevention and management of coinfections and co-morbidities for PWID</t>
  </si>
  <si>
    <t>a1O36000001EGGlEAO</t>
  </si>
  <si>
    <t>MCI-00101</t>
  </si>
  <si>
    <t>Behavioral interventions for other vulnerable populations</t>
  </si>
  <si>
    <t>a1O36000001EGGnEAO</t>
  </si>
  <si>
    <t>MCI-00104</t>
  </si>
  <si>
    <t>Diagnosis and treatment of STIs and other sexual health services for other vulnerable populations</t>
  </si>
  <si>
    <t>a1O36000001EGGqEAO</t>
  </si>
  <si>
    <t>MCI-00103</t>
  </si>
  <si>
    <t>HIV testing services for other vulnerable populations</t>
  </si>
  <si>
    <t>a1O36000001EGGpEAO</t>
  </si>
  <si>
    <t>MCI-00102</t>
  </si>
  <si>
    <t>Male and female condoms for other vulnerable populations</t>
  </si>
  <si>
    <t>a1O36000001EGGoEAO</t>
  </si>
  <si>
    <t>MCI-00105</t>
  </si>
  <si>
    <t>Other intervention(s) for other vulnerable populations</t>
  </si>
  <si>
    <t>a1O36000001EGGrEAO</t>
  </si>
  <si>
    <t>MCI-00576</t>
  </si>
  <si>
    <t>Addressing stigma, discrimination and legal barriers to care for adolescents and youth</t>
  </si>
  <si>
    <t>a1O36000001qZ8bEAE</t>
  </si>
  <si>
    <t>MCI-00106</t>
  </si>
  <si>
    <t>Behavioral change as part of programs for adolescent and youth</t>
  </si>
  <si>
    <t>a1O36000001EGGsEAO</t>
  </si>
  <si>
    <t>MCI-00575</t>
  </si>
  <si>
    <t>Community mobilization and norms change</t>
  </si>
  <si>
    <t>a1O36000001qZ8aEAE</t>
  </si>
  <si>
    <t>MCI-00573</t>
  </si>
  <si>
    <t>Gender-based violence prevention and treatment programs for adolescents and youth</t>
  </si>
  <si>
    <t>a1O36000001qZ8YEAU</t>
  </si>
  <si>
    <t>MCI-00108</t>
  </si>
  <si>
    <t>HIV testing services for adolescents and youth, in and out of school</t>
  </si>
  <si>
    <t>a1O36000001EGGuEAO</t>
  </si>
  <si>
    <t>MCI-00578</t>
  </si>
  <si>
    <t>Keeping girls in school</t>
  </si>
  <si>
    <t>a1O36000001qZ8dEAE</t>
  </si>
  <si>
    <t>MCI-00109</t>
  </si>
  <si>
    <t>Linkages of HIV, RMNCH, and TB programs for adolescents, girls, and young women</t>
  </si>
  <si>
    <t>a1O36000001EGGvEAO</t>
  </si>
  <si>
    <t>MCI-00107</t>
  </si>
  <si>
    <t>Male and Female condoms for adolescents and youth, in and out of school</t>
  </si>
  <si>
    <t>a1O36000001EGGtEAO</t>
  </si>
  <si>
    <t>MCI-00111</t>
  </si>
  <si>
    <t>Other intervention(s) for adolescent and youth</t>
  </si>
  <si>
    <t>a1O36000001EGGxEAO</t>
  </si>
  <si>
    <t>MCI-00574</t>
  </si>
  <si>
    <t>Pre-exposure prophylaxis (PrEP) for adolescents and youth</t>
  </si>
  <si>
    <t>a1O36000001qZ8ZEAU</t>
  </si>
  <si>
    <t>MCI-00577</t>
  </si>
  <si>
    <t>Socioeconomic approaches</t>
  </si>
  <si>
    <t>a1O36000001qZ8cEAE</t>
  </si>
  <si>
    <t>MCI-00116</t>
  </si>
  <si>
    <t>Other intervention(s) for PMTCT</t>
  </si>
  <si>
    <t>a1O36000001EGH2EAO</t>
  </si>
  <si>
    <t>MCI-00112</t>
  </si>
  <si>
    <t>Prong 1: Primary prevention of HIV infection among women of childbearing age</t>
  </si>
  <si>
    <t>a1O36000001EGGyEAO</t>
  </si>
  <si>
    <t>MCI-00113</t>
  </si>
  <si>
    <t>Prong 2: Preventing unintended pregnancies among women living with HIV</t>
  </si>
  <si>
    <t>a1O36000001EGGzEAO</t>
  </si>
  <si>
    <t>MCI-00114</t>
  </si>
  <si>
    <t>Prong 3: Preventing vertical HIV transmission</t>
  </si>
  <si>
    <t>a1O36000001EGH0EAO</t>
  </si>
  <si>
    <t>MCI-00115</t>
  </si>
  <si>
    <t>Prong 4: Treatment, care and support to mothers living with HIV, their children and families</t>
  </si>
  <si>
    <t>a1O36000001EGH1EAO</t>
  </si>
  <si>
    <t>MCI-00122</t>
  </si>
  <si>
    <t>Counseling and psycho-social support</t>
  </si>
  <si>
    <t>a1O36000001EGH8EAO</t>
  </si>
  <si>
    <t>MCI-00118</t>
  </si>
  <si>
    <t>Differentiated ART service delivery</t>
  </si>
  <si>
    <t>a1O36000001EGH4EAO</t>
  </si>
  <si>
    <t>MCI-00117</t>
  </si>
  <si>
    <t>HIV care</t>
  </si>
  <si>
    <t>a1O36000001EGH3EAO</t>
  </si>
  <si>
    <t>MCI-00125</t>
  </si>
  <si>
    <t>Other intervention(s) for treatment</t>
  </si>
  <si>
    <t>a1O36000001EGHBEA4</t>
  </si>
  <si>
    <t>MCI-00121</t>
  </si>
  <si>
    <t>Prevention, diagnosis and treatment of opportunistic infections</t>
  </si>
  <si>
    <t>a1O36000001EGH7EAO</t>
  </si>
  <si>
    <t>MCI-00120</t>
  </si>
  <si>
    <t>Treatment adherence</t>
  </si>
  <si>
    <t>a1O36000001EGH6EAO</t>
  </si>
  <si>
    <t>MCI-00119</t>
  </si>
  <si>
    <t>Treatment monitoring - Drug resistance surveillance</t>
  </si>
  <si>
    <t>a1O36000001EGH5EAO</t>
  </si>
  <si>
    <t>MCI-00580</t>
  </si>
  <si>
    <t>Treatment monitoring - Viral load</t>
  </si>
  <si>
    <t>a1O36000001qZ8fEAE</t>
  </si>
  <si>
    <t>MCI-00138</t>
  </si>
  <si>
    <t>Collaborative activities with other programs and sectors (TB/HIV)</t>
  </si>
  <si>
    <t>a1O36000001EGHOEA4</t>
  </si>
  <si>
    <t>MCI-00136</t>
  </si>
  <si>
    <t>Community TB/HIV care delivery</t>
  </si>
  <si>
    <t>a1O36000001EGHMEA4</t>
  </si>
  <si>
    <t>MCI-00135</t>
  </si>
  <si>
    <t>Engaging all care providers (TB/HIV)</t>
  </si>
  <si>
    <t>a1O36000001EGHLEA4</t>
  </si>
  <si>
    <t>MCI-00137</t>
  </si>
  <si>
    <t>Key populations (TB/HIV) - Others</t>
  </si>
  <si>
    <t>a1O36000001EGHNEA4</t>
  </si>
  <si>
    <t>MCI-00581</t>
  </si>
  <si>
    <t>Key populations (TB/HIV) - Prisoners</t>
  </si>
  <si>
    <t>a1O36000001qZ8gEAE</t>
  </si>
  <si>
    <t>MCI-00139</t>
  </si>
  <si>
    <t>Other TB/HIV intervention(s)</t>
  </si>
  <si>
    <t>a1O36000001EGHPEA4</t>
  </si>
  <si>
    <t>MCI-00582</t>
  </si>
  <si>
    <t>Removing human rights and gender related barriers to TB/HIV collaborative programming</t>
  </si>
  <si>
    <t>a1O36000001qZ8hEAE</t>
  </si>
  <si>
    <t>TB/HIV collaborative interventions</t>
  </si>
  <si>
    <t>MCI-00172</t>
  </si>
  <si>
    <t>Improving service delivery infrastructure</t>
  </si>
  <si>
    <t>a1O36000001EGHwEAO</t>
  </si>
  <si>
    <t>MCI-00171</t>
  </si>
  <si>
    <t>Laboratory systems for disease prevention, control, treatment and disease surveillance</t>
  </si>
  <si>
    <t>a1O36000001EGHvEAO</t>
  </si>
  <si>
    <t>MCI-00173</t>
  </si>
  <si>
    <t>Other service delivery intervention(s)</t>
  </si>
  <si>
    <t>a1O36000001EGHxEAO</t>
  </si>
  <si>
    <t>MCI-00602</t>
  </si>
  <si>
    <t>Provider initiated feedback mechanisms</t>
  </si>
  <si>
    <t>a1O36000001qZ91EAE</t>
  </si>
  <si>
    <t>MCI-00170</t>
  </si>
  <si>
    <t>Service organization and facility management</t>
  </si>
  <si>
    <t>a1O36000001EGHuEAO</t>
  </si>
  <si>
    <t>MCI-00601</t>
  </si>
  <si>
    <t>Supportive policy and programmatic environment</t>
  </si>
  <si>
    <t>a1O36000001qZ90EAE</t>
  </si>
  <si>
    <t>MCI-00174</t>
  </si>
  <si>
    <t>Capacity building for health workers, including those at community level</t>
  </si>
  <si>
    <t>a1O36000001EGHyEAO</t>
  </si>
  <si>
    <t>MCI-00177</t>
  </si>
  <si>
    <t>Other health and community workforce intervention(s)</t>
  </si>
  <si>
    <t>a1O36000001EGI1EAO</t>
  </si>
  <si>
    <t>MCI-00175</t>
  </si>
  <si>
    <t>Retention and scale-up of health workers, including for community health workers</t>
  </si>
  <si>
    <t>a1O36000001EGHzEAO</t>
  </si>
  <si>
    <t>MCI-00178</t>
  </si>
  <si>
    <t>National costed supply chain master plan, and implementation</t>
  </si>
  <si>
    <t>a1O36000001EGI2EAO</t>
  </si>
  <si>
    <t>MCI-00599</t>
  </si>
  <si>
    <t>National product selection, registration and quality monitoring</t>
  </si>
  <si>
    <t>a1O36000001qZ8yEAE</t>
  </si>
  <si>
    <t>MCI-00180</t>
  </si>
  <si>
    <t>Other procurement supply chain management intervention(s)</t>
  </si>
  <si>
    <t>a1O36000001EGI4EAO</t>
  </si>
  <si>
    <t>MCI-00598</t>
  </si>
  <si>
    <t>Procurement strategy</t>
  </si>
  <si>
    <t>a1O36000001qZ8xEAE</t>
  </si>
  <si>
    <t>MCI-00179</t>
  </si>
  <si>
    <t>Supply chain infrastructure and development of tools</t>
  </si>
  <si>
    <t>a1O36000001EGI3EAO</t>
  </si>
  <si>
    <t>MCI-00188</t>
  </si>
  <si>
    <t>Other financial management intervention(s)</t>
  </si>
  <si>
    <t>a1O36000001EGICEA4</t>
  </si>
  <si>
    <t>MCI-00187</t>
  </si>
  <si>
    <t>Public financial management (PFM) strengthening</t>
  </si>
  <si>
    <t>a1O36000001EGIBEA4</t>
  </si>
  <si>
    <t>MCI-00603</t>
  </si>
  <si>
    <t>Routine financial management improvement (non-PFM)</t>
  </si>
  <si>
    <t>a1O36000001qZ92EAE</t>
  </si>
  <si>
    <t>MCI-00196</t>
  </si>
  <si>
    <t>Community led advocacy</t>
  </si>
  <si>
    <t>a1O36000001EGIKEA4</t>
  </si>
  <si>
    <t>MCI-00195</t>
  </si>
  <si>
    <t>Community-based monitoring</t>
  </si>
  <si>
    <t>a1O36000001EGIJEA4</t>
  </si>
  <si>
    <t>MCI-00198</t>
  </si>
  <si>
    <t>Institutional capacity building, planning and leadership development</t>
  </si>
  <si>
    <t>a1O36000001EGIMEA4</t>
  </si>
  <si>
    <t>MCI-00199</t>
  </si>
  <si>
    <t>Other community responses and systems intervention(s)</t>
  </si>
  <si>
    <t>a1O36000001EGINEA4</t>
  </si>
  <si>
    <t>MCI-00197</t>
  </si>
  <si>
    <t>Social mobilization, building community linkages, collaboration and coordination</t>
  </si>
  <si>
    <t>a1O36000001EGILEA4</t>
  </si>
  <si>
    <t>MCI-00203</t>
  </si>
  <si>
    <t>Administrative and finance data sources</t>
  </si>
  <si>
    <t>a1O36000001EGIREA4</t>
  </si>
  <si>
    <t>MCI-00201</t>
  </si>
  <si>
    <t>Analysis, review and transparency</t>
  </si>
  <si>
    <t>a1O36000001EGIPEA4</t>
  </si>
  <si>
    <t>MCI-00205</t>
  </si>
  <si>
    <t>Other health information systems and M&amp;E intervention(s)</t>
  </si>
  <si>
    <t>a1O36000001EGITEA4</t>
  </si>
  <si>
    <t>Program and data quality</t>
  </si>
  <si>
    <t>MCI-00200</t>
  </si>
  <si>
    <t>Routine reporting</t>
  </si>
  <si>
    <t>a1O36000001EGIOEA4</t>
  </si>
  <si>
    <t>MCI-00202</t>
  </si>
  <si>
    <t>Surveys</t>
  </si>
  <si>
    <t>a1O36000001EGIQEA4</t>
  </si>
  <si>
    <t>MCI-00204</t>
  </si>
  <si>
    <t>Vital registration system</t>
  </si>
  <si>
    <t>a1O36000001EGISEA4</t>
  </si>
  <si>
    <t>MCI-00207</t>
  </si>
  <si>
    <t>Grant management</t>
  </si>
  <si>
    <t>a1O36000001EGIVEA4</t>
  </si>
  <si>
    <t>MCI-00209</t>
  </si>
  <si>
    <t>Other program management intervention(s)</t>
  </si>
  <si>
    <t>a1O36000001EGIXEA4</t>
  </si>
  <si>
    <t>MCI-00206</t>
  </si>
  <si>
    <t>Policy, planning, coordination and management of national disease control programs</t>
  </si>
  <si>
    <t>a1O36000001EGIUEA4</t>
  </si>
  <si>
    <t>MCI-00210</t>
  </si>
  <si>
    <t>a1O36000001EGIYEA4</t>
  </si>
  <si>
    <t>MCI-00553</t>
  </si>
  <si>
    <t>Addressing stigma, discrimination and violence against TGs</t>
  </si>
  <si>
    <t>a1O36000001qZ8EEAU</t>
  </si>
  <si>
    <t>MCI-00554</t>
  </si>
  <si>
    <t>Behavioral interventions for TGs</t>
  </si>
  <si>
    <t>a1O36000001qZ8FEAU</t>
  </si>
  <si>
    <t>MCI-00552</t>
  </si>
  <si>
    <t>Community empowerment for TGs</t>
  </si>
  <si>
    <t>a1O36000001qZ8DEAU</t>
  </si>
  <si>
    <t>MCI-00555</t>
  </si>
  <si>
    <t>Condoms and lubricant programming for TGs</t>
  </si>
  <si>
    <t>a1O36000001qZ8GEAU</t>
  </si>
  <si>
    <t>MCI-00559</t>
  </si>
  <si>
    <t>Diagnosis and treatment of STIs and sexual health services for TGs</t>
  </si>
  <si>
    <t>a1O36000001qZ8KEAU</t>
  </si>
  <si>
    <t>MCI-00557</t>
  </si>
  <si>
    <t>Harm reduction interventions for TGs with substance use</t>
  </si>
  <si>
    <t>a1O36000001qZ8IEAU</t>
  </si>
  <si>
    <t>MCI-00558</t>
  </si>
  <si>
    <t>HIV testing services for TGs</t>
  </si>
  <si>
    <t>a1O36000001qZ8JEAU</t>
  </si>
  <si>
    <t>MCI-00561</t>
  </si>
  <si>
    <t>Interventions for young transgender people</t>
  </si>
  <si>
    <t>a1O36000001qZ8MEAU</t>
  </si>
  <si>
    <t>MCI-00562</t>
  </si>
  <si>
    <t>Other intervention(s) for TGs</t>
  </si>
  <si>
    <t>a1O36000001qZ8NEAU</t>
  </si>
  <si>
    <t>MCI-00556</t>
  </si>
  <si>
    <t>Pre-exposure prophylaxis (PrEP) and other biomedical interventions for TGs</t>
  </si>
  <si>
    <t>a1O36000001qZ8HEAU</t>
  </si>
  <si>
    <t>MCI-00560</t>
  </si>
  <si>
    <t>Prevention and management of coinfections and co-morbidities for TGs</t>
  </si>
  <si>
    <t>a1O36000001qZ8LEAU</t>
  </si>
  <si>
    <t>MCI-00564</t>
  </si>
  <si>
    <t>Addressing stigma, discrimination and violence against people in prisons and other closed settings</t>
  </si>
  <si>
    <t>a1O36000001qZ8PEAU</t>
  </si>
  <si>
    <t>MCI-00565</t>
  </si>
  <si>
    <t>Behavioral interventions for people in prisons and other closed settings</t>
  </si>
  <si>
    <t>a1O36000001qZ8QEAU</t>
  </si>
  <si>
    <t>MCI-00563</t>
  </si>
  <si>
    <t>Community empowerment for people in prisons and other closed settings</t>
  </si>
  <si>
    <t>a1O36000001qZ8OEAU</t>
  </si>
  <si>
    <t>MCI-00566</t>
  </si>
  <si>
    <t>Condoms and lubricant programming for people in prisons and other closed settings</t>
  </si>
  <si>
    <t>a1O36000001qZ8REAU</t>
  </si>
  <si>
    <t>MCI-00570</t>
  </si>
  <si>
    <t>Diagnosis and treatment of STIs and other sexual and reproductive health services for people in prisons and other closed settings</t>
  </si>
  <si>
    <t>a1O36000001qZ8VEAU</t>
  </si>
  <si>
    <t>MCI-00568</t>
  </si>
  <si>
    <t>Harm reduction interventions for people in prisons and other closed settings</t>
  </si>
  <si>
    <t>a1O36000001qZ8TEAU</t>
  </si>
  <si>
    <t>MCI-00569</t>
  </si>
  <si>
    <t>HIV testing services for people in prisons and other closed settings</t>
  </si>
  <si>
    <t>a1O36000001qZ8UEAU</t>
  </si>
  <si>
    <t>MCI-00572</t>
  </si>
  <si>
    <t>Other intervention(s) for people in prisons and other closed settings</t>
  </si>
  <si>
    <t>a1O36000001qZ8XEAU</t>
  </si>
  <si>
    <t>MCI-00567</t>
  </si>
  <si>
    <t>Pre-exposure prophylaxis (PrEP) for people in prisons and other closed settings</t>
  </si>
  <si>
    <t>a1O36000001qZ8SEAU</t>
  </si>
  <si>
    <t>MCI-00571</t>
  </si>
  <si>
    <t>Prevention and management of coinfections and co-morbidities for people in prisons and other closed settings</t>
  </si>
  <si>
    <t>a1O36000001qZ8WEAU</t>
  </si>
  <si>
    <t>MCI-00579</t>
  </si>
  <si>
    <t>Differentiated HIV testing services</t>
  </si>
  <si>
    <t>a1O36000001qZ8eEAE</t>
  </si>
  <si>
    <t>MCI-00539</t>
  </si>
  <si>
    <t>Addressing stigma, discrimination and violence against MSM</t>
  </si>
  <si>
    <t>a1O36000001qZ80EAE</t>
  </si>
  <si>
    <t>MCI-00605</t>
  </si>
  <si>
    <t>Behavioral interventions for MSM</t>
  </si>
  <si>
    <t>a1O36000001qZ94EAE</t>
  </si>
  <si>
    <t>MCI-00538</t>
  </si>
  <si>
    <t>Community empowerment for MSM</t>
  </si>
  <si>
    <t>a1O36000001qZ7zEAE</t>
  </si>
  <si>
    <t>MCI-00606</t>
  </si>
  <si>
    <t>Condoms and lubricant programming for MSM</t>
  </si>
  <si>
    <t>a1O36000001qZ95EAE</t>
  </si>
  <si>
    <t>MCI-00608</t>
  </si>
  <si>
    <t>Diagnosis and treatment of STIs and other sexual health services for MSM</t>
  </si>
  <si>
    <t>a1O36000001qZ97EAE</t>
  </si>
  <si>
    <t>MCI-00541</t>
  </si>
  <si>
    <t>Harm reduction interventions for MSM who inject drugs</t>
  </si>
  <si>
    <t>a1O36000001qZ82EAE</t>
  </si>
  <si>
    <t>MCI-00607</t>
  </si>
  <si>
    <t>HIV testing services for MSM</t>
  </si>
  <si>
    <t>a1O36000001qZ96EAE</t>
  </si>
  <si>
    <t>MCI-00542</t>
  </si>
  <si>
    <t>Interventions for young men who have sex with men</t>
  </si>
  <si>
    <t>a1O36000001qZ83EAE</t>
  </si>
  <si>
    <t>MCI-00610</t>
  </si>
  <si>
    <t>Other intervention(s) for MSM</t>
  </si>
  <si>
    <t>a1O36000001qZ99EAE</t>
  </si>
  <si>
    <t>MCI-00540</t>
  </si>
  <si>
    <t>Pre-exposure prophylaxis (PrEP) for MSM</t>
  </si>
  <si>
    <t>a1O36000001qZ81EAE</t>
  </si>
  <si>
    <t>MCI-00609</t>
  </si>
  <si>
    <t>Prevention and management of coinfections and co-morbidities for MSM</t>
  </si>
  <si>
    <t>a1O36000001qZ98EAE</t>
  </si>
  <si>
    <t>MCI-00586</t>
  </si>
  <si>
    <t>HIV and HIV/TB-related legal services</t>
  </si>
  <si>
    <t>a1O36000001qZ8lEAE</t>
  </si>
  <si>
    <t>MCI-00588</t>
  </si>
  <si>
    <t>Improving laws, regulations and polices relating to HIV and HIV/TB</t>
  </si>
  <si>
    <t>a1O36000001qZ8nEAE</t>
  </si>
  <si>
    <t>MCI-00584</t>
  </si>
  <si>
    <t>Legal Literacy (“Know Your Rights")</t>
  </si>
  <si>
    <t>a1O36000001qZ8jEAE</t>
  </si>
  <si>
    <t>MCI-00604</t>
  </si>
  <si>
    <t>Other intervention(s) to reduce human rights-related barriers to HIV services</t>
  </si>
  <si>
    <t>a1O36000001qZ93EAE</t>
  </si>
  <si>
    <t>MCI-00589</t>
  </si>
  <si>
    <t>Reducing HIV-related gender discrimination, harmful gender norms and violence against women and girls in all their diversity</t>
  </si>
  <si>
    <t>a1O36000001qZ8oEAE</t>
  </si>
  <si>
    <t>MCI-00587</t>
  </si>
  <si>
    <t>Sensitisation of law-makers and law-enforcement agents</t>
  </si>
  <si>
    <t>a1O36000001qZ8mEAE</t>
  </si>
  <si>
    <t>MCI-00583</t>
  </si>
  <si>
    <t>Stigma and discrimination reduction</t>
  </si>
  <si>
    <t>a1O36000001qZ8iEAE</t>
  </si>
  <si>
    <t>MCI-00585</t>
  </si>
  <si>
    <t>Training of health care providers on human rights and medical ethics related to HIV and HIV/TB</t>
  </si>
  <si>
    <t>a1O36000001qZ8kEAE</t>
  </si>
  <si>
    <t>MCI-00611</t>
  </si>
  <si>
    <t>National health strategies, alignment with disease-specific plans, health sector governance and financing</t>
  </si>
  <si>
    <t>a1O36000001qZ9AEAU</t>
  </si>
  <si>
    <t>MCI-00612</t>
  </si>
  <si>
    <t>Other policy and governance intervention(s)</t>
  </si>
  <si>
    <t>a1O36000001qZ9BEAU</t>
  </si>
  <si>
    <t>AR-01393</t>
  </si>
  <si>
    <t>Ghana AIDS Commission</t>
  </si>
  <si>
    <t>0013600000xoEGrAAM</t>
  </si>
  <si>
    <t>AR-01394</t>
  </si>
  <si>
    <t>Ministry of Health of the Republic of Ghana</t>
  </si>
  <si>
    <t>0013600000xoEHmAAM</t>
  </si>
  <si>
    <t>AR-01395</t>
  </si>
  <si>
    <t>Planned Parenthood Association of Ghana</t>
  </si>
  <si>
    <t>0013600000xoEGFAA2</t>
  </si>
  <si>
    <t>AR-01392</t>
  </si>
  <si>
    <t>Adventist Development and Relief Agency of Ghana</t>
  </si>
  <si>
    <t>0013600000xoEFAAA2</t>
  </si>
  <si>
    <t>AR-01396</t>
  </si>
  <si>
    <t>AngloGold Ashanti (Ghana) Malaria Control Limited</t>
  </si>
  <si>
    <t>0013600000xoEFQAA2</t>
  </si>
  <si>
    <t>AR-01398</t>
  </si>
  <si>
    <t>AR-01397</t>
  </si>
  <si>
    <t>AR-03618</t>
  </si>
  <si>
    <t>AR-03619</t>
  </si>
  <si>
    <t>AR-04356</t>
  </si>
  <si>
    <t>0013600001GqA8CAAV</t>
  </si>
  <si>
    <t>AR-04357</t>
  </si>
  <si>
    <t>ID-57144</t>
  </si>
  <si>
    <t>II-08238</t>
  </si>
  <si>
    <t>ID-57134</t>
  </si>
  <si>
    <t>II-08237</t>
  </si>
  <si>
    <t>ID-57145</t>
  </si>
  <si>
    <t>ID-57135</t>
  </si>
  <si>
    <t>ID-57283</t>
  </si>
  <si>
    <t>II-08250</t>
  </si>
  <si>
    <t>ID-57282</t>
  </si>
  <si>
    <t>ID-57281</t>
  </si>
  <si>
    <t>ID-57280</t>
  </si>
  <si>
    <t>ID-57279</t>
  </si>
  <si>
    <t>ID-57278</t>
  </si>
  <si>
    <t>ID-57277</t>
  </si>
  <si>
    <t>ID-57276</t>
  </si>
  <si>
    <t>ID-57275</t>
  </si>
  <si>
    <t>ID-57274</t>
  </si>
  <si>
    <t>ID-57273</t>
  </si>
  <si>
    <t>II-08249</t>
  </si>
  <si>
    <t>ID-57272</t>
  </si>
  <si>
    <t>ID-57271</t>
  </si>
  <si>
    <t>ID-57270</t>
  </si>
  <si>
    <t>ID-57269</t>
  </si>
  <si>
    <t>ID-57268</t>
  </si>
  <si>
    <t>ID-57267</t>
  </si>
  <si>
    <t>ID-57266</t>
  </si>
  <si>
    <t>ID-57265</t>
  </si>
  <si>
    <t>ID-57264</t>
  </si>
  <si>
    <t>ID-57263</t>
  </si>
  <si>
    <t>II-08248</t>
  </si>
  <si>
    <t>ID-57262</t>
  </si>
  <si>
    <t>ID-57261</t>
  </si>
  <si>
    <t>ID-57260</t>
  </si>
  <si>
    <t>ID-57259</t>
  </si>
  <si>
    <t>ID-57258</t>
  </si>
  <si>
    <t>ID-57257</t>
  </si>
  <si>
    <t>ID-57256</t>
  </si>
  <si>
    <t>ID-57255</t>
  </si>
  <si>
    <t>ID-57254</t>
  </si>
  <si>
    <t>ID-57253</t>
  </si>
  <si>
    <t>II-08247</t>
  </si>
  <si>
    <t>ID-57252</t>
  </si>
  <si>
    <t>ID-57251</t>
  </si>
  <si>
    <t>ID-57250</t>
  </si>
  <si>
    <t>ID-57249</t>
  </si>
  <si>
    <t>ID-57248</t>
  </si>
  <si>
    <t>ID-57247</t>
  </si>
  <si>
    <t>ID-57246</t>
  </si>
  <si>
    <t>ID-57245</t>
  </si>
  <si>
    <t>ID-57244</t>
  </si>
  <si>
    <t>ID-57243</t>
  </si>
  <si>
    <t>II-08246</t>
  </si>
  <si>
    <t>ID-57242</t>
  </si>
  <si>
    <t>ID-57241</t>
  </si>
  <si>
    <t>ID-57240</t>
  </si>
  <si>
    <t>ID-57239</t>
  </si>
  <si>
    <t>ID-57238</t>
  </si>
  <si>
    <t>ID-57237</t>
  </si>
  <si>
    <t>ID-57236</t>
  </si>
  <si>
    <t>ID-57235</t>
  </si>
  <si>
    <t>ID-57234</t>
  </si>
  <si>
    <t>ID-57233</t>
  </si>
  <si>
    <t>II-08245</t>
  </si>
  <si>
    <t>ID-57232</t>
  </si>
  <si>
    <t>ID-57231</t>
  </si>
  <si>
    <t>ID-57230</t>
  </si>
  <si>
    <t>ID-57229</t>
  </si>
  <si>
    <t>ID-57228</t>
  </si>
  <si>
    <t>ID-57227</t>
  </si>
  <si>
    <t>ID-57226</t>
  </si>
  <si>
    <t>ID-57225</t>
  </si>
  <si>
    <t>ID-57224</t>
  </si>
  <si>
    <t>ID-57223</t>
  </si>
  <si>
    <t>II-08244</t>
  </si>
  <si>
    <t>ID-57222</t>
  </si>
  <si>
    <t>ID-57221</t>
  </si>
  <si>
    <t>ID-57220</t>
  </si>
  <si>
    <t>ID-57219</t>
  </si>
  <si>
    <t>ID-57218</t>
  </si>
  <si>
    <t>ID-57217</t>
  </si>
  <si>
    <t>ID-57216</t>
  </si>
  <si>
    <t>ID-57215</t>
  </si>
  <si>
    <t>ID-57214</t>
  </si>
  <si>
    <t>ID-57213</t>
  </si>
  <si>
    <t>II-08243</t>
  </si>
  <si>
    <t>ID-57212</t>
  </si>
  <si>
    <t>ID-57211</t>
  </si>
  <si>
    <t>ID-57210</t>
  </si>
  <si>
    <t>ID-57209</t>
  </si>
  <si>
    <t>ID-57208</t>
  </si>
  <si>
    <t>ID-57207</t>
  </si>
  <si>
    <t>ID-57206</t>
  </si>
  <si>
    <t>ID-57205</t>
  </si>
  <si>
    <t>ID-57204</t>
  </si>
  <si>
    <t>ID-57203</t>
  </si>
  <si>
    <t>II-08242</t>
  </si>
  <si>
    <t>ID-57202</t>
  </si>
  <si>
    <t>ID-57201</t>
  </si>
  <si>
    <t>ID-57200</t>
  </si>
  <si>
    <t>ID-57199</t>
  </si>
  <si>
    <t>ID-57198</t>
  </si>
  <si>
    <t>ID-57197</t>
  </si>
  <si>
    <t>ID-57196</t>
  </si>
  <si>
    <t>ID-57195</t>
  </si>
  <si>
    <t>ID-57194</t>
  </si>
  <si>
    <t>ID-57193</t>
  </si>
  <si>
    <t>II-08241</t>
  </si>
  <si>
    <t>ID-57192</t>
  </si>
  <si>
    <t>ID-57191</t>
  </si>
  <si>
    <t>ID-57190</t>
  </si>
  <si>
    <t>ID-57189</t>
  </si>
  <si>
    <t>ID-57188</t>
  </si>
  <si>
    <t>ID-57187</t>
  </si>
  <si>
    <t>ID-57186</t>
  </si>
  <si>
    <t>ID-57185</t>
  </si>
  <si>
    <t>ID-57184</t>
  </si>
  <si>
    <t>ID-57183</t>
  </si>
  <si>
    <t>II-08240</t>
  </si>
  <si>
    <t>TB I-3(M): TB mortality rate per 100,000 population</t>
  </si>
  <si>
    <t>ID-57182</t>
  </si>
  <si>
    <t>ID-57181</t>
  </si>
  <si>
    <t>ID-57180</t>
  </si>
  <si>
    <t>ID-57179</t>
  </si>
  <si>
    <t>ID-57178</t>
  </si>
  <si>
    <t>ID-57177</t>
  </si>
  <si>
    <t>ID-57176</t>
  </si>
  <si>
    <t>ID-57175</t>
  </si>
  <si>
    <t>ID-57174</t>
  </si>
  <si>
    <t>ID-57173</t>
  </si>
  <si>
    <t>II-08239</t>
  </si>
  <si>
    <t>TB I-2: TB incidence rate per 100,000 population</t>
  </si>
  <si>
    <t>ID-57172</t>
  </si>
  <si>
    <t>ID-57171</t>
  </si>
  <si>
    <t>ID-57170</t>
  </si>
  <si>
    <t>ID-57169</t>
  </si>
  <si>
    <t>ID-57168</t>
  </si>
  <si>
    <t>ID-57167</t>
  </si>
  <si>
    <t>ID-57166</t>
  </si>
  <si>
    <t>ID-57165</t>
  </si>
  <si>
    <t>ID-57164</t>
  </si>
  <si>
    <t>ID-57153</t>
  </si>
  <si>
    <t>ID-57152</t>
  </si>
  <si>
    <t>ID-57151</t>
  </si>
  <si>
    <t>ID-57150</t>
  </si>
  <si>
    <t>ID-57149</t>
  </si>
  <si>
    <t>ID-57148</t>
  </si>
  <si>
    <t>ID-57147</t>
  </si>
  <si>
    <t>ID-57146</t>
  </si>
  <si>
    <t>ID-57143</t>
  </si>
  <si>
    <t>ID-57142</t>
  </si>
  <si>
    <t>ID-57141</t>
  </si>
  <si>
    <t>ID-57140</t>
  </si>
  <si>
    <t>ID-57139</t>
  </si>
  <si>
    <t>ID-57138</t>
  </si>
  <si>
    <t>ID-57137</t>
  </si>
  <si>
    <t>ID-57136</t>
  </si>
  <si>
    <t>ID-57163</t>
  </si>
  <si>
    <t>II-08236</t>
  </si>
  <si>
    <t>ID-57162</t>
  </si>
  <si>
    <t>ID-57161</t>
  </si>
  <si>
    <t>ID-57160</t>
  </si>
  <si>
    <t>ID-57159</t>
  </si>
  <si>
    <t>ID-57158</t>
  </si>
  <si>
    <t>ID-57157</t>
  </si>
  <si>
    <t>ID-57156</t>
  </si>
  <si>
    <t>ID-57155</t>
  </si>
  <si>
    <t>ID-57154</t>
  </si>
  <si>
    <t>ODN-56537</t>
  </si>
  <si>
    <t>OI-7316</t>
  </si>
  <si>
    <t>ODN-56538</t>
  </si>
  <si>
    <t>ODN-56555</t>
  </si>
  <si>
    <t>OI-7319</t>
  </si>
  <si>
    <t>ODN-56545</t>
  </si>
  <si>
    <t>OI-7318</t>
  </si>
  <si>
    <t>ODN-56556</t>
  </si>
  <si>
    <t>ODN-56546</t>
  </si>
  <si>
    <t>ODN-56535</t>
  </si>
  <si>
    <t>ODN-56536</t>
  </si>
  <si>
    <t>ODN-56557</t>
  </si>
  <si>
    <t>ODN-56540</t>
  </si>
  <si>
    <t>ODN-56558</t>
  </si>
  <si>
    <t>ODN-56541</t>
  </si>
  <si>
    <t>ODN-56539</t>
  </si>
  <si>
    <t>ODN-56566</t>
  </si>
  <si>
    <t>OI-7322</t>
  </si>
  <si>
    <t>ODN-56684</t>
  </si>
  <si>
    <t>OI-7330</t>
  </si>
  <si>
    <t>ODN-56683</t>
  </si>
  <si>
    <t>ODN-56682</t>
  </si>
  <si>
    <t>ODN-56681</t>
  </si>
  <si>
    <t>ODN-56680</t>
  </si>
  <si>
    <t>ODN-56679</t>
  </si>
  <si>
    <t>ODN-56678</t>
  </si>
  <si>
    <t>ODN-56677</t>
  </si>
  <si>
    <t>ODN-56676</t>
  </si>
  <si>
    <t>ODN-56675</t>
  </si>
  <si>
    <t>ODN-56674</t>
  </si>
  <si>
    <t>OI-7329</t>
  </si>
  <si>
    <t>ODN-56673</t>
  </si>
  <si>
    <t>ODN-56672</t>
  </si>
  <si>
    <t>ODN-56671</t>
  </si>
  <si>
    <t>ODN-56670</t>
  </si>
  <si>
    <t>ODN-56669</t>
  </si>
  <si>
    <t>ODN-56668</t>
  </si>
  <si>
    <t>ODN-56667</t>
  </si>
  <si>
    <t>ODN-56666</t>
  </si>
  <si>
    <t>ODN-56665</t>
  </si>
  <si>
    <t>ODN-56664</t>
  </si>
  <si>
    <t>OI-7328</t>
  </si>
  <si>
    <t>ODN-56663</t>
  </si>
  <si>
    <t>ODN-56662</t>
  </si>
  <si>
    <t>ODN-56661</t>
  </si>
  <si>
    <t>ODN-56660</t>
  </si>
  <si>
    <t>ODN-56659</t>
  </si>
  <si>
    <t>ODN-56658</t>
  </si>
  <si>
    <t>ODN-56657</t>
  </si>
  <si>
    <t>ODN-56656</t>
  </si>
  <si>
    <t>ODN-56655</t>
  </si>
  <si>
    <t>ODN-56654</t>
  </si>
  <si>
    <t>OI-7327</t>
  </si>
  <si>
    <t>ODN-56653</t>
  </si>
  <si>
    <t>ODN-56652</t>
  </si>
  <si>
    <t>ODN-56651</t>
  </si>
  <si>
    <t>ODN-56650</t>
  </si>
  <si>
    <t>ODN-56649</t>
  </si>
  <si>
    <t>ODN-56648</t>
  </si>
  <si>
    <t>ODN-56647</t>
  </si>
  <si>
    <t>ODN-56646</t>
  </si>
  <si>
    <t>ODN-56645</t>
  </si>
  <si>
    <t>ODN-56644</t>
  </si>
  <si>
    <t>OI-7326</t>
  </si>
  <si>
    <t>ODN-56643</t>
  </si>
  <si>
    <t>ODN-56642</t>
  </si>
  <si>
    <t>ODN-56641</t>
  </si>
  <si>
    <t>ODN-56640</t>
  </si>
  <si>
    <t>ODN-56639</t>
  </si>
  <si>
    <t>ODN-56638</t>
  </si>
  <si>
    <t>ODN-56637</t>
  </si>
  <si>
    <t>ODN-56636</t>
  </si>
  <si>
    <t>ODN-56635</t>
  </si>
  <si>
    <t>ODN-56634</t>
  </si>
  <si>
    <t>OI-7325</t>
  </si>
  <si>
    <t>TB O-5(M): TB treatment coverage: Percentage of new and relapse cases that were notified and treated among the estimated number of incident TB cases in the same year (all form of TB - bacteriologically confirmed plus clinically diagnosed)</t>
  </si>
  <si>
    <t>ODN-56633</t>
  </si>
  <si>
    <t>ODN-56632</t>
  </si>
  <si>
    <t>ODN-56631</t>
  </si>
  <si>
    <t>ODN-56630</t>
  </si>
  <si>
    <t>ODN-56629</t>
  </si>
  <si>
    <t>ODN-56628</t>
  </si>
  <si>
    <t>ODN-56627</t>
  </si>
  <si>
    <t>ODN-56626</t>
  </si>
  <si>
    <t>ODN-56625</t>
  </si>
  <si>
    <t>ODN-56624</t>
  </si>
  <si>
    <t>OI-7324</t>
  </si>
  <si>
    <t>TB O-6: Notification of RR-TB and/or MDR-TB cases – Percentage of notified cases of bacteriologically confirmed, drug resistant RR-TB and/or MDR-TB as a proportion of all estimated RR-TB and/or MDR-TB cases</t>
  </si>
  <si>
    <t>ODN-56623</t>
  </si>
  <si>
    <t>ODN-56622</t>
  </si>
  <si>
    <t>ODN-56621</t>
  </si>
  <si>
    <t>ODN-56620</t>
  </si>
  <si>
    <t>ODN-56619</t>
  </si>
  <si>
    <t>ODN-56618</t>
  </si>
  <si>
    <t>ODN-56617</t>
  </si>
  <si>
    <t>ODN-56616</t>
  </si>
  <si>
    <t>ODN-56615</t>
  </si>
  <si>
    <t>ODN-56614</t>
  </si>
  <si>
    <t>OI-7323</t>
  </si>
  <si>
    <t>TB O-1a: Case notification rate of all forms of TB per 100,000 population - bacteriologically confirmed plus clinically diagnosed, new and relapse cases</t>
  </si>
  <si>
    <t>ODN-56613</t>
  </si>
  <si>
    <t>ODN-56612</t>
  </si>
  <si>
    <t>ODN-56611</t>
  </si>
  <si>
    <t>ODN-56610</t>
  </si>
  <si>
    <t>ODN-56609</t>
  </si>
  <si>
    <t>ODN-56608</t>
  </si>
  <si>
    <t>ODN-56607</t>
  </si>
  <si>
    <t>ODN-56606</t>
  </si>
  <si>
    <t>ODN-56605</t>
  </si>
  <si>
    <t>ODN-56574</t>
  </si>
  <si>
    <t>ODN-56573</t>
  </si>
  <si>
    <t>ODN-56572</t>
  </si>
  <si>
    <t>ODN-56571</t>
  </si>
  <si>
    <t>ODN-56570</t>
  </si>
  <si>
    <t>ODN-56569</t>
  </si>
  <si>
    <t>ODN-56568</t>
  </si>
  <si>
    <t>ODN-56567</t>
  </si>
  <si>
    <t>ODN-56565</t>
  </si>
  <si>
    <t>ODN-56604</t>
  </si>
  <si>
    <t>OI-7321</t>
  </si>
  <si>
    <t>TB O-2a: Treatment success rate of all forms of TB- bacteriologically confirmed plus clinically diagnosed, new and relapse cases</t>
  </si>
  <si>
    <t>ODN-56603</t>
  </si>
  <si>
    <t>ODN-56602</t>
  </si>
  <si>
    <t>ODN-56601</t>
  </si>
  <si>
    <t>ODN-56600</t>
  </si>
  <si>
    <t>ODN-56599</t>
  </si>
  <si>
    <t>ODN-56598</t>
  </si>
  <si>
    <t>ODN-56597</t>
  </si>
  <si>
    <t>ODN-56596</t>
  </si>
  <si>
    <t>ODN-56595</t>
  </si>
  <si>
    <t>ODN-56594</t>
  </si>
  <si>
    <t>OI-7320</t>
  </si>
  <si>
    <t>ODN-56593</t>
  </si>
  <si>
    <t>ODN-56592</t>
  </si>
  <si>
    <t>ODN-56591</t>
  </si>
  <si>
    <t>ODN-56590</t>
  </si>
  <si>
    <t>ODN-56589</t>
  </si>
  <si>
    <t>ODN-56588</t>
  </si>
  <si>
    <t>ODN-56587</t>
  </si>
  <si>
    <t>ODN-56586</t>
  </si>
  <si>
    <t>ODN-56585</t>
  </si>
  <si>
    <t>ODN-56564</t>
  </si>
  <si>
    <t>ODN-56563</t>
  </si>
  <si>
    <t>ODN-56562</t>
  </si>
  <si>
    <t>ODN-56561</t>
  </si>
  <si>
    <t>ODN-56560</t>
  </si>
  <si>
    <t>ODN-56559</t>
  </si>
  <si>
    <t>ODN-56554</t>
  </si>
  <si>
    <t>ODN-56553</t>
  </si>
  <si>
    <t>ODN-56552</t>
  </si>
  <si>
    <t>ODN-56551</t>
  </si>
  <si>
    <t>ODN-56550</t>
  </si>
  <si>
    <t>ODN-56549</t>
  </si>
  <si>
    <t>ODN-56548</t>
  </si>
  <si>
    <t>ODN-56547</t>
  </si>
  <si>
    <t>ODN-56584</t>
  </si>
  <si>
    <t>OI-7317</t>
  </si>
  <si>
    <t>ODN-56583</t>
  </si>
  <si>
    <t>ODN-56582</t>
  </si>
  <si>
    <t>ODN-56581</t>
  </si>
  <si>
    <t>ODN-56580</t>
  </si>
  <si>
    <t>ODN-56579</t>
  </si>
  <si>
    <t>ODN-56578</t>
  </si>
  <si>
    <t>ODN-56577</t>
  </si>
  <si>
    <t>ODN-56576</t>
  </si>
  <si>
    <t>ODN-56575</t>
  </si>
  <si>
    <t>ODN-56544</t>
  </si>
  <si>
    <t>ODN-56543</t>
  </si>
  <si>
    <t>ODN-56542</t>
  </si>
  <si>
    <t>CD-96926</t>
  </si>
  <si>
    <t>CI-14290</t>
  </si>
  <si>
    <t>CD-96927</t>
  </si>
  <si>
    <t>CD-96928</t>
  </si>
  <si>
    <t>CD-96929</t>
  </si>
  <si>
    <t>CD-96930</t>
  </si>
  <si>
    <t>CD-96931</t>
  </si>
  <si>
    <t>CD-96932</t>
  </si>
  <si>
    <t>CD-96933</t>
  </si>
  <si>
    <t>CD-96934</t>
  </si>
  <si>
    <t>CD-96935</t>
  </si>
  <si>
    <t>CD-97176</t>
  </si>
  <si>
    <t>CI-14318</t>
  </si>
  <si>
    <t>CD-97177</t>
  </si>
  <si>
    <t>CD-97178</t>
  </si>
  <si>
    <t>CD-97179</t>
  </si>
  <si>
    <t>CD-97180</t>
  </si>
  <si>
    <t>CD-97181</t>
  </si>
  <si>
    <t>CD-97182</t>
  </si>
  <si>
    <t>CD-97183</t>
  </si>
  <si>
    <t>CD-97184</t>
  </si>
  <si>
    <t>CD-97185</t>
  </si>
  <si>
    <t>CD-97186</t>
  </si>
  <si>
    <t>CI-14319</t>
  </si>
  <si>
    <t>CD-97187</t>
  </si>
  <si>
    <t>CD-97188</t>
  </si>
  <si>
    <t>CD-97189</t>
  </si>
  <si>
    <t>CD-97190</t>
  </si>
  <si>
    <t>CD-97191</t>
  </si>
  <si>
    <t>CD-97192</t>
  </si>
  <si>
    <t>CD-97193</t>
  </si>
  <si>
    <t>CD-97194</t>
  </si>
  <si>
    <t>CD-97195</t>
  </si>
  <si>
    <t>CD-97196</t>
  </si>
  <si>
    <t>CI-14320</t>
  </si>
  <si>
    <t>CD-97197</t>
  </si>
  <si>
    <t>CD-97198</t>
  </si>
  <si>
    <t>CD-97199</t>
  </si>
  <si>
    <t>CD-97200</t>
  </si>
  <si>
    <t>CD-97201</t>
  </si>
  <si>
    <t>CD-97202</t>
  </si>
  <si>
    <t>CD-97203</t>
  </si>
  <si>
    <t>CD-97204</t>
  </si>
  <si>
    <t>CD-97205</t>
  </si>
  <si>
    <t>CD-97206</t>
  </si>
  <si>
    <t>CI-14321</t>
  </si>
  <si>
    <t>CD-97207</t>
  </si>
  <si>
    <t>CD-97208</t>
  </si>
  <si>
    <t>CD-97209</t>
  </si>
  <si>
    <t>CD-97210</t>
  </si>
  <si>
    <t>CD-97211</t>
  </si>
  <si>
    <t>CD-97212</t>
  </si>
  <si>
    <t>CD-97213</t>
  </si>
  <si>
    <t>CD-97214</t>
  </si>
  <si>
    <t>CD-97215</t>
  </si>
  <si>
    <t>CD-97026</t>
  </si>
  <si>
    <t>CI-14291</t>
  </si>
  <si>
    <t>CD-97027</t>
  </si>
  <si>
    <t>CD-97028</t>
  </si>
  <si>
    <t>CD-97029</t>
  </si>
  <si>
    <t>CD-97030</t>
  </si>
  <si>
    <t>CD-97031</t>
  </si>
  <si>
    <t>CD-97032</t>
  </si>
  <si>
    <t>CD-97033</t>
  </si>
  <si>
    <t>CD-97034</t>
  </si>
  <si>
    <t>CD-97035</t>
  </si>
  <si>
    <t>CD-97036</t>
  </si>
  <si>
    <t>CI-14292</t>
  </si>
  <si>
    <t>CD-97037</t>
  </si>
  <si>
    <t>CD-97038</t>
  </si>
  <si>
    <t>CD-97039</t>
  </si>
  <si>
    <t>CD-97040</t>
  </si>
  <si>
    <t>CD-97041</t>
  </si>
  <si>
    <t>CD-97042</t>
  </si>
  <si>
    <t>CD-97043</t>
  </si>
  <si>
    <t>CD-97044</t>
  </si>
  <si>
    <t>CD-97045</t>
  </si>
  <si>
    <t>CD-97046</t>
  </si>
  <si>
    <t>CI-14293</t>
  </si>
  <si>
    <t>CD-97047</t>
  </si>
  <si>
    <t>CD-97048</t>
  </si>
  <si>
    <t>CD-97049</t>
  </si>
  <si>
    <t>CD-97050</t>
  </si>
  <si>
    <t>CD-97051</t>
  </si>
  <si>
    <t>CD-97052</t>
  </si>
  <si>
    <t>CD-97053</t>
  </si>
  <si>
    <t>CD-97054</t>
  </si>
  <si>
    <t>CD-97055</t>
  </si>
  <si>
    <t>CD-96936</t>
  </si>
  <si>
    <t>CI-14294</t>
  </si>
  <si>
    <t>CD-96937</t>
  </si>
  <si>
    <t>CD-96938</t>
  </si>
  <si>
    <t>CD-96939</t>
  </si>
  <si>
    <t>CD-96940</t>
  </si>
  <si>
    <t>CD-96941</t>
  </si>
  <si>
    <t>CD-96942</t>
  </si>
  <si>
    <t>CD-96943</t>
  </si>
  <si>
    <t>CD-96944</t>
  </si>
  <si>
    <t>CD-96945</t>
  </si>
  <si>
    <t>CD-96946</t>
  </si>
  <si>
    <t>CI-14295</t>
  </si>
  <si>
    <t>CD-96947</t>
  </si>
  <si>
    <t>CD-96948</t>
  </si>
  <si>
    <t>CD-96949</t>
  </si>
  <si>
    <t>CD-96950</t>
  </si>
  <si>
    <t>CD-96951</t>
  </si>
  <si>
    <t>CD-96952</t>
  </si>
  <si>
    <t>CD-96953</t>
  </si>
  <si>
    <t>CD-96954</t>
  </si>
  <si>
    <t>CD-96955</t>
  </si>
  <si>
    <t>CD-97056</t>
  </si>
  <si>
    <t>CI-14296</t>
  </si>
  <si>
    <t>CD-97057</t>
  </si>
  <si>
    <t>CD-97058</t>
  </si>
  <si>
    <t>CD-97059</t>
  </si>
  <si>
    <t>CD-97060</t>
  </si>
  <si>
    <t>CD-97061</t>
  </si>
  <si>
    <t>CD-97062</t>
  </si>
  <si>
    <t>CD-97063</t>
  </si>
  <si>
    <t>CD-97064</t>
  </si>
  <si>
    <t>CD-97065</t>
  </si>
  <si>
    <t>CD-97066</t>
  </si>
  <si>
    <t>CI-14297</t>
  </si>
  <si>
    <t>CD-97067</t>
  </si>
  <si>
    <t>CD-97068</t>
  </si>
  <si>
    <t>CD-97069</t>
  </si>
  <si>
    <t>CD-97070</t>
  </si>
  <si>
    <t>CD-97071</t>
  </si>
  <si>
    <t>CD-97072</t>
  </si>
  <si>
    <t>CD-97073</t>
  </si>
  <si>
    <t>CD-97074</t>
  </si>
  <si>
    <t>CD-97075</t>
  </si>
  <si>
    <t>CD-97076</t>
  </si>
  <si>
    <t>CI-14298</t>
  </si>
  <si>
    <t>CD-97077</t>
  </si>
  <si>
    <t>CD-97078</t>
  </si>
  <si>
    <t>CD-97079</t>
  </si>
  <si>
    <t>CD-97080</t>
  </si>
  <si>
    <t>CD-97081</t>
  </si>
  <si>
    <t>CD-97082</t>
  </si>
  <si>
    <t>CD-97083</t>
  </si>
  <si>
    <t>CD-97084</t>
  </si>
  <si>
    <t>CD-97085</t>
  </si>
  <si>
    <t>CD-97086</t>
  </si>
  <si>
    <t>CI-14299</t>
  </si>
  <si>
    <t>CD-97087</t>
  </si>
  <si>
    <t>CD-97088</t>
  </si>
  <si>
    <t>CD-97089</t>
  </si>
  <si>
    <t>CD-97090</t>
  </si>
  <si>
    <t>CD-97091</t>
  </si>
  <si>
    <t>CD-97092</t>
  </si>
  <si>
    <t>CD-97093</t>
  </si>
  <si>
    <t>CD-97094</t>
  </si>
  <si>
    <t>CD-97095</t>
  </si>
  <si>
    <t>CD-97106</t>
  </si>
  <si>
    <t>CI-14300</t>
  </si>
  <si>
    <t>CD-97107</t>
  </si>
  <si>
    <t>CD-97108</t>
  </si>
  <si>
    <t>CD-97109</t>
  </si>
  <si>
    <t>CD-97110</t>
  </si>
  <si>
    <t>CD-97111</t>
  </si>
  <si>
    <t>CD-97112</t>
  </si>
  <si>
    <t>CD-97113</t>
  </si>
  <si>
    <t>CD-97114</t>
  </si>
  <si>
    <t>CD-97115</t>
  </si>
  <si>
    <t>CD-97096</t>
  </si>
  <si>
    <t>CI-14301</t>
  </si>
  <si>
    <t>CD-97097</t>
  </si>
  <si>
    <t>CD-97098</t>
  </si>
  <si>
    <t>CD-97099</t>
  </si>
  <si>
    <t>CD-97100</t>
  </si>
  <si>
    <t>CD-97101</t>
  </si>
  <si>
    <t>CD-97102</t>
  </si>
  <si>
    <t>CD-97103</t>
  </si>
  <si>
    <t>CD-97104</t>
  </si>
  <si>
    <t>CD-97105</t>
  </si>
  <si>
    <t>CD-97116</t>
  </si>
  <si>
    <t>CI-14302</t>
  </si>
  <si>
    <t>CD-97117</t>
  </si>
  <si>
    <t>CD-97118</t>
  </si>
  <si>
    <t>CD-97119</t>
  </si>
  <si>
    <t>CD-97120</t>
  </si>
  <si>
    <t>CD-97121</t>
  </si>
  <si>
    <t>CD-97122</t>
  </si>
  <si>
    <t>CD-97123</t>
  </si>
  <si>
    <t>CD-97124</t>
  </si>
  <si>
    <t>CD-97125</t>
  </si>
  <si>
    <t>CD-97126</t>
  </si>
  <si>
    <t>CI-14303</t>
  </si>
  <si>
    <t>CD-97127</t>
  </si>
  <si>
    <t>CD-97128</t>
  </si>
  <si>
    <t>CD-97129</t>
  </si>
  <si>
    <t>CD-97130</t>
  </si>
  <si>
    <t>CD-97131</t>
  </si>
  <si>
    <t>CD-97132</t>
  </si>
  <si>
    <t>CD-97133</t>
  </si>
  <si>
    <t>CD-97134</t>
  </si>
  <si>
    <t>CD-97135</t>
  </si>
  <si>
    <t>CD-97136</t>
  </si>
  <si>
    <t>CI-14304</t>
  </si>
  <si>
    <t>CD-97137</t>
  </si>
  <si>
    <t>CD-97138</t>
  </si>
  <si>
    <t>CD-97139</t>
  </si>
  <si>
    <t>CD-97140</t>
  </si>
  <si>
    <t>CD-97141</t>
  </si>
  <si>
    <t>CD-97142</t>
  </si>
  <si>
    <t>CD-97143</t>
  </si>
  <si>
    <t>CD-97144</t>
  </si>
  <si>
    <t>CD-97145</t>
  </si>
  <si>
    <t>CD-96956</t>
  </si>
  <si>
    <t>CI-14305</t>
  </si>
  <si>
    <t>CD-96957</t>
  </si>
  <si>
    <t>CD-96958</t>
  </si>
  <si>
    <t>CD-96959</t>
  </si>
  <si>
    <t>CD-96960</t>
  </si>
  <si>
    <t>CD-96961</t>
  </si>
  <si>
    <t>CD-96962</t>
  </si>
  <si>
    <t>CD-96963</t>
  </si>
  <si>
    <t>CD-96964</t>
  </si>
  <si>
    <t>CD-96965</t>
  </si>
  <si>
    <t>CD-96966</t>
  </si>
  <si>
    <t>CI-14306</t>
  </si>
  <si>
    <t>CD-96967</t>
  </si>
  <si>
    <t>CD-96968</t>
  </si>
  <si>
    <t>CD-96969</t>
  </si>
  <si>
    <t>CD-96970</t>
  </si>
  <si>
    <t>CD-96971</t>
  </si>
  <si>
    <t>CD-96972</t>
  </si>
  <si>
    <t>CD-96973</t>
  </si>
  <si>
    <t>CD-96974</t>
  </si>
  <si>
    <t>CD-96975</t>
  </si>
  <si>
    <t>CD-97146</t>
  </si>
  <si>
    <t>CI-14307</t>
  </si>
  <si>
    <t>TCP-3: Percentage of laboratories showing adequate performance in external quality assurance for smear microscopy among the total number of laboratories that undertake smear microscopy during the reporting period</t>
  </si>
  <si>
    <t>CD-97147</t>
  </si>
  <si>
    <t>CD-97148</t>
  </si>
  <si>
    <t>CD-97149</t>
  </si>
  <si>
    <t>CD-97150</t>
  </si>
  <si>
    <t>CD-97151</t>
  </si>
  <si>
    <t>CD-97152</t>
  </si>
  <si>
    <t>CD-97153</t>
  </si>
  <si>
    <t>CD-97154</t>
  </si>
  <si>
    <t>CD-97155</t>
  </si>
  <si>
    <t>CD-97156</t>
  </si>
  <si>
    <t>CI-14308</t>
  </si>
  <si>
    <t>TCP-4: Percentage of reporting units reporting no stock-outs of anti-TB drugs on the last day of the quarter</t>
  </si>
  <si>
    <t>CD-97157</t>
  </si>
  <si>
    <t>CD-97158</t>
  </si>
  <si>
    <t>CD-97159</t>
  </si>
  <si>
    <t>CD-97160</t>
  </si>
  <si>
    <t>CD-97161</t>
  </si>
  <si>
    <t>CD-97162</t>
  </si>
  <si>
    <t>CD-97163</t>
  </si>
  <si>
    <t>CD-97164</t>
  </si>
  <si>
    <t>CD-97165</t>
  </si>
  <si>
    <t>CD-97166</t>
  </si>
  <si>
    <t>CI-14309</t>
  </si>
  <si>
    <t>TCP-7a: Number of notified TB cases (all forms) contributed by non-national TB program providers – private/non-governmental facilities</t>
  </si>
  <si>
    <t>CD-97167</t>
  </si>
  <si>
    <t>CD-97168</t>
  </si>
  <si>
    <t>CD-97169</t>
  </si>
  <si>
    <t>CD-97170</t>
  </si>
  <si>
    <t>CD-97171</t>
  </si>
  <si>
    <t>CD-97172</t>
  </si>
  <si>
    <t>CD-97173</t>
  </si>
  <si>
    <t>CD-97174</t>
  </si>
  <si>
    <t>CD-97175</t>
  </si>
  <si>
    <t>CD-96976</t>
  </si>
  <si>
    <t>CI-14310</t>
  </si>
  <si>
    <t>CD-96977</t>
  </si>
  <si>
    <t>CD-96978</t>
  </si>
  <si>
    <t>CD-96979</t>
  </si>
  <si>
    <t>CD-96980</t>
  </si>
  <si>
    <t>CD-96981</t>
  </si>
  <si>
    <t>CD-96982</t>
  </si>
  <si>
    <t>CD-96983</t>
  </si>
  <si>
    <t>CD-96984</t>
  </si>
  <si>
    <t>CD-96985</t>
  </si>
  <si>
    <t>CD-96986</t>
  </si>
  <si>
    <t>CI-14311</t>
  </si>
  <si>
    <t>CD-96987</t>
  </si>
  <si>
    <t>CD-96988</t>
  </si>
  <si>
    <t>CD-96989</t>
  </si>
  <si>
    <t>CD-96990</t>
  </si>
  <si>
    <t>CD-96991</t>
  </si>
  <si>
    <t>CD-96992</t>
  </si>
  <si>
    <t>CD-96993</t>
  </si>
  <si>
    <t>CD-96994</t>
  </si>
  <si>
    <t>CD-96995</t>
  </si>
  <si>
    <t>IP-5293</t>
  </si>
  <si>
    <t>AR-04118</t>
  </si>
  <si>
    <t>United Nations Development Programme</t>
  </si>
  <si>
    <t>0013600000xoEKQAA2</t>
  </si>
  <si>
    <t>AR-03501</t>
  </si>
  <si>
    <t>United Nations Office for Project Services</t>
  </si>
  <si>
    <t>0013600000xoEIfAAM</t>
  </si>
  <si>
    <t>AR-04335</t>
  </si>
  <si>
    <t>Cambodia Ministry of Economy and Finance</t>
  </si>
  <si>
    <t>0013600001ElqOHAAZ</t>
  </si>
  <si>
    <t>IOR-00028</t>
  </si>
  <si>
    <t>HIV I-1: Percentage of young people aged 15–24 who are living with HIV</t>
  </si>
  <si>
    <t>a3z360000009C2UAAU</t>
  </si>
  <si>
    <t>IOR-00029</t>
  </si>
  <si>
    <t>HIV I-2: HIV incidence among 15-49 age group</t>
  </si>
  <si>
    <t>a3z360000009C2VAAU</t>
  </si>
  <si>
    <t>IOR-00030</t>
  </si>
  <si>
    <t>HIV I-3a: Percentage of antenatal care attendees who were positive for syphilis</t>
  </si>
  <si>
    <t>a3z360000009C2WAAU</t>
  </si>
  <si>
    <t>a3z360000009C2XAAU</t>
  </si>
  <si>
    <t>IOR-00043</t>
  </si>
  <si>
    <t>HIV I-5: New HIV infections among children</t>
  </si>
  <si>
    <t>a3z360000009C2aAAE</t>
  </si>
  <si>
    <t>a3z360000009C2bAAE</t>
  </si>
  <si>
    <t>IOR-00044</t>
  </si>
  <si>
    <t>HIV I-7: Modelled lives saved based on latest epidemiological data</t>
  </si>
  <si>
    <t>a3z360000009C2cAAE</t>
  </si>
  <si>
    <t>IOR-00045</t>
  </si>
  <si>
    <t>HIV I-8: Modelled infections averted based on latest epidemiological data</t>
  </si>
  <si>
    <t>a3z360000009C2dAAE</t>
  </si>
  <si>
    <t>a3z360000009C2eAAE</t>
  </si>
  <si>
    <t>a3z360000009C2YAAU</t>
  </si>
  <si>
    <t>a3z360000009C2ZAAU</t>
  </si>
  <si>
    <t>a3z360000009C2fAAE</t>
  </si>
  <si>
    <t>a3z360000009C2gAAE</t>
  </si>
  <si>
    <t>a3z360000009C2hAAE</t>
  </si>
  <si>
    <t>a3z360000009C2iAAE</t>
  </si>
  <si>
    <t>a3z360000009C2jAAE</t>
  </si>
  <si>
    <t>a3z360000009C2kAAE</t>
  </si>
  <si>
    <t>a3z360000009C2lAAE</t>
  </si>
  <si>
    <t>a3z360000009C2mAAE</t>
  </si>
  <si>
    <t>a3z360000009C2nAAE</t>
  </si>
  <si>
    <t>a3z360000009C2oAAE</t>
  </si>
  <si>
    <t>a3z360000009C4FAAU</t>
  </si>
  <si>
    <t>a3z360000009C3FAAU</t>
  </si>
  <si>
    <t>IOR-00003</t>
  </si>
  <si>
    <t>HIV O-2: Percentage of women and men aged 15-49 who have had sexual intercourse with more than one partner in the past 12 months</t>
  </si>
  <si>
    <t>a3z360000009C3GAAU</t>
  </si>
  <si>
    <t>IOR-00004</t>
  </si>
  <si>
    <t>HIV O-3: Percentage of women and men aged 15-49 who had more than one partner in the past 12 months who used a condom during their last sexual intercourse</t>
  </si>
  <si>
    <t>a3z360000009C3HAAU</t>
  </si>
  <si>
    <t>a3z360000009C3IAAU</t>
  </si>
  <si>
    <t>IOR-00006</t>
  </si>
  <si>
    <t>HIV O-4b: Percentage of transgender people who sell sex reporting the use of a condom with their most recent client</t>
  </si>
  <si>
    <t>a3z360000009C3JAAU</t>
  </si>
  <si>
    <t>a3z360000009C3KAAU</t>
  </si>
  <si>
    <t>a3z360000009C3LAAU</t>
  </si>
  <si>
    <t>a3z360000009C3MAAU</t>
  </si>
  <si>
    <t>IOR-00000</t>
  </si>
  <si>
    <t>HIV O-8: Current school attendance rate among orphans compared to non-orphans</t>
  </si>
  <si>
    <t>a3z360000009C3NAAU</t>
  </si>
  <si>
    <t>a3z360000009C3OAAU</t>
  </si>
  <si>
    <t>a3z360000009C3PAAU</t>
  </si>
  <si>
    <t>a3z360000009C3QAAU</t>
  </si>
  <si>
    <t>IOR-00026</t>
  </si>
  <si>
    <t>HSS O-5: Specific services readiness score for health facilities</t>
  </si>
  <si>
    <t>a3z360000009C3RAAU</t>
  </si>
  <si>
    <t>IOR-00027</t>
  </si>
  <si>
    <t>HSS O-4: General service readiness score for health facilities</t>
  </si>
  <si>
    <t>a3z360000009C3SAAU</t>
  </si>
  <si>
    <t>a3z360000009C3TAAU</t>
  </si>
  <si>
    <t>a3z360000009C3UAAU</t>
  </si>
  <si>
    <t>a3z360000009C3VAAU</t>
  </si>
  <si>
    <t>a3z360000009C3WAAU</t>
  </si>
  <si>
    <t>a3z360000009C3XAAU</t>
  </si>
  <si>
    <t>a3z360000009C3YAAU</t>
  </si>
  <si>
    <t>a3z360000009C3ZAAU</t>
  </si>
  <si>
    <t>a3z360000009C3aAAE</t>
  </si>
  <si>
    <t>MCI-00001</t>
  </si>
  <si>
    <t>Prevention programs for MSM and TGs</t>
  </si>
  <si>
    <t>a3z360000009C1VAAU</t>
  </si>
  <si>
    <t>MCI-00017</t>
  </si>
  <si>
    <t>HSS - Policy and governance</t>
  </si>
  <si>
    <t>a3z360000009C1gAAE</t>
  </si>
  <si>
    <t>MCI-00018</t>
  </si>
  <si>
    <t>HSS - Healthcare financing</t>
  </si>
  <si>
    <t>a3z360000009C1hAAE</t>
  </si>
  <si>
    <t>MCI-00020</t>
  </si>
  <si>
    <t>Removing legal barriers to access</t>
  </si>
  <si>
    <t>a3z360000009C1jAAE</t>
  </si>
  <si>
    <t>MCI-00071</t>
  </si>
  <si>
    <t>Other module</t>
  </si>
  <si>
    <t>a3z360000009C1oAAE</t>
  </si>
  <si>
    <t>MCI-00221</t>
  </si>
  <si>
    <t>KP-3a(M): Percentage of MSM that have received an HIV test during the reporting period and know their results</t>
  </si>
  <si>
    <t>a1O36000001EGIjEAO</t>
  </si>
  <si>
    <t>MCI-00222</t>
  </si>
  <si>
    <t>KP-3b(M): Percentage of TG that have received an HIV test during the reporting period and know their results</t>
  </si>
  <si>
    <t>a1O36000001EGIkEAO</t>
  </si>
  <si>
    <t>MCI-00224</t>
  </si>
  <si>
    <t>KP-2c: Percentage of sex workers reached with HIV prevention programs - individual and/or smaller group level interventions</t>
  </si>
  <si>
    <t>a1O36000001EGImEAO</t>
  </si>
  <si>
    <t>MCI-00227</t>
  </si>
  <si>
    <t>KP-2d: Percentage of people who inject drugs reached with HIV prevention programs - individual and/or smaller group level interventions</t>
  </si>
  <si>
    <t>a1O36000001EGIpEAO</t>
  </si>
  <si>
    <t>MCI-00232</t>
  </si>
  <si>
    <t>KP-2e: Percentage of other vulnerable populations reached with HIV prevention programs - individual and/or smaller group level interventions</t>
  </si>
  <si>
    <t>a1O36000001EGIuEAO</t>
  </si>
  <si>
    <t>MCI-00236</t>
  </si>
  <si>
    <t>PMTCT-2: Percentage of HIV-positive pregnant women who received antiretrovirals to reduce the risk of mother-to-child transmission</t>
  </si>
  <si>
    <t>a1O36000001EGIyEAO</t>
  </si>
  <si>
    <t>MCI-00237</t>
  </si>
  <si>
    <t>PMTCT-3: Percentage of infants born to HIV-positive women receiving a virological test for HIV within 2 months of birth</t>
  </si>
  <si>
    <t>a1O36000001EGIzEAO</t>
  </si>
  <si>
    <t>MCI-00211</t>
  </si>
  <si>
    <t>GP-1: Number of women and men aged 15+ who received an HIV test and know their results</t>
  </si>
  <si>
    <t>a1O36000001EGIZEA4</t>
  </si>
  <si>
    <t>MCI-00240</t>
  </si>
  <si>
    <t>TCS-3: Percentage of adults and children that initiated ART, with an undetectable viral load at 12 months (&lt;1000 copies/ml)</t>
  </si>
  <si>
    <t>a1O36000001EGJ2EAO</t>
  </si>
  <si>
    <t>MCI-00241</t>
  </si>
  <si>
    <t>TCS-4: Percentage of health facilities dispensing antiretroviral therapy that experienced a stock-out of at least one required antiretroviral drug in the last 12 month</t>
  </si>
  <si>
    <t>a1O36000001EGJ3EAO</t>
  </si>
  <si>
    <t>MCI-00242</t>
  </si>
  <si>
    <t>TCS-5: Proportion of undernourished PLHIV that received therapeutic or supplementary food at any point during the reporting period</t>
  </si>
  <si>
    <t>a1O36000001EGJ4EAO</t>
  </si>
  <si>
    <t>MCI-00212</t>
  </si>
  <si>
    <t>GP-2: Percentage of individuals from targeted population reached through community outreach with standardized HIV prevention interventions</t>
  </si>
  <si>
    <t>a1O36000001EGIaEAO</t>
  </si>
  <si>
    <t>MCI-00213</t>
  </si>
  <si>
    <t>GP-3: Proportion of new individuals who test positive for HIV, enrolled in care (pre-ART or ART) services</t>
  </si>
  <si>
    <t>a1O36000001EGIbEAO</t>
  </si>
  <si>
    <t>MCI-00217</t>
  </si>
  <si>
    <t>KP-1a(M): Percentage of MSM reached with HIV prevention programs - defined package of services</t>
  </si>
  <si>
    <t>a1O36000001EGIfEAO</t>
  </si>
  <si>
    <t>MCI-00218</t>
  </si>
  <si>
    <t>KP-1b(M): Percentage of TG reached with HIV prevention programs - defined package of services</t>
  </si>
  <si>
    <t>a1O36000001EGIgEAO</t>
  </si>
  <si>
    <t>MCI-00219</t>
  </si>
  <si>
    <t>KP-2a: Percentage of MSM reached with HIV prevention programs - individual and/or smaller group level interventions</t>
  </si>
  <si>
    <t>a1O36000001EGIhEAO</t>
  </si>
  <si>
    <t>MCI-00220</t>
  </si>
  <si>
    <t>KP-2b: Percentage of TG reached with HIV prevention programs - individual and/or smaller group level interventions</t>
  </si>
  <si>
    <t>a1O36000001EGIiEAO</t>
  </si>
  <si>
    <t>MCI-00034</t>
  </si>
  <si>
    <t>TB/HIV-3: Percentage of HIV-positive patients who were screened for TB in HIV care or treatment settings</t>
  </si>
  <si>
    <t>a1O36000001EGFiEAO</t>
  </si>
  <si>
    <t>MCI-00035</t>
  </si>
  <si>
    <t>TB/HIV-4: Percentage of new HIV-positive patients starting IPT during the reporting period</t>
  </si>
  <si>
    <t>a1O36000001EGFjEAO</t>
  </si>
  <si>
    <t>MCI-00061</t>
  </si>
  <si>
    <t>SD-2: Number of outpatients visits per 10,000 population</t>
  </si>
  <si>
    <t>a1O36000001EGG9EAO</t>
  </si>
  <si>
    <t>MCI-00066</t>
  </si>
  <si>
    <t>PSM-1: Percentage of health facilities reporting no stock-outs of essential drugs</t>
  </si>
  <si>
    <t>a1O36000001EGGEEA4</t>
  </si>
  <si>
    <t>MCI-00032</t>
  </si>
  <si>
    <t>TB/HIV-1: Percentage of TB patients who had an HIV test result recorded in the TB register</t>
  </si>
  <si>
    <t>a1O36000001EGFgEAO</t>
  </si>
  <si>
    <t>MCI-00033</t>
  </si>
  <si>
    <t>TB/HIV-2: Percentage of HIV-positive registered TB patients given anti-retroviral therapy during TB treatment</t>
  </si>
  <si>
    <t>a1O36000001EGFhEAO</t>
  </si>
  <si>
    <t>MCI-00081</t>
  </si>
  <si>
    <t>Behavioral change as part of programs for MSM and TGs</t>
  </si>
  <si>
    <t>a1O36000001EGGTEA4</t>
  </si>
  <si>
    <t>MCI-00082</t>
  </si>
  <si>
    <t>Condoms as part of programs for MSM and TGs</t>
  </si>
  <si>
    <t>a1O36000001EGGUEA4</t>
  </si>
  <si>
    <t>MCI-00083</t>
  </si>
  <si>
    <t>HIV testing and counseling as part of programs for MSM and TGs</t>
  </si>
  <si>
    <t>a1O36000001EGGVEA4</t>
  </si>
  <si>
    <t>MCI-00084</t>
  </si>
  <si>
    <t>Diagnosis and treatment of STIs as part of programs for MSM and TGs</t>
  </si>
  <si>
    <t>a1O36000001EGGWEA4</t>
  </si>
  <si>
    <t>MCI-00085</t>
  </si>
  <si>
    <t>Diagnosis and treatment of viral hepatitis as part of programs for MSM and TGs</t>
  </si>
  <si>
    <t>a1O36000001EGGXEA4</t>
  </si>
  <si>
    <t>MCI-00086</t>
  </si>
  <si>
    <t>Other interventions for MSM and TGs</t>
  </si>
  <si>
    <t>a1O36000001EGGYEA4</t>
  </si>
  <si>
    <t>MCI-00075</t>
  </si>
  <si>
    <t>HIV testing and counseling as part of programs for general population</t>
  </si>
  <si>
    <t>a1O36000001EGGNEA4</t>
  </si>
  <si>
    <t>MCI-00077</t>
  </si>
  <si>
    <t>Blood safety</t>
  </si>
  <si>
    <t>a1O36000001EGGPEA4</t>
  </si>
  <si>
    <t>MCI-00110</t>
  </si>
  <si>
    <t>Young Key Population interventions as part of programs for adolescent and youth</t>
  </si>
  <si>
    <t>a1O36000001EGGwEAO</t>
  </si>
  <si>
    <t>MCI-00123</t>
  </si>
  <si>
    <t>Out-patient care</t>
  </si>
  <si>
    <t>a1O36000001EGH9EAO</t>
  </si>
  <si>
    <t>MCI-00124</t>
  </si>
  <si>
    <t>In-patient care</t>
  </si>
  <si>
    <t>a1O36000001EGHAEA4</t>
  </si>
  <si>
    <t>MCI-00176</t>
  </si>
  <si>
    <t>Retention and distribution of health and community workers</t>
  </si>
  <si>
    <t>a1O36000001EGI0EAO</t>
  </si>
  <si>
    <t>MCI-00181</t>
  </si>
  <si>
    <t>Development and implementation of health legislation, strategies and policies</t>
  </si>
  <si>
    <t>a1O36000001EGI5EAO</t>
  </si>
  <si>
    <t>MCI-00182</t>
  </si>
  <si>
    <t>Monitoring and reporting implementation of laws and policies</t>
  </si>
  <si>
    <t>a1O36000001EGI6EAO</t>
  </si>
  <si>
    <t>MCI-00183</t>
  </si>
  <si>
    <t>a1O36000001EGI7EAO</t>
  </si>
  <si>
    <t>MCI-00184</t>
  </si>
  <si>
    <t>Financial sustainability</t>
  </si>
  <si>
    <t>a1O36000001EGI8EAO</t>
  </si>
  <si>
    <t>MCI-00194</t>
  </si>
  <si>
    <t>Other removing legal barriers interventions</t>
  </si>
  <si>
    <t>a1O36000001EGIIEA4</t>
  </si>
  <si>
    <t>MCI-00185</t>
  </si>
  <si>
    <t>Equity of healthcare financing</t>
  </si>
  <si>
    <t>a1O36000001EGI9EAO</t>
  </si>
  <si>
    <t>MCI-00186</t>
  </si>
  <si>
    <t>Other healthcare financing intervention(s)</t>
  </si>
  <si>
    <t>a1O36000001EGIAEA4</t>
  </si>
  <si>
    <t>MCI-00189</t>
  </si>
  <si>
    <t>Legal and policy environment assessment and law reform</t>
  </si>
  <si>
    <t>a1O36000001EGIDEA4</t>
  </si>
  <si>
    <t>MCI-00190</t>
  </si>
  <si>
    <t>Legal aid services and legal literacy</t>
  </si>
  <si>
    <t>a1O36000001EGIEEA4</t>
  </si>
  <si>
    <t>MCI-00191</t>
  </si>
  <si>
    <t>Training on rights for officials, health workers and police</t>
  </si>
  <si>
    <t>a1O36000001EGIFEA4</t>
  </si>
  <si>
    <t>MCI-00192</t>
  </si>
  <si>
    <t>Community-based monitoring of legal rights</t>
  </si>
  <si>
    <t>a1O36000001EGIGEA4</t>
  </si>
  <si>
    <t>MCI-00193</t>
  </si>
  <si>
    <t>Policy advocacy on legal rights</t>
  </si>
  <si>
    <t>a1O36000001EGIHEA4</t>
  </si>
  <si>
    <t>MCI-00208</t>
  </si>
  <si>
    <t>Supporting procurement and supply management</t>
  </si>
  <si>
    <t>a1O36000001EGIWEA4</t>
  </si>
  <si>
    <t>MCI-00247</t>
  </si>
  <si>
    <t>Any intervention</t>
  </si>
  <si>
    <t>a1O36000001EGJ9EAO</t>
  </si>
  <si>
    <t>Yes</t>
  </si>
  <si>
    <t>N-Programme data (PEPFAR, GF) 2016
D - IBBSS FSW 2015 draft report</t>
  </si>
  <si>
    <t>N-Programme data (PEPFAR, GF) 2016
D - 2016 MSM estimates based on 2011 study</t>
  </si>
  <si>
    <t>N- MSM new HIV positive; programme data, 2016 (PEPFAR, GF)</t>
  </si>
  <si>
    <t>N- FSW new HIV positive; programme data, 2016 (PEPFAR, GF)</t>
  </si>
  <si>
    <r>
      <t xml:space="preserve">The baseline is set based on </t>
    </r>
    <r>
      <rPr>
        <sz val="11"/>
        <color theme="1"/>
        <rFont val="Georgia"/>
        <family val="1"/>
      </rPr>
      <t xml:space="preserve">the Assessment of HIV Treatment Services in Ghana (Cohort Analysis) which was conducted in 2015, which shows the </t>
    </r>
    <r>
      <rPr>
        <sz val="12"/>
        <color rgb="FF000000"/>
        <rFont val="Calibri"/>
        <family val="2"/>
      </rPr>
      <t>value for infants and the 1-14 year group. What has been indicated here is for the 1-14 year group which is 82.1%</t>
    </r>
  </si>
  <si>
    <r>
      <t xml:space="preserve">The </t>
    </r>
    <r>
      <rPr>
        <sz val="11"/>
        <color theme="1"/>
        <rFont val="Georgia"/>
        <family val="1"/>
      </rPr>
      <t xml:space="preserve">Assessment of HIV Treatment Services in Ghana (Cohort Analysis) which was conducted in 2015 </t>
    </r>
    <r>
      <rPr>
        <sz val="12"/>
        <color rgb="FF000000"/>
        <rFont val="Calibri"/>
        <family val="2"/>
      </rPr>
      <t>had baseline value for 15-24 year group which is 76.5% and the 25+ group which is 79.5%. Therefore an average of the two groups was computed which is 78%. This is what was used for the 15+ as the baseline value.</t>
    </r>
  </si>
  <si>
    <t>TCS-Other 1: Percentage of newly diagnosed Sex Workers linked to HIV care (individual linkage)</t>
  </si>
  <si>
    <t xml:space="preserve">The numerator is the number of infants born to HIV positive mothers who were screened for HIV using DNA PCR who tested positive. The denominator is the number of HIV exposed infants who were tested for HIV using DNA PCR. The numerator is 693 and the denominator is 5,551. Targets are based on NSP 2016-2020. A target of less than 5 % for 2020 in the NSP so the Program set a target of 4% for 2020. The targets for 2018 and 2019 are 10% and 7% respectively. Target informations are available on page 53  Table 7.18 of  the NSP 2016-2020. </t>
  </si>
  <si>
    <t>This baseline was set based on result obtained from the Assessment of HIV Treatment Services in Ghana (Cohort Analysis) which was conducted in 2015. The targets set are captured in the NSP 2016-2020. A target of 85%, 90% and 90% for 2018,2019 and 2020 respectively are on page 57 of the NSP 2016-2020 (Table 7.20)</t>
  </si>
  <si>
    <t>No</t>
  </si>
  <si>
    <t>Targets were set in line with the 90 90 90 targets. The targets for 2018,2019 and 2020 are 80%,85% and 90%., reference is Locate Test Treat and retain (L2TR) roadmap Ghana.</t>
  </si>
  <si>
    <t xml:space="preserve">The IBBSS is a national level survey led by the Ghana AIDS Commission carried out in a 3 year cycle. The most recent IBBSS was started in 2015 and report disseminated in 2016. The targets are aligned with NSP 2016-2020 targets and the next survey will be done in 2018. </t>
  </si>
  <si>
    <t xml:space="preserve">The IBBSS is a national level survey led by the Ghana AIDS Commission carried out in a 3 year cycle. The survey for 2014 was delayed and started in 2016. The report will be ready in the 1st quarter of 2018. 
The figures for the 2018 targets and baseline using the 2011 data will be updated early 2018 after the Men Study (IBBSS) II report is out. Subsequent IBBSS is planned for 2018 and would be led by WAPCAS with technical support from the Ghana AIDS Commission.
</t>
  </si>
  <si>
    <t>KP activities are mainly supported by the GF and PEPFAR implemented in 15 priority districts.  (with roughly 50-50% share). The figure for the newly diagnosed MSM in 2016 is from national KP programme for 2016. The baseline denominator is the newly diagnosed MSM in 2016. All of these positive cases were linked to HIV care. The targets (882 MSM- 2018, 936 MSM- 2019, 992 MSM- 2020) for treatment for the 2018 - 2020 period is to enrol 90% of all newly diagnosed HIV positive cases on treatment based on the global 90-90-90 targets and WHO 'test and treat' policy which form the basis of the Ghana national strategic plan for 2016 - 2020. The treatment targets are also based on 17.5% MSM prevalence (Men study, 2011) which will be reviewed after the completion of the current IBBSS by 1st quarter of 2018.</t>
  </si>
  <si>
    <t>KP activities are mainly supported by the GF and PEPFAR implemented in 15 priority districts.  (with roughly 50-50% share). The newly diagnosed figure for FSW in 2016 is from national KP programme for 2016. The baseline denominator is the newly diagnosedFSW in 2016. All of these positive cases were linked to HIV care. The targets (760 FSW - 2018, 856 FSW - 2019, 856 FSW - 2020)for treatment for the 2018 - 2020 period is to enrol 90% of all newly diagnosed HIV positive cases on treatment based on the global 90-90-90 targets and WHO 'test and treat' policy which form the basis of the Ghana national strategic plan for 2016 - 2020. These treatment targets are also based on the FSW prevalence of 7% (IBBSS, 2015).</t>
  </si>
  <si>
    <t>KP activities are mainly supported by the GF and PEPFAR implemented in 15 priority districts.  (with roughly 50-50% share). The baseline numerator is the national programmatic data for 2016 from GAC (TGF and PEPFAR). The estimate for the MSM baseline denominator is based on 2.5% annual population growth projection of the 2011 Ghana Men's study estimated MSM figure. This data will be updated with the on-going MSM IBBSS with results expected by 1st quarter of 2018. GF covers tiotal cost of interventions.</t>
  </si>
  <si>
    <t>KP activities are mainly supported by the GF and PEPFAR implemented in 15 priority districts.  (with roughly 50-50% share). The baseline  numerator for FSW is based on 2016 national programmatic data (TGF &amp; PEPFAR). The baseline denominator is the 2015 FSW size estimation done. Under NFM 1, TGF KP intervention was implemented nationwide. However from 2018-2020, services will only cover the GF and PEPFAR focus districts (15) in 4 regions. A total of  31,950 (12,759 TGF, 19,191 PEPFAR) sex workers are expected to be reached. GF covers tiotal cost of interventions.</t>
  </si>
  <si>
    <t>KP activities are mainly supported by the GF and PEPFAR implemented in 15 priority districts.  (with roughly 50-50% share). 14,681 (6,992 TGF, 7,689 PEPFAR) MSM are expected to be reached with HIV preventions Program yearly from 2018 to 2020. 80%, 85%, and 90% of these numbers to be reached will be expected to be tested for HIV from 2018 to 2020 respectively. GF covers tiotal cost of interventions.</t>
  </si>
  <si>
    <t>KP activities are mainly supported by the GF and PEPFAR implemented in 15 priority districts.  (with roughly 50-50% share). 34,271 (15,080 TGF, 19,191 PEPFAR) FSW are expected to be reached with HIV preventions Program yearly from 2018 to 2020. 80%, 90%, and 90% of these numbers to be reached will be expected to be tested for HIV from 2018 to 2020 respectively. GF covers tiotal cost of interventions.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</si>
</sst>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409]d\-mmm\-yy;@"/>
    <numFmt numFmtId="165" formatCode="0.00##\%;[Red]\(0.00##\%\)"/>
    <numFmt numFmtId="166" formatCode="#.00\%;[Red]\(#.00\%\)"/>
    <numFmt numFmtId="167" formatCode="0_);[Red]\(0\)"/>
    <numFmt numFmtId="168" formatCode="#,##0.00000"/>
    <numFmt numFmtId="169" formatCode="#.0\%;[Red]\(#.0\%\)"/>
    <numFmt numFmtId="170" formatCode="_(* #,##0_);_(* \(#,##0\);_(@_)"/>
    <numFmt numFmtId="171" formatCode="_(* #,##0.00_);_(* \(#,##0.00\);_(@_)"/>
    <numFmt numFmtId="172" formatCode="_(* #,##0.0_);_(* \(#,##0.0\);_(@_)"/>
    <numFmt numFmtId="173" formatCode="_(* #,##0.000000_);_(* \(#,##0.000000\);_(@_)"/>
  </numFmts>
  <fonts count="44" x14ac:knownFonts="1">
    <font>
      <sz val="12"/>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b/>
      <sz val="9"/>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b/>
      <sz val="9"/>
      <color theme="0"/>
      <name val="Calibri"/>
      <family val="2"/>
      <scheme val="minor"/>
    </font>
    <font>
      <b/>
      <sz val="22"/>
      <color rgb="FFFF0000"/>
      <name val="Calibri"/>
      <family val="2"/>
      <scheme val="minor"/>
    </font>
    <font>
      <b/>
      <sz val="18"/>
      <color rgb="FFFF0000"/>
      <name val="Calibri"/>
      <family val="2"/>
      <scheme val="minor"/>
    </font>
    <font>
      <sz val="18"/>
      <color rgb="FFFF0000"/>
      <name val="Calibri"/>
      <family val="2"/>
      <scheme val="minor"/>
    </font>
    <font>
      <b/>
      <sz val="36"/>
      <color rgb="FFFF0000"/>
      <name val="Calibri"/>
      <family val="2"/>
      <scheme val="minor"/>
    </font>
    <font>
      <sz val="16"/>
      <color rgb="FFFF0000"/>
      <name val="Calibri"/>
      <family val="2"/>
      <scheme val="minor"/>
    </font>
    <font>
      <b/>
      <sz val="20"/>
      <color rgb="FFFF0000"/>
      <name val="Calibri"/>
      <family val="2"/>
      <scheme val="minor"/>
    </font>
    <font>
      <sz val="22"/>
      <color theme="1"/>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12"/>
      <color rgb="FF000000"/>
      <name val="Calibri"/>
      <family val="2"/>
    </font>
    <font>
      <sz val="11"/>
      <color theme="1"/>
      <name val="Georgia"/>
      <family val="1"/>
    </font>
  </fonts>
  <fills count="23">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mediumGray">
        <bgColor theme="0"/>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FF"/>
        <bgColor indexed="64"/>
      </patternFill>
    </fill>
    <fill>
      <patternFill patternType="solid">
        <fgColor rgb="FFFFFFFF"/>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rgb="FFFFFF00"/>
        <bgColor theme="4" tint="0.79998168889431442"/>
      </patternFill>
    </fill>
    <fill>
      <patternFill patternType="solid">
        <fgColor rgb="FFFFFF00"/>
        <bgColor indexed="64"/>
      </patternFill>
    </fill>
  </fills>
  <borders count="100">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medium">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bottom style="medium">
        <color theme="4" tint="-0.24994659260841701"/>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theme="4" tint="-0.24994659260841701"/>
      </bottom>
      <diagonal/>
    </border>
    <border>
      <left style="thin">
        <color theme="4" tint="-0.24994659260841701"/>
      </left>
      <right/>
      <top style="thin">
        <color theme="4" tint="-0.24994659260841701"/>
      </top>
      <bottom style="thin">
        <color theme="4" tint="-0.24994659260841701"/>
      </bottom>
      <diagonal/>
    </border>
    <border>
      <left/>
      <right style="thin">
        <color indexed="64"/>
      </right>
      <top style="medium">
        <color theme="4" tint="-0.24994659260841701"/>
      </top>
      <bottom/>
      <diagonal/>
    </border>
    <border>
      <left/>
      <right style="thin">
        <color theme="4" tint="-0.24994659260841701"/>
      </right>
      <top style="medium">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thin">
        <color theme="4" tint="-0.24994659260841701"/>
      </right>
      <top style="thin">
        <color theme="4" tint="-0.24994659260841701"/>
      </top>
      <bottom style="medium">
        <color theme="4" tint="-0.24994659260841701"/>
      </bottom>
      <diagonal/>
    </border>
    <border>
      <left style="medium">
        <color theme="4" tint="-0.24994659260841701"/>
      </left>
      <right style="thin">
        <color indexed="64"/>
      </right>
      <top style="medium">
        <color theme="4" tint="-0.24994659260841701"/>
      </top>
      <bottom/>
      <diagonal/>
    </border>
    <border>
      <left style="thin">
        <color indexed="64"/>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right style="medium">
        <color theme="4" tint="-0.24994659260841701"/>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indexed="64"/>
      </left>
      <right style="medium">
        <color theme="4" tint="-0.24994659260841701"/>
      </right>
      <top style="thin">
        <color indexed="64"/>
      </top>
      <bottom style="thin">
        <color indexed="64"/>
      </bottom>
      <diagonal/>
    </border>
    <border>
      <left style="medium">
        <color theme="4" tint="-0.24994659260841701"/>
      </left>
      <right style="thin">
        <color indexed="64"/>
      </right>
      <top style="thin">
        <color indexed="64"/>
      </top>
      <bottom style="medium">
        <color theme="4" tint="-0.24994659260841701"/>
      </bottom>
      <diagonal/>
    </border>
    <border>
      <left style="thin">
        <color indexed="64"/>
      </left>
      <right style="thin">
        <color indexed="64"/>
      </right>
      <top style="thin">
        <color indexed="64"/>
      </top>
      <bottom style="medium">
        <color theme="4" tint="-0.24994659260841701"/>
      </bottom>
      <diagonal/>
    </border>
    <border>
      <left style="thin">
        <color indexed="64"/>
      </left>
      <right style="medium">
        <color theme="4" tint="-0.24994659260841701"/>
      </right>
      <top style="thin">
        <color indexed="64"/>
      </top>
      <bottom style="medium">
        <color theme="4" tint="-0.24994659260841701"/>
      </bottom>
      <diagonal/>
    </border>
    <border>
      <left style="thin">
        <color theme="4" tint="-0.24994659260841701"/>
      </left>
      <right style="medium">
        <color theme="4" tint="-0.24994659260841701"/>
      </right>
      <top style="thin">
        <color theme="4" tint="-0.24994659260841701"/>
      </top>
      <bottom/>
      <diagonal/>
    </border>
    <border>
      <left style="thin">
        <color theme="4" tint="-0.24994659260841701"/>
      </left>
      <right style="medium">
        <color theme="4" tint="-0.24994659260841701"/>
      </right>
      <top/>
      <bottom style="thin">
        <color theme="4" tint="-0.24994659260841701"/>
      </bottom>
      <diagonal/>
    </border>
    <border>
      <left style="thin">
        <color theme="4" tint="-0.24994659260841701"/>
      </left>
      <right style="medium">
        <color theme="4" tint="-0.24994659260841701"/>
      </right>
      <top/>
      <bottom style="medium">
        <color theme="4" tint="-0.24994659260841701"/>
      </bottom>
      <diagonal/>
    </border>
    <border>
      <left style="thin">
        <color theme="4" tint="-0.24994659260841701"/>
      </left>
      <right/>
      <top style="medium">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medium">
        <color theme="4" tint="-0.24994659260841701"/>
      </right>
      <top/>
      <bottom/>
      <diagonal/>
    </border>
    <border>
      <left style="hair">
        <color auto="1"/>
      </left>
      <right style="hair">
        <color indexed="64"/>
      </right>
      <top style="hair">
        <color auto="1"/>
      </top>
      <bottom style="hair">
        <color indexed="64"/>
      </bottom>
      <diagonal/>
    </border>
  </borders>
  <cellStyleXfs count="3">
    <xf numFmtId="0" fontId="0" fillId="0" borderId="0"/>
    <xf numFmtId="0" fontId="2" fillId="0" borderId="0" applyNumberFormat="0" applyFill="0" applyBorder="0" applyAlignment="0" applyProtection="0"/>
    <xf numFmtId="0" fontId="3" fillId="0" borderId="0"/>
  </cellStyleXfs>
  <cellXfs count="686">
    <xf numFmtId="0" fontId="0" fillId="0" borderId="0" xfId="0"/>
    <xf numFmtId="0" fontId="3" fillId="0" borderId="0" xfId="2"/>
    <xf numFmtId="0" fontId="4" fillId="0" borderId="0" xfId="2" applyFont="1"/>
    <xf numFmtId="0" fontId="5" fillId="4" borderId="0" xfId="0" applyFont="1" applyFill="1" applyProtection="1"/>
    <xf numFmtId="0" fontId="6" fillId="0" borderId="0" xfId="0" applyFont="1" applyProtection="1"/>
    <xf numFmtId="164" fontId="5" fillId="0" borderId="0" xfId="0" applyNumberFormat="1" applyFont="1" applyProtection="1"/>
    <xf numFmtId="0" fontId="0" fillId="0" borderId="0" xfId="0" applyFont="1" applyProtection="1"/>
    <xf numFmtId="0" fontId="3" fillId="0" borderId="0" xfId="2" applyFill="1"/>
    <xf numFmtId="0" fontId="4" fillId="0" borderId="0" xfId="2" applyFont="1"/>
    <xf numFmtId="0" fontId="5" fillId="0" borderId="0" xfId="0" applyFont="1" applyProtection="1"/>
    <xf numFmtId="0" fontId="3" fillId="0" borderId="0" xfId="2" quotePrefix="1" applyAlignment="1">
      <alignment horizontal="left"/>
    </xf>
    <xf numFmtId="0" fontId="3" fillId="0" borderId="0" xfId="2"/>
    <xf numFmtId="0" fontId="5" fillId="0" borderId="0" xfId="0" applyFont="1" applyBorder="1" applyProtection="1"/>
    <xf numFmtId="0" fontId="5" fillId="0" borderId="13" xfId="0" applyFont="1" applyBorder="1" applyProtection="1"/>
    <xf numFmtId="0" fontId="5" fillId="0" borderId="20" xfId="0" applyFont="1" applyBorder="1" applyProtection="1"/>
    <xf numFmtId="0" fontId="8" fillId="0" borderId="0" xfId="0" applyFont="1" applyProtection="1"/>
    <xf numFmtId="0" fontId="9" fillId="0" borderId="0" xfId="0" applyFont="1" applyProtection="1"/>
    <xf numFmtId="0" fontId="8" fillId="4" borderId="0" xfId="0" applyFont="1" applyFill="1" applyBorder="1" applyAlignment="1" applyProtection="1">
      <alignment horizontal="center" vertical="center"/>
    </xf>
    <xf numFmtId="0" fontId="8" fillId="4" borderId="0" xfId="0" applyFont="1" applyFill="1" applyProtection="1"/>
    <xf numFmtId="0" fontId="8" fillId="0" borderId="0" xfId="0" applyFont="1" applyBorder="1" applyProtection="1"/>
    <xf numFmtId="0" fontId="8" fillId="0" borderId="22" xfId="0" applyFont="1" applyBorder="1" applyProtection="1"/>
    <xf numFmtId="0" fontId="8" fillId="0" borderId="13" xfId="0" applyFont="1" applyBorder="1" applyProtection="1"/>
    <xf numFmtId="0" fontId="8" fillId="0" borderId="18" xfId="0" applyFont="1" applyBorder="1" applyProtection="1"/>
    <xf numFmtId="0" fontId="8" fillId="0" borderId="19" xfId="0" applyFont="1" applyBorder="1" applyProtection="1"/>
    <xf numFmtId="0" fontId="8" fillId="4" borderId="0" xfId="0" applyFont="1" applyFill="1" applyBorder="1" applyProtection="1"/>
    <xf numFmtId="0" fontId="10"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5" fillId="0" borderId="0" xfId="0" applyFont="1" applyAlignment="1" applyProtection="1">
      <alignment vertical="center"/>
    </xf>
    <xf numFmtId="0" fontId="2" fillId="8" borderId="3" xfId="1" applyFont="1" applyFill="1" applyBorder="1" applyAlignment="1" applyProtection="1">
      <alignment horizontal="center" vertical="center"/>
    </xf>
    <xf numFmtId="0" fontId="2" fillId="8" borderId="2" xfId="1" applyFont="1" applyFill="1" applyBorder="1" applyAlignment="1" applyProtection="1">
      <alignment horizontal="center" vertical="center"/>
    </xf>
    <xf numFmtId="0" fontId="2" fillId="8" borderId="11" xfId="1" applyFont="1" applyFill="1" applyBorder="1" applyAlignment="1" applyProtection="1">
      <alignment horizontal="center" vertical="center"/>
    </xf>
    <xf numFmtId="0" fontId="2" fillId="8" borderId="4" xfId="1" applyFont="1" applyFill="1" applyBorder="1" applyAlignment="1" applyProtection="1">
      <alignment horizontal="center" vertical="center"/>
    </xf>
    <xf numFmtId="0" fontId="12" fillId="8" borderId="11" xfId="1" applyFont="1" applyFill="1" applyBorder="1" applyAlignment="1" applyProtection="1">
      <alignment horizontal="center" vertical="center"/>
    </xf>
    <xf numFmtId="0" fontId="8" fillId="2" borderId="18" xfId="0"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8" fillId="4" borderId="19" xfId="0" applyFont="1" applyFill="1" applyBorder="1" applyAlignment="1" applyProtection="1">
      <alignment vertical="center" wrapText="1"/>
    </xf>
    <xf numFmtId="0" fontId="8" fillId="3" borderId="19" xfId="0" applyFont="1" applyFill="1" applyBorder="1" applyAlignment="1" applyProtection="1">
      <alignment vertical="center" wrapText="1"/>
    </xf>
    <xf numFmtId="0" fontId="9" fillId="4" borderId="19" xfId="0" applyFont="1" applyFill="1" applyBorder="1" applyAlignment="1" applyProtection="1">
      <alignment vertical="center" wrapText="1"/>
    </xf>
    <xf numFmtId="0" fontId="8" fillId="4" borderId="20" xfId="0" applyFont="1" applyFill="1" applyBorder="1" applyAlignment="1" applyProtection="1">
      <alignment vertical="center" wrapText="1"/>
    </xf>
    <xf numFmtId="0" fontId="7" fillId="6" borderId="2" xfId="0" applyFont="1" applyFill="1" applyBorder="1" applyAlignment="1" applyProtection="1">
      <alignment horizontal="center" vertical="center"/>
    </xf>
    <xf numFmtId="0" fontId="8" fillId="0" borderId="0" xfId="0" applyFont="1" applyAlignment="1" applyProtection="1">
      <alignment wrapText="1"/>
    </xf>
    <xf numFmtId="0" fontId="12" fillId="8" borderId="11" xfId="1" applyFont="1" applyFill="1" applyBorder="1" applyAlignment="1" applyProtection="1">
      <alignment horizontal="center" vertical="center" wrapText="1"/>
    </xf>
    <xf numFmtId="0" fontId="1" fillId="8" borderId="11"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2" fillId="8" borderId="11"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2" xfId="0" applyFont="1" applyBorder="1" applyProtection="1"/>
    <xf numFmtId="0" fontId="0" fillId="0" borderId="13" xfId="0" applyFont="1" applyBorder="1" applyProtection="1"/>
    <xf numFmtId="0" fontId="0" fillId="0" borderId="17" xfId="0" applyFont="1" applyBorder="1" applyProtection="1"/>
    <xf numFmtId="0" fontId="0" fillId="0" borderId="0" xfId="0" applyFont="1" applyBorder="1" applyProtection="1"/>
    <xf numFmtId="0" fontId="0" fillId="4" borderId="19" xfId="0" applyFont="1" applyFill="1" applyBorder="1" applyAlignment="1" applyProtection="1">
      <alignment vertical="center" wrapText="1"/>
    </xf>
    <xf numFmtId="0" fontId="0" fillId="4" borderId="19" xfId="0" applyFont="1" applyFill="1" applyBorder="1" applyAlignment="1" applyProtection="1">
      <alignment vertical="center"/>
    </xf>
    <xf numFmtId="0" fontId="0" fillId="3" borderId="19" xfId="0" applyFont="1" applyFill="1" applyBorder="1" applyAlignment="1" applyProtection="1">
      <alignment vertical="center"/>
    </xf>
    <xf numFmtId="0" fontId="0" fillId="4" borderId="30"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19" xfId="0" applyFont="1" applyBorder="1" applyAlignment="1" applyProtection="1">
      <alignment horizontal="center" vertical="center"/>
    </xf>
    <xf numFmtId="0" fontId="0" fillId="0" borderId="20" xfId="0" applyFont="1" applyBorder="1" applyProtection="1"/>
    <xf numFmtId="0" fontId="2" fillId="0" borderId="0" xfId="1" applyFont="1" applyProtection="1"/>
    <xf numFmtId="17" fontId="0" fillId="0" borderId="0" xfId="0" applyNumberFormat="1" applyFont="1" applyProtection="1"/>
    <xf numFmtId="0" fontId="11" fillId="6" borderId="22" xfId="0" applyFont="1" applyFill="1" applyBorder="1" applyAlignment="1" applyProtection="1">
      <alignment horizontal="center" vertical="center"/>
    </xf>
    <xf numFmtId="0" fontId="0" fillId="0" borderId="18" xfId="0" applyFont="1" applyBorder="1" applyProtection="1"/>
    <xf numFmtId="0" fontId="0" fillId="0" borderId="19" xfId="0" applyFont="1" applyBorder="1" applyProtection="1"/>
    <xf numFmtId="0" fontId="2" fillId="0" borderId="0" xfId="1" quotePrefix="1" applyFont="1" applyProtection="1"/>
    <xf numFmtId="0" fontId="0" fillId="0" borderId="0" xfId="0" applyFont="1" applyFill="1" applyProtection="1"/>
    <xf numFmtId="17" fontId="2" fillId="0" borderId="0" xfId="1" quotePrefix="1" applyNumberFormat="1" applyFont="1" applyFill="1" applyBorder="1" applyAlignment="1" applyProtection="1">
      <alignment horizontal="center" vertical="center"/>
    </xf>
    <xf numFmtId="17" fontId="2" fillId="4" borderId="0" xfId="1" quotePrefix="1" applyNumberFormat="1"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1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6" borderId="4" xfId="0" applyFont="1" applyFill="1" applyBorder="1" applyAlignment="1" applyProtection="1">
      <alignment horizontal="center" vertical="center" wrapText="1"/>
    </xf>
    <xf numFmtId="15" fontId="0" fillId="4" borderId="15"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1" fillId="8" borderId="12" xfId="0" applyFont="1" applyFill="1" applyBorder="1" applyAlignment="1" applyProtection="1">
      <alignment horizontal="center" vertical="center"/>
    </xf>
    <xf numFmtId="0" fontId="11" fillId="8" borderId="22" xfId="0" applyFont="1" applyFill="1" applyBorder="1" applyAlignment="1" applyProtection="1">
      <alignment horizontal="center" vertical="center"/>
    </xf>
    <xf numFmtId="0" fontId="11" fillId="8" borderId="18" xfId="0" applyFont="1" applyFill="1" applyBorder="1" applyAlignment="1" applyProtection="1">
      <alignment horizontal="center" vertical="center"/>
    </xf>
    <xf numFmtId="0" fontId="11" fillId="8" borderId="19" xfId="0" applyFont="1" applyFill="1" applyBorder="1" applyAlignment="1" applyProtection="1">
      <alignment horizontal="center" vertical="center"/>
    </xf>
    <xf numFmtId="17" fontId="2" fillId="4" borderId="12" xfId="1" quotePrefix="1" applyNumberFormat="1" applyFont="1" applyFill="1" applyBorder="1" applyAlignment="1" applyProtection="1">
      <alignment horizontal="center" vertical="center"/>
    </xf>
    <xf numFmtId="17" fontId="2" fillId="4" borderId="22" xfId="1" quotePrefix="1" applyNumberFormat="1" applyFont="1" applyFill="1" applyBorder="1" applyAlignment="1" applyProtection="1">
      <alignment horizontal="center" vertical="center"/>
    </xf>
    <xf numFmtId="17" fontId="2" fillId="4" borderId="13" xfId="1" quotePrefix="1" applyNumberFormat="1" applyFont="1" applyFill="1" applyBorder="1" applyAlignment="1" applyProtection="1">
      <alignment horizontal="center" vertical="center"/>
    </xf>
    <xf numFmtId="17" fontId="2" fillId="4" borderId="17" xfId="1" quotePrefix="1" applyNumberFormat="1" applyFont="1" applyFill="1" applyBorder="1" applyAlignment="1" applyProtection="1">
      <alignment horizontal="center" vertical="center"/>
    </xf>
    <xf numFmtId="17" fontId="2" fillId="4" borderId="18" xfId="1" quotePrefix="1" applyNumberFormat="1" applyFont="1" applyFill="1" applyBorder="1" applyAlignment="1" applyProtection="1">
      <alignment horizontal="center" vertical="center"/>
    </xf>
    <xf numFmtId="17" fontId="2" fillId="4" borderId="19" xfId="1" quotePrefix="1" applyNumberFormat="1" applyFont="1" applyFill="1" applyBorder="1" applyAlignment="1" applyProtection="1">
      <alignment horizontal="center" vertical="center"/>
    </xf>
    <xf numFmtId="17" fontId="2" fillId="4" borderId="20" xfId="1" quotePrefix="1" applyNumberFormat="1" applyFont="1" applyFill="1" applyBorder="1" applyAlignment="1" applyProtection="1">
      <alignment horizontal="center" vertical="center"/>
    </xf>
    <xf numFmtId="0" fontId="11" fillId="4" borderId="0" xfId="0" applyFont="1" applyFill="1" applyBorder="1" applyAlignment="1" applyProtection="1">
      <alignment vertical="center"/>
    </xf>
    <xf numFmtId="17" fontId="13"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1" fillId="0" borderId="0" xfId="0" applyFont="1" applyFill="1" applyBorder="1" applyAlignment="1" applyProtection="1">
      <alignment vertical="center"/>
    </xf>
    <xf numFmtId="17" fontId="13" fillId="0" borderId="17" xfId="0" applyNumberFormat="1" applyFont="1" applyFill="1" applyBorder="1" applyAlignment="1" applyProtection="1">
      <alignment horizontal="center" vertical="center"/>
    </xf>
    <xf numFmtId="17" fontId="13" fillId="0" borderId="0" xfId="0" applyNumberFormat="1" applyFont="1" applyFill="1" applyBorder="1" applyAlignment="1" applyProtection="1">
      <alignment vertical="center"/>
    </xf>
    <xf numFmtId="0" fontId="0" fillId="4" borderId="18" xfId="0" applyFont="1" applyFill="1" applyBorder="1" applyAlignment="1" applyProtection="1"/>
    <xf numFmtId="0" fontId="0" fillId="4" borderId="19" xfId="0" applyFont="1" applyFill="1" applyBorder="1" applyAlignment="1" applyProtection="1"/>
    <xf numFmtId="0" fontId="0" fillId="4" borderId="20"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1"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1" fillId="4" borderId="22" xfId="0" applyFont="1" applyFill="1" applyBorder="1" applyAlignment="1" applyProtection="1">
      <alignment vertical="center"/>
    </xf>
    <xf numFmtId="0" fontId="11" fillId="0" borderId="22" xfId="0" applyFont="1" applyFill="1" applyBorder="1" applyAlignment="1" applyProtection="1">
      <alignment vertical="center"/>
    </xf>
    <xf numFmtId="0" fontId="0" fillId="0" borderId="22" xfId="0" applyFont="1" applyFill="1" applyBorder="1" applyProtection="1"/>
    <xf numFmtId="0" fontId="0" fillId="0" borderId="28" xfId="0" applyFont="1" applyBorder="1" applyProtection="1"/>
    <xf numFmtId="0" fontId="0" fillId="0" borderId="29" xfId="0" applyFont="1" applyBorder="1" applyProtection="1"/>
    <xf numFmtId="0" fontId="0" fillId="0" borderId="19" xfId="0" applyFont="1" applyFill="1" applyBorder="1" applyProtection="1"/>
    <xf numFmtId="0" fontId="0" fillId="4" borderId="18" xfId="0" applyFont="1" applyFill="1" applyBorder="1" applyAlignment="1" applyProtection="1">
      <alignment horizontal="left" wrapText="1"/>
    </xf>
    <xf numFmtId="0" fontId="0" fillId="4" borderId="19" xfId="0" applyFont="1" applyFill="1" applyBorder="1" applyAlignment="1" applyProtection="1">
      <alignment horizontal="left" wrapText="1"/>
    </xf>
    <xf numFmtId="0" fontId="0" fillId="4" borderId="19" xfId="0" applyFont="1" applyFill="1" applyBorder="1" applyAlignment="1" applyProtection="1">
      <alignment wrapText="1"/>
    </xf>
    <xf numFmtId="0" fontId="0" fillId="2" borderId="0" xfId="0" applyFont="1" applyFill="1" applyProtection="1"/>
    <xf numFmtId="0" fontId="13" fillId="6" borderId="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5" fillId="0" borderId="0" xfId="0" quotePrefix="1" applyFont="1" applyAlignment="1" applyProtection="1">
      <alignment horizontal="left"/>
    </xf>
    <xf numFmtId="0" fontId="0" fillId="0" borderId="19" xfId="0" applyFont="1" applyBorder="1" applyAlignment="1" applyProtection="1">
      <alignment horizontal="center"/>
    </xf>
    <xf numFmtId="0" fontId="0" fillId="0" borderId="0" xfId="0" applyFont="1" applyAlignment="1" applyProtection="1">
      <alignment horizontal="center"/>
    </xf>
    <xf numFmtId="0" fontId="6" fillId="4" borderId="19" xfId="0" applyFont="1" applyFill="1" applyBorder="1" applyProtection="1"/>
    <xf numFmtId="0" fontId="18" fillId="0" borderId="0" xfId="0" applyFont="1" applyProtection="1"/>
    <xf numFmtId="0" fontId="13" fillId="0" borderId="17"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22"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5" fillId="0" borderId="17" xfId="0" applyFont="1" applyFill="1" applyBorder="1" applyAlignment="1" applyProtection="1">
      <alignment horizontal="left" vertical="center" wrapText="1"/>
    </xf>
    <xf numFmtId="0" fontId="19" fillId="4" borderId="17" xfId="0" applyFont="1" applyFill="1" applyBorder="1" applyAlignment="1" applyProtection="1">
      <alignment vertical="center" wrapText="1"/>
    </xf>
    <xf numFmtId="0" fontId="17" fillId="0" borderId="17" xfId="0" applyFont="1" applyBorder="1" applyProtection="1"/>
    <xf numFmtId="0" fontId="6" fillId="0" borderId="19" xfId="0" applyFont="1" applyBorder="1" applyProtection="1"/>
    <xf numFmtId="0" fontId="0" fillId="0" borderId="0" xfId="0" applyFont="1" applyProtection="1">
      <protection locked="0"/>
    </xf>
    <xf numFmtId="0" fontId="0" fillId="0" borderId="0" xfId="0" applyFont="1" applyBorder="1" applyProtection="1">
      <protection locked="0"/>
    </xf>
    <xf numFmtId="0" fontId="5" fillId="0" borderId="0" xfId="0" applyFont="1" applyProtection="1">
      <protection locked="0"/>
    </xf>
    <xf numFmtId="0" fontId="8" fillId="4" borderId="0" xfId="0" applyFont="1" applyFill="1" applyAlignment="1" applyProtection="1">
      <alignment vertical="center" wrapText="1"/>
      <protection locked="0"/>
    </xf>
    <xf numFmtId="0" fontId="8" fillId="0" borderId="0" xfId="0" applyFont="1" applyProtection="1">
      <protection locked="0"/>
    </xf>
    <xf numFmtId="15" fontId="6" fillId="0" borderId="0" xfId="0" applyNumberFormat="1" applyFont="1" applyFill="1" applyBorder="1" applyAlignment="1" applyProtection="1">
      <alignment horizontal="center" vertical="center" wrapText="1"/>
    </xf>
    <xf numFmtId="17" fontId="11" fillId="0"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vertical="center" wrapText="1"/>
    </xf>
    <xf numFmtId="17" fontId="13" fillId="4" borderId="0" xfId="0" quotePrefix="1" applyNumberFormat="1" applyFont="1" applyFill="1" applyBorder="1" applyAlignment="1" applyProtection="1">
      <alignment vertical="center" wrapText="1"/>
    </xf>
    <xf numFmtId="0" fontId="5" fillId="4" borderId="0" xfId="0" applyFont="1" applyFill="1" applyBorder="1" applyAlignment="1" applyProtection="1">
      <alignment horizontal="left" vertical="center" wrapText="1"/>
    </xf>
    <xf numFmtId="0" fontId="5"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17" xfId="0" quotePrefix="1" applyFont="1" applyFill="1" applyBorder="1" applyAlignment="1" applyProtection="1">
      <alignment horizontal="left" vertical="center" wrapText="1"/>
      <protection locked="0"/>
    </xf>
    <xf numFmtId="0" fontId="11" fillId="6" borderId="7" xfId="0" quotePrefix="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5" fillId="0" borderId="0" xfId="0" quotePrefix="1" applyFont="1" applyFill="1" applyBorder="1" applyAlignment="1" applyProtection="1">
      <alignment horizontal="left" wrapText="1"/>
    </xf>
    <xf numFmtId="17"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wrapText="1"/>
    </xf>
    <xf numFmtId="0" fontId="5" fillId="0" borderId="17" xfId="0" applyFont="1" applyFill="1" applyBorder="1" applyAlignment="1" applyProtection="1">
      <alignment horizontal="left" wrapText="1"/>
    </xf>
    <xf numFmtId="17" fontId="11" fillId="6" borderId="59" xfId="0" applyNumberFormat="1" applyFont="1" applyFill="1" applyBorder="1" applyAlignment="1" applyProtection="1">
      <alignment horizontal="center" vertical="center" wrapText="1"/>
    </xf>
    <xf numFmtId="0" fontId="2" fillId="8" borderId="3" xfId="1" applyFill="1" applyBorder="1" applyAlignment="1" applyProtection="1">
      <alignment horizontal="center" vertical="center"/>
    </xf>
    <xf numFmtId="0" fontId="16" fillId="0" borderId="22" xfId="0" quotePrefix="1" applyFont="1" applyFill="1" applyBorder="1" applyAlignment="1" applyProtection="1">
      <alignment horizontal="center" vertical="center" wrapText="1"/>
    </xf>
    <xf numFmtId="0" fontId="17" fillId="0" borderId="0" xfId="0" applyFont="1" applyFill="1" applyBorder="1" applyAlignment="1" applyProtection="1">
      <alignment horizontal="left" vertical="center" wrapText="1"/>
    </xf>
    <xf numFmtId="0" fontId="11" fillId="6" borderId="22"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13" fillId="0" borderId="0" xfId="0" quotePrefix="1" applyFont="1" applyFill="1" applyBorder="1" applyAlignment="1" applyProtection="1">
      <alignment horizontal="center" vertical="center" wrapText="1"/>
    </xf>
    <xf numFmtId="0" fontId="8" fillId="0" borderId="17" xfId="0" applyFont="1" applyBorder="1" applyProtection="1">
      <protection locked="0"/>
    </xf>
    <xf numFmtId="0" fontId="8" fillId="0" borderId="19" xfId="0" applyFont="1" applyBorder="1" applyProtection="1">
      <protection locked="0"/>
    </xf>
    <xf numFmtId="0" fontId="8" fillId="0" borderId="20" xfId="0" applyFont="1" applyBorder="1" applyProtection="1">
      <protection locked="0"/>
    </xf>
    <xf numFmtId="0" fontId="11" fillId="4" borderId="22" xfId="0" applyFont="1" applyFill="1" applyBorder="1" applyAlignment="1" applyProtection="1">
      <alignment horizontal="center" vertical="center"/>
    </xf>
    <xf numFmtId="0" fontId="11" fillId="4" borderId="13" xfId="0" applyFont="1" applyFill="1" applyBorder="1" applyAlignment="1" applyProtection="1">
      <alignment horizontal="center" vertical="center"/>
    </xf>
    <xf numFmtId="0" fontId="11" fillId="4" borderId="17" xfId="0" applyFont="1" applyFill="1" applyBorder="1" applyAlignment="1" applyProtection="1">
      <alignment horizontal="center" vertical="center" wrapText="1"/>
      <protection locked="0"/>
    </xf>
    <xf numFmtId="165" fontId="0" fillId="4" borderId="17" xfId="0" applyNumberFormat="1" applyFont="1" applyFill="1" applyBorder="1" applyAlignment="1" applyProtection="1">
      <alignment horizontal="center" vertical="center" wrapText="1"/>
      <protection locked="0"/>
    </xf>
    <xf numFmtId="0" fontId="0" fillId="0" borderId="19" xfId="0" applyFont="1" applyBorder="1" applyProtection="1">
      <protection locked="0"/>
    </xf>
    <xf numFmtId="0" fontId="0" fillId="0" borderId="20" xfId="0" applyFont="1" applyBorder="1" applyProtection="1">
      <protection locked="0"/>
    </xf>
    <xf numFmtId="0" fontId="15" fillId="5" borderId="0"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0" fillId="0" borderId="22" xfId="0" applyFont="1" applyBorder="1" applyProtection="1">
      <protection locked="0"/>
    </xf>
    <xf numFmtId="0" fontId="0" fillId="0" borderId="13" xfId="0" applyFont="1" applyBorder="1" applyProtection="1">
      <protection locked="0"/>
    </xf>
    <xf numFmtId="0" fontId="0" fillId="0" borderId="17" xfId="0" applyFont="1" applyBorder="1" applyProtection="1">
      <protection locked="0"/>
    </xf>
    <xf numFmtId="17" fontId="11" fillId="6" borderId="7" xfId="0" applyNumberFormat="1" applyFont="1" applyFill="1" applyBorder="1" applyAlignment="1" applyProtection="1">
      <alignment horizontal="center" vertical="center" wrapText="1"/>
    </xf>
    <xf numFmtId="0" fontId="11" fillId="6" borderId="7" xfId="0" applyFont="1" applyFill="1" applyBorder="1" applyAlignment="1" applyProtection="1">
      <alignment horizontal="center" vertical="center" wrapText="1"/>
    </xf>
    <xf numFmtId="0" fontId="0" fillId="0" borderId="7" xfId="0" applyFont="1" applyBorder="1" applyProtection="1"/>
    <xf numFmtId="0" fontId="0" fillId="0" borderId="7" xfId="0" applyFont="1" applyBorder="1" applyAlignment="1" applyProtection="1">
      <alignment horizontal="center" vertical="center"/>
    </xf>
    <xf numFmtId="17" fontId="0" fillId="0" borderId="7" xfId="0" applyNumberFormat="1" applyFont="1" applyBorder="1" applyAlignment="1" applyProtection="1">
      <alignment horizontal="center" vertical="center"/>
    </xf>
    <xf numFmtId="0" fontId="11" fillId="6" borderId="2" xfId="0" applyFont="1" applyFill="1" applyBorder="1" applyAlignment="1" applyProtection="1">
      <alignment vertical="center"/>
    </xf>
    <xf numFmtId="0" fontId="6" fillId="0" borderId="0" xfId="0" applyFont="1" applyFill="1" applyBorder="1" applyProtection="1"/>
    <xf numFmtId="0" fontId="11" fillId="6" borderId="3" xfId="0" applyFont="1" applyFill="1" applyBorder="1" applyAlignment="1" applyProtection="1">
      <alignment vertical="center"/>
    </xf>
    <xf numFmtId="0" fontId="11" fillId="6" borderId="59"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7" xfId="0" applyNumberFormat="1" applyFont="1" applyBorder="1" applyProtection="1"/>
    <xf numFmtId="17" fontId="0" fillId="0" borderId="19" xfId="0" applyNumberFormat="1" applyFont="1" applyBorder="1" applyProtection="1"/>
    <xf numFmtId="0" fontId="11" fillId="4" borderId="19" xfId="0" applyFont="1" applyFill="1" applyBorder="1" applyAlignment="1" applyProtection="1">
      <alignment vertical="center"/>
    </xf>
    <xf numFmtId="0" fontId="0" fillId="0" borderId="13" xfId="0" applyFont="1" applyFill="1" applyBorder="1" applyProtection="1"/>
    <xf numFmtId="0" fontId="0" fillId="0" borderId="17" xfId="0" applyFont="1" applyFill="1" applyBorder="1" applyProtection="1"/>
    <xf numFmtId="0" fontId="0" fillId="0" borderId="20" xfId="0" applyFont="1" applyFill="1" applyBorder="1" applyProtection="1"/>
    <xf numFmtId="0" fontId="22" fillId="0" borderId="0" xfId="0" applyFont="1" applyProtection="1"/>
    <xf numFmtId="49" fontId="0" fillId="8" borderId="7" xfId="0" applyNumberFormat="1" applyFont="1" applyFill="1" applyBorder="1" applyAlignment="1" applyProtection="1">
      <alignment horizontal="center" vertical="center"/>
    </xf>
    <xf numFmtId="0" fontId="6" fillId="0" borderId="0" xfId="0" applyFont="1" applyBorder="1" applyProtection="1"/>
    <xf numFmtId="0" fontId="6" fillId="0" borderId="0" xfId="0" applyFont="1" applyBorder="1" applyAlignment="1" applyProtection="1">
      <alignment wrapText="1"/>
    </xf>
    <xf numFmtId="17" fontId="6" fillId="0" borderId="0" xfId="0" applyNumberFormat="1" applyFont="1" applyBorder="1" applyAlignment="1" applyProtection="1">
      <alignment vertical="center"/>
    </xf>
    <xf numFmtId="0" fontId="6" fillId="0" borderId="0" xfId="0" applyNumberFormat="1" applyFont="1" applyBorder="1" applyAlignment="1" applyProtection="1">
      <alignment vertical="center"/>
    </xf>
    <xf numFmtId="17" fontId="6" fillId="0" borderId="0" xfId="0" applyNumberFormat="1" applyFont="1" applyBorder="1" applyProtection="1"/>
    <xf numFmtId="0" fontId="14" fillId="0" borderId="0" xfId="0" applyFont="1" applyFill="1" applyBorder="1" applyAlignment="1" applyProtection="1">
      <alignment horizontal="center" vertical="center"/>
    </xf>
    <xf numFmtId="165" fontId="19" fillId="4" borderId="0" xfId="0" applyNumberFormat="1" applyFont="1" applyFill="1" applyBorder="1" applyAlignment="1" applyProtection="1">
      <alignment horizontal="center" vertical="center" wrapText="1"/>
    </xf>
    <xf numFmtId="0" fontId="16" fillId="6" borderId="2" xfId="0" applyFont="1" applyFill="1" applyBorder="1" applyAlignment="1" applyProtection="1">
      <alignment horizontal="center" vertical="center"/>
    </xf>
    <xf numFmtId="0" fontId="16" fillId="6" borderId="2" xfId="0" applyFont="1" applyFill="1" applyBorder="1" applyAlignment="1" applyProtection="1">
      <alignment horizontal="center" vertical="center" wrapText="1"/>
    </xf>
    <xf numFmtId="0" fontId="16" fillId="6" borderId="2" xfId="0" quotePrefix="1" applyFont="1" applyFill="1" applyBorder="1" applyAlignment="1" applyProtection="1">
      <alignment horizontal="center" vertical="center" wrapText="1"/>
    </xf>
    <xf numFmtId="0" fontId="17" fillId="0" borderId="2" xfId="0" applyFont="1" applyBorder="1" applyProtection="1"/>
    <xf numFmtId="0" fontId="17" fillId="0" borderId="22" xfId="0" applyFont="1" applyBorder="1" applyProtection="1">
      <protection locked="0"/>
    </xf>
    <xf numFmtId="14" fontId="0" fillId="0" borderId="0" xfId="0" applyNumberFormat="1" applyFont="1" applyProtection="1"/>
    <xf numFmtId="0" fontId="14" fillId="6" borderId="17" xfId="0" applyFont="1" applyFill="1" applyBorder="1" applyAlignment="1" applyProtection="1">
      <alignment horizontal="center" vertical="center"/>
    </xf>
    <xf numFmtId="0" fontId="6" fillId="0" borderId="22" xfId="0" quotePrefix="1" applyFont="1" applyFill="1" applyBorder="1" applyAlignment="1" applyProtection="1">
      <alignment horizontal="center" vertical="center" wrapText="1"/>
    </xf>
    <xf numFmtId="0" fontId="6" fillId="0" borderId="0" xfId="0" applyFont="1" applyFill="1" applyBorder="1" applyAlignment="1" applyProtection="1">
      <alignment horizontal="left" vertical="center" wrapText="1"/>
    </xf>
    <xf numFmtId="0" fontId="15" fillId="5" borderId="0" xfId="0" applyFont="1" applyFill="1" applyBorder="1" applyAlignment="1" applyProtection="1">
      <alignment horizontal="center" vertical="center"/>
    </xf>
    <xf numFmtId="0" fontId="9" fillId="0" borderId="19" xfId="0" applyFont="1" applyBorder="1" applyProtection="1"/>
    <xf numFmtId="0" fontId="5" fillId="0" borderId="17" xfId="0" applyFont="1" applyBorder="1" applyProtection="1"/>
    <xf numFmtId="15" fontId="6" fillId="4" borderId="0" xfId="0" applyNumberFormat="1" applyFont="1" applyFill="1" applyBorder="1" applyAlignment="1" applyProtection="1">
      <alignment horizontal="center" vertical="center"/>
    </xf>
    <xf numFmtId="0" fontId="14" fillId="0" borderId="2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9" fontId="0" fillId="0" borderId="7" xfId="0" applyNumberFormat="1" applyFont="1" applyBorder="1" applyAlignment="1" applyProtection="1">
      <alignment horizontal="left" vertical="center" wrapText="1"/>
      <protection locked="0"/>
    </xf>
    <xf numFmtId="0" fontId="17" fillId="0" borderId="0" xfId="0" applyFont="1"/>
    <xf numFmtId="0" fontId="17" fillId="4" borderId="0" xfId="0" applyFont="1" applyFill="1" applyProtection="1"/>
    <xf numFmtId="0" fontId="17" fillId="4" borderId="0" xfId="0" applyFont="1" applyFill="1" applyAlignment="1" applyProtection="1">
      <alignment wrapText="1"/>
    </xf>
    <xf numFmtId="0" fontId="31" fillId="0" borderId="0" xfId="0" applyFont="1"/>
    <xf numFmtId="15" fontId="17" fillId="4" borderId="0" xfId="0" applyNumberFormat="1" applyFont="1" applyFill="1" applyAlignment="1" applyProtection="1">
      <alignment wrapText="1"/>
    </xf>
    <xf numFmtId="0" fontId="17" fillId="0" borderId="0" xfId="0" applyFont="1" applyAlignment="1">
      <alignment wrapText="1"/>
    </xf>
    <xf numFmtId="0" fontId="29" fillId="4" borderId="0" xfId="0" applyFont="1" applyFill="1" applyBorder="1" applyAlignment="1" applyProtection="1">
      <alignment horizontal="center" vertical="center"/>
    </xf>
    <xf numFmtId="0" fontId="29" fillId="4" borderId="0" xfId="0" applyFont="1" applyFill="1" applyBorder="1" applyAlignment="1" applyProtection="1">
      <alignment horizontal="left" wrapText="1"/>
    </xf>
    <xf numFmtId="0" fontId="29" fillId="4" borderId="0" xfId="0" applyFont="1" applyFill="1" applyBorder="1" applyAlignment="1" applyProtection="1">
      <alignment wrapText="1"/>
    </xf>
    <xf numFmtId="0" fontId="17" fillId="0" borderId="0" xfId="0" applyFont="1" applyProtection="1"/>
    <xf numFmtId="15" fontId="32" fillId="9" borderId="38" xfId="0" applyNumberFormat="1" applyFont="1" applyFill="1" applyBorder="1" applyAlignment="1" applyProtection="1">
      <alignment vertical="center"/>
    </xf>
    <xf numFmtId="15" fontId="32" fillId="9" borderId="39" xfId="0" applyNumberFormat="1" applyFont="1" applyFill="1" applyBorder="1" applyAlignment="1" applyProtection="1">
      <alignment vertical="center"/>
    </xf>
    <xf numFmtId="15" fontId="32" fillId="9" borderId="37" xfId="0" applyNumberFormat="1" applyFont="1" applyFill="1" applyBorder="1" applyAlignment="1" applyProtection="1">
      <alignment vertical="center"/>
    </xf>
    <xf numFmtId="15" fontId="32" fillId="9" borderId="13" xfId="0" applyNumberFormat="1" applyFont="1" applyFill="1" applyBorder="1" applyAlignment="1" applyProtection="1">
      <alignment horizontal="center" vertical="center"/>
    </xf>
    <xf numFmtId="0" fontId="32" fillId="6" borderId="41" xfId="0" applyNumberFormat="1" applyFont="1" applyFill="1" applyBorder="1" applyAlignment="1" applyProtection="1">
      <alignment vertical="center" wrapText="1"/>
    </xf>
    <xf numFmtId="0" fontId="32" fillId="6" borderId="41" xfId="0" quotePrefix="1" applyNumberFormat="1" applyFont="1" applyFill="1" applyBorder="1" applyAlignment="1" applyProtection="1">
      <alignment vertical="center" wrapText="1"/>
    </xf>
    <xf numFmtId="0" fontId="32" fillId="6" borderId="42" xfId="0" applyNumberFormat="1" applyFont="1" applyFill="1" applyBorder="1" applyAlignment="1" applyProtection="1">
      <alignment vertical="center" wrapText="1"/>
    </xf>
    <xf numFmtId="0" fontId="32" fillId="6" borderId="40" xfId="0" applyNumberFormat="1" applyFont="1" applyFill="1" applyBorder="1" applyAlignment="1" applyProtection="1">
      <alignment vertical="center" wrapText="1"/>
    </xf>
    <xf numFmtId="0" fontId="32" fillId="6" borderId="40" xfId="0" quotePrefix="1" applyNumberFormat="1" applyFont="1" applyFill="1" applyBorder="1" applyAlignment="1" applyProtection="1">
      <alignment horizontal="left" vertical="center" wrapText="1"/>
    </xf>
    <xf numFmtId="0" fontId="32" fillId="6" borderId="51" xfId="0" applyNumberFormat="1" applyFont="1" applyFill="1" applyBorder="1" applyAlignment="1" applyProtection="1">
      <alignment horizontal="center" vertical="center" wrapText="1"/>
    </xf>
    <xf numFmtId="49" fontId="17" fillId="0" borderId="40" xfId="0" applyNumberFormat="1" applyFont="1" applyBorder="1" applyProtection="1"/>
    <xf numFmtId="0" fontId="17" fillId="0" borderId="41" xfId="0" applyFont="1" applyBorder="1" applyProtection="1"/>
    <xf numFmtId="0" fontId="17" fillId="0" borderId="42" xfId="0" applyFont="1" applyBorder="1" applyProtection="1"/>
    <xf numFmtId="0" fontId="17" fillId="0" borderId="32" xfId="0" applyFont="1" applyBorder="1" applyAlignment="1" applyProtection="1">
      <alignment horizontal="center"/>
    </xf>
    <xf numFmtId="0" fontId="17" fillId="0" borderId="15" xfId="0" applyFont="1" applyBorder="1" applyProtection="1"/>
    <xf numFmtId="49" fontId="17" fillId="0" borderId="44" xfId="0" applyNumberFormat="1" applyFont="1" applyBorder="1" applyProtection="1"/>
    <xf numFmtId="0" fontId="17" fillId="0" borderId="45" xfId="0" applyFont="1" applyBorder="1" applyProtection="1"/>
    <xf numFmtId="0" fontId="17" fillId="0" borderId="46" xfId="0" applyFont="1" applyBorder="1" applyProtection="1"/>
    <xf numFmtId="0" fontId="17" fillId="0" borderId="36" xfId="0" applyFont="1" applyBorder="1" applyAlignment="1" applyProtection="1">
      <alignment horizontal="center"/>
    </xf>
    <xf numFmtId="0" fontId="17" fillId="0" borderId="16" xfId="0" applyFont="1" applyBorder="1" applyProtection="1"/>
    <xf numFmtId="49" fontId="17" fillId="0" borderId="0" xfId="0" applyNumberFormat="1" applyFont="1" applyProtection="1"/>
    <xf numFmtId="0" fontId="0" fillId="16" borderId="64" xfId="0" applyFont="1" applyFill="1" applyBorder="1"/>
    <xf numFmtId="0" fontId="0" fillId="13" borderId="64" xfId="0" applyFont="1" applyFill="1" applyBorder="1"/>
    <xf numFmtId="0" fontId="0" fillId="13" borderId="65" xfId="0" applyFont="1" applyFill="1" applyBorder="1"/>
    <xf numFmtId="0" fontId="0" fillId="17" borderId="64" xfId="0" applyFont="1" applyFill="1" applyBorder="1"/>
    <xf numFmtId="0" fontId="0" fillId="17" borderId="65" xfId="0" applyFont="1" applyFill="1" applyBorder="1"/>
    <xf numFmtId="0" fontId="0" fillId="15" borderId="64" xfId="0" applyFont="1" applyFill="1" applyBorder="1"/>
    <xf numFmtId="0" fontId="0" fillId="15" borderId="65" xfId="0" applyFont="1" applyFill="1" applyBorder="1"/>
    <xf numFmtId="0" fontId="0" fillId="14" borderId="64" xfId="0" applyFont="1" applyFill="1" applyBorder="1"/>
    <xf numFmtId="0" fontId="0" fillId="14" borderId="65" xfId="0" applyFont="1" applyFill="1" applyBorder="1"/>
    <xf numFmtId="0" fontId="0" fillId="17" borderId="67" xfId="0" applyFont="1" applyFill="1" applyBorder="1"/>
    <xf numFmtId="0" fontId="17" fillId="11" borderId="72" xfId="0" applyFont="1" applyFill="1" applyBorder="1" applyProtection="1"/>
    <xf numFmtId="0" fontId="17" fillId="11" borderId="73" xfId="0" applyFont="1" applyFill="1" applyBorder="1" applyProtection="1"/>
    <xf numFmtId="0" fontId="0" fillId="13" borderId="64" xfId="0" applyFont="1" applyFill="1" applyBorder="1" applyAlignment="1"/>
    <xf numFmtId="0" fontId="0" fillId="16" borderId="64" xfId="0" applyFont="1" applyFill="1" applyBorder="1" applyAlignment="1"/>
    <xf numFmtId="0" fontId="0" fillId="16" borderId="67" xfId="0" applyFont="1" applyFill="1" applyBorder="1" applyAlignment="1"/>
    <xf numFmtId="0" fontId="34" fillId="12" borderId="60" xfId="0" applyFont="1" applyFill="1" applyBorder="1" applyAlignment="1">
      <alignment horizontal="center" vertical="center" wrapText="1"/>
    </xf>
    <xf numFmtId="0" fontId="35" fillId="12" borderId="61" xfId="0" applyFont="1" applyFill="1" applyBorder="1" applyAlignment="1">
      <alignment horizontal="center" vertical="center" wrapText="1"/>
    </xf>
    <xf numFmtId="0" fontId="34" fillId="12" borderId="61" xfId="0" applyFont="1" applyFill="1" applyBorder="1" applyAlignment="1">
      <alignment horizontal="center" vertical="center" wrapText="1"/>
    </xf>
    <xf numFmtId="0" fontId="34" fillId="12" borderId="62" xfId="0" applyFont="1" applyFill="1" applyBorder="1" applyAlignment="1">
      <alignment horizontal="center" vertical="center" wrapText="1"/>
    </xf>
    <xf numFmtId="0" fontId="34" fillId="12" borderId="76" xfId="0" applyFont="1" applyFill="1" applyBorder="1" applyAlignment="1">
      <alignment horizontal="center" vertical="center" wrapText="1"/>
    </xf>
    <xf numFmtId="0" fontId="34" fillId="12" borderId="79" xfId="0" applyFont="1" applyFill="1" applyBorder="1" applyAlignment="1">
      <alignment horizontal="center" vertical="center" wrapText="1"/>
    </xf>
    <xf numFmtId="0" fontId="0" fillId="13" borderId="80" xfId="0" applyFont="1" applyFill="1" applyBorder="1"/>
    <xf numFmtId="0" fontId="0" fillId="17" borderId="80" xfId="0" applyFont="1" applyFill="1" applyBorder="1"/>
    <xf numFmtId="0" fontId="0" fillId="15" borderId="80" xfId="0" applyFont="1" applyFill="1" applyBorder="1"/>
    <xf numFmtId="0" fontId="0" fillId="14" borderId="80" xfId="0" applyFont="1" applyFill="1" applyBorder="1"/>
    <xf numFmtId="0" fontId="0" fillId="16" borderId="80" xfId="0" applyFont="1" applyFill="1" applyBorder="1"/>
    <xf numFmtId="0" fontId="0" fillId="17" borderId="81" xfId="0" applyFont="1" applyFill="1" applyBorder="1"/>
    <xf numFmtId="15" fontId="29" fillId="4" borderId="0" xfId="0" applyNumberFormat="1" applyFont="1" applyFill="1" applyBorder="1" applyAlignment="1" applyProtection="1">
      <alignment horizontal="center" vertical="center" wrapText="1"/>
    </xf>
    <xf numFmtId="0" fontId="34" fillId="18" borderId="61" xfId="0" applyFont="1" applyFill="1" applyBorder="1" applyAlignment="1">
      <alignment horizontal="center" vertical="center" wrapText="1"/>
    </xf>
    <xf numFmtId="168" fontId="33" fillId="16" borderId="63" xfId="0" applyNumberFormat="1" applyFont="1" applyFill="1" applyBorder="1"/>
    <xf numFmtId="3" fontId="0" fillId="17" borderId="63" xfId="0" applyNumberFormat="1" applyFont="1" applyFill="1" applyBorder="1"/>
    <xf numFmtId="0" fontId="19" fillId="0" borderId="13" xfId="0" applyFont="1" applyBorder="1" applyProtection="1"/>
    <xf numFmtId="0" fontId="0" fillId="8" borderId="48" xfId="0" applyFont="1" applyFill="1" applyBorder="1" applyProtection="1"/>
    <xf numFmtId="0" fontId="0" fillId="0" borderId="48" xfId="0" applyFont="1" applyBorder="1" applyProtection="1"/>
    <xf numFmtId="0" fontId="15" fillId="6" borderId="2" xfId="0" applyFont="1" applyFill="1" applyBorder="1" applyAlignment="1" applyProtection="1"/>
    <xf numFmtId="0" fontId="0" fillId="8" borderId="15" xfId="0" quotePrefix="1" applyFont="1" applyFill="1" applyBorder="1" applyAlignment="1" applyProtection="1">
      <alignment horizontal="center" vertical="center" wrapText="1"/>
      <protection hidden="1"/>
    </xf>
    <xf numFmtId="0" fontId="0" fillId="8" borderId="14" xfId="0" applyFont="1" applyFill="1" applyBorder="1" applyAlignment="1" applyProtection="1">
      <alignment horizontal="center" vertical="center" wrapText="1"/>
      <protection hidden="1"/>
    </xf>
    <xf numFmtId="0" fontId="6" fillId="0" borderId="17" xfId="0" applyFont="1" applyBorder="1" applyProtection="1">
      <protection locked="0"/>
    </xf>
    <xf numFmtId="0" fontId="6" fillId="0" borderId="0" xfId="0" applyFont="1" applyBorder="1" applyAlignment="1" applyProtection="1">
      <alignment horizontal="center" vertical="center" wrapText="1"/>
    </xf>
    <xf numFmtId="0" fontId="38" fillId="8" borderId="39" xfId="0" quotePrefix="1" applyNumberFormat="1" applyFont="1" applyFill="1" applyBorder="1" applyAlignment="1" applyProtection="1">
      <alignment horizontal="center" vertical="center" wrapText="1"/>
    </xf>
    <xf numFmtId="0" fontId="38" fillId="8" borderId="42" xfId="0" quotePrefix="1" applyNumberFormat="1" applyFont="1" applyFill="1" applyBorder="1" applyAlignment="1" applyProtection="1">
      <alignment horizontal="center" vertical="center" wrapText="1"/>
    </xf>
    <xf numFmtId="15" fontId="38" fillId="8" borderId="42" xfId="0" quotePrefix="1" applyNumberFormat="1" applyFont="1" applyFill="1" applyBorder="1" applyAlignment="1" applyProtection="1">
      <alignment horizontal="center" vertical="center" wrapText="1"/>
    </xf>
    <xf numFmtId="15" fontId="38" fillId="8" borderId="46" xfId="0" quotePrefix="1" applyNumberFormat="1" applyFont="1" applyFill="1" applyBorder="1" applyAlignment="1" applyProtection="1">
      <alignment horizontal="center" vertical="center" wrapText="1"/>
    </xf>
    <xf numFmtId="0" fontId="5" fillId="11" borderId="73" xfId="0" applyFont="1" applyFill="1" applyBorder="1"/>
    <xf numFmtId="0" fontId="5" fillId="11" borderId="75" xfId="0" applyFont="1" applyFill="1" applyBorder="1"/>
    <xf numFmtId="0" fontId="11" fillId="6" borderId="11" xfId="0" applyFont="1" applyFill="1" applyBorder="1" applyAlignment="1" applyProtection="1">
      <alignment horizontal="center" vertical="center" wrapText="1"/>
    </xf>
    <xf numFmtId="15" fontId="0" fillId="0" borderId="16" xfId="0" applyNumberFormat="1" applyFont="1" applyFill="1" applyBorder="1" applyAlignment="1" applyProtection="1">
      <alignment horizontal="center" vertical="center"/>
      <protection locked="0"/>
    </xf>
    <xf numFmtId="0" fontId="23" fillId="6" borderId="22" xfId="0" applyFont="1" applyFill="1" applyBorder="1" applyAlignment="1" applyProtection="1">
      <alignment horizontal="center" vertical="center"/>
    </xf>
    <xf numFmtId="0" fontId="17" fillId="4" borderId="0" xfId="0" applyFont="1" applyFill="1"/>
    <xf numFmtId="0" fontId="6" fillId="4" borderId="0" xfId="0" applyFont="1" applyFill="1" applyProtection="1"/>
    <xf numFmtId="0" fontId="6" fillId="4" borderId="0" xfId="0" applyFont="1" applyFill="1"/>
    <xf numFmtId="1" fontId="29" fillId="8" borderId="0" xfId="0" applyNumberFormat="1" applyFont="1" applyFill="1" applyBorder="1" applyAlignment="1" applyProtection="1">
      <alignment horizontal="center" vertical="center" wrapText="1"/>
    </xf>
    <xf numFmtId="0" fontId="29" fillId="0" borderId="0" xfId="0" applyFont="1" applyBorder="1" applyAlignment="1" applyProtection="1">
      <alignment horizontal="left" vertical="center" wrapText="1"/>
    </xf>
    <xf numFmtId="0" fontId="29" fillId="0" borderId="0" xfId="0" applyFont="1" applyBorder="1" applyAlignment="1" applyProtection="1">
      <alignment horizontal="center" vertical="center" wrapText="1"/>
    </xf>
    <xf numFmtId="15" fontId="29" fillId="0" borderId="0" xfId="0" applyNumberFormat="1" applyFont="1" applyBorder="1" applyAlignment="1" applyProtection="1">
      <alignment horizontal="center" vertical="center" wrapText="1"/>
    </xf>
    <xf numFmtId="0" fontId="29" fillId="10" borderId="0" xfId="0" applyFont="1" applyFill="1" applyBorder="1" applyAlignment="1" applyProtection="1">
      <alignment horizontal="left" vertical="center" wrapText="1"/>
    </xf>
    <xf numFmtId="0" fontId="17" fillId="0" borderId="0" xfId="0" applyFont="1" applyBorder="1"/>
    <xf numFmtId="168" fontId="33" fillId="20" borderId="63" xfId="0" applyNumberFormat="1" applyFont="1" applyFill="1" applyBorder="1"/>
    <xf numFmtId="3" fontId="0" fillId="4" borderId="63" xfId="0" applyNumberFormat="1" applyFont="1" applyFill="1" applyBorder="1"/>
    <xf numFmtId="0" fontId="0" fillId="20" borderId="80" xfId="0" applyFont="1" applyFill="1" applyBorder="1"/>
    <xf numFmtId="0" fontId="0" fillId="20" borderId="64" xfId="0" applyFont="1" applyFill="1" applyBorder="1"/>
    <xf numFmtId="0" fontId="0" fillId="20" borderId="64" xfId="0" applyFont="1" applyFill="1" applyBorder="1" applyAlignment="1"/>
    <xf numFmtId="0" fontId="0" fillId="4" borderId="81" xfId="0" applyFont="1" applyFill="1" applyBorder="1"/>
    <xf numFmtId="0" fontId="0" fillId="4" borderId="67" xfId="0" applyFont="1" applyFill="1" applyBorder="1"/>
    <xf numFmtId="0" fontId="0" fillId="20" borderId="67" xfId="0" applyFont="1" applyFill="1" applyBorder="1" applyAlignment="1"/>
    <xf numFmtId="3" fontId="0" fillId="4" borderId="66" xfId="0" applyNumberFormat="1" applyFont="1" applyFill="1" applyBorder="1"/>
    <xf numFmtId="168" fontId="33" fillId="16" borderId="63" xfId="0" applyNumberFormat="1" applyFont="1" applyFill="1" applyBorder="1" applyAlignment="1">
      <alignment horizontal="center" vertical="center" wrapText="1"/>
    </xf>
    <xf numFmtId="0" fontId="33" fillId="13" borderId="80" xfId="0" applyFont="1" applyFill="1" applyBorder="1" applyAlignment="1">
      <alignment horizontal="center" vertical="center" wrapText="1"/>
    </xf>
    <xf numFmtId="0" fontId="33" fillId="13" borderId="64" xfId="0" applyFont="1" applyFill="1" applyBorder="1" applyAlignment="1">
      <alignment horizontal="center" vertical="center" wrapText="1"/>
    </xf>
    <xf numFmtId="0" fontId="33" fillId="13" borderId="65" xfId="0" applyFont="1" applyFill="1" applyBorder="1" applyAlignment="1">
      <alignment horizontal="center" vertical="center" wrapText="1"/>
    </xf>
    <xf numFmtId="3" fontId="33" fillId="17" borderId="63" xfId="0" applyNumberFormat="1" applyFont="1" applyFill="1" applyBorder="1" applyAlignment="1">
      <alignment horizontal="center" vertical="center" wrapText="1"/>
    </xf>
    <xf numFmtId="0" fontId="33" fillId="17" borderId="80" xfId="0" applyFont="1" applyFill="1" applyBorder="1" applyAlignment="1">
      <alignment horizontal="center" vertical="center" wrapText="1"/>
    </xf>
    <xf numFmtId="0" fontId="33" fillId="17" borderId="64" xfId="0" applyFont="1" applyFill="1" applyBorder="1" applyAlignment="1">
      <alignment horizontal="center" vertical="center" wrapText="1"/>
    </xf>
    <xf numFmtId="0" fontId="33" fillId="17" borderId="65" xfId="0" applyFont="1" applyFill="1" applyBorder="1" applyAlignment="1">
      <alignment horizontal="center" vertical="center" wrapText="1"/>
    </xf>
    <xf numFmtId="168" fontId="33" fillId="15" borderId="63" xfId="0" applyNumberFormat="1" applyFont="1" applyFill="1" applyBorder="1" applyAlignment="1">
      <alignment horizontal="center" vertical="center" wrapText="1"/>
    </xf>
    <xf numFmtId="0" fontId="33" fillId="15" borderId="80" xfId="0" applyFont="1" applyFill="1" applyBorder="1" applyAlignment="1">
      <alignment horizontal="center" vertical="center" wrapText="1"/>
    </xf>
    <xf numFmtId="0" fontId="33" fillId="15" borderId="64" xfId="0" applyFont="1" applyFill="1" applyBorder="1" applyAlignment="1">
      <alignment horizontal="center" vertical="center" wrapText="1"/>
    </xf>
    <xf numFmtId="0" fontId="33" fillId="15" borderId="65" xfId="0" applyFont="1" applyFill="1" applyBorder="1" applyAlignment="1">
      <alignment horizontal="center" vertical="center" wrapText="1"/>
    </xf>
    <xf numFmtId="3" fontId="33" fillId="14" borderId="63" xfId="0" applyNumberFormat="1" applyFont="1" applyFill="1" applyBorder="1" applyAlignment="1">
      <alignment horizontal="center" vertical="center" wrapText="1"/>
    </xf>
    <xf numFmtId="0" fontId="33" fillId="14" borderId="80" xfId="0" applyFont="1" applyFill="1" applyBorder="1" applyAlignment="1">
      <alignment horizontal="center" vertical="center" wrapText="1"/>
    </xf>
    <xf numFmtId="0" fontId="33" fillId="14" borderId="64" xfId="0" applyFont="1" applyFill="1" applyBorder="1" applyAlignment="1">
      <alignment horizontal="center" vertical="center" wrapText="1"/>
    </xf>
    <xf numFmtId="0" fontId="33" fillId="14" borderId="65" xfId="0" applyFont="1" applyFill="1" applyBorder="1" applyAlignment="1">
      <alignment horizontal="center" vertical="center" wrapText="1"/>
    </xf>
    <xf numFmtId="168" fontId="33" fillId="13" borderId="63" xfId="0" applyNumberFormat="1" applyFont="1" applyFill="1" applyBorder="1" applyAlignment="1">
      <alignment horizontal="center" vertical="center" wrapText="1"/>
    </xf>
    <xf numFmtId="0" fontId="33" fillId="16" borderId="80" xfId="0" applyFont="1" applyFill="1" applyBorder="1" applyAlignment="1">
      <alignment horizontal="center" vertical="center" wrapText="1"/>
    </xf>
    <xf numFmtId="0" fontId="33" fillId="16" borderId="64" xfId="0" applyFont="1" applyFill="1" applyBorder="1" applyAlignment="1">
      <alignment horizontal="center" vertical="center" wrapText="1"/>
    </xf>
    <xf numFmtId="3" fontId="33" fillId="17" borderId="66" xfId="0" applyNumberFormat="1" applyFont="1" applyFill="1" applyBorder="1" applyAlignment="1">
      <alignment horizontal="center" vertical="center" wrapText="1"/>
    </xf>
    <xf numFmtId="0" fontId="33" fillId="17" borderId="81" xfId="0" applyFont="1" applyFill="1" applyBorder="1" applyAlignment="1">
      <alignment horizontal="center" vertical="center" wrapText="1"/>
    </xf>
    <xf numFmtId="0" fontId="33" fillId="17" borderId="67" xfId="0" applyFont="1" applyFill="1" applyBorder="1" applyAlignment="1">
      <alignment horizontal="center" vertical="center" wrapText="1"/>
    </xf>
    <xf numFmtId="0" fontId="33" fillId="16" borderId="67" xfId="0" applyFont="1" applyFill="1" applyBorder="1" applyAlignment="1">
      <alignment horizontal="center" vertical="center" wrapText="1"/>
    </xf>
    <xf numFmtId="167" fontId="33" fillId="13" borderId="69" xfId="0" applyNumberFormat="1" applyFont="1" applyFill="1" applyBorder="1" applyAlignment="1">
      <alignment vertical="center" wrapText="1"/>
    </xf>
    <xf numFmtId="167" fontId="33" fillId="13" borderId="70" xfId="0" applyNumberFormat="1" applyFont="1" applyFill="1" applyBorder="1" applyAlignment="1">
      <alignment vertical="center" wrapText="1"/>
    </xf>
    <xf numFmtId="167" fontId="33" fillId="21" borderId="69" xfId="0" applyNumberFormat="1" applyFont="1" applyFill="1" applyBorder="1" applyAlignment="1">
      <alignment vertical="center" wrapText="1"/>
    </xf>
    <xf numFmtId="15" fontId="33" fillId="13" borderId="69" xfId="0" applyNumberFormat="1" applyFont="1" applyFill="1" applyBorder="1" applyAlignment="1">
      <alignment vertical="center" wrapText="1"/>
    </xf>
    <xf numFmtId="15" fontId="33" fillId="13" borderId="70" xfId="0" applyNumberFormat="1" applyFont="1" applyFill="1" applyBorder="1" applyAlignment="1">
      <alignment vertical="center" wrapText="1"/>
    </xf>
    <xf numFmtId="15" fontId="33" fillId="21" borderId="69" xfId="0" applyNumberFormat="1" applyFont="1" applyFill="1" applyBorder="1" applyAlignment="1">
      <alignment vertical="center" wrapText="1"/>
    </xf>
    <xf numFmtId="0" fontId="33" fillId="13" borderId="93" xfId="0" applyFont="1" applyFill="1" applyBorder="1" applyAlignment="1">
      <alignment vertical="center" wrapText="1"/>
    </xf>
    <xf numFmtId="0" fontId="33" fillId="13" borderId="94" xfId="0" applyFont="1" applyFill="1" applyBorder="1" applyAlignment="1">
      <alignment vertical="center" wrapText="1"/>
    </xf>
    <xf numFmtId="0" fontId="33" fillId="21" borderId="93" xfId="0" applyFont="1" applyFill="1" applyBorder="1" applyAlignment="1">
      <alignment vertical="center" wrapText="1"/>
    </xf>
    <xf numFmtId="3" fontId="33" fillId="22" borderId="63" xfId="0" applyNumberFormat="1" applyFont="1" applyFill="1" applyBorder="1" applyAlignment="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horizontal="center" wrapText="1"/>
    </xf>
    <xf numFmtId="49" fontId="0" fillId="0" borderId="0" xfId="0" applyNumberFormat="1"/>
    <xf numFmtId="170" fontId="0" fillId="4" borderId="16" xfId="0" applyNumberFormat="1" applyFont="1" applyFill="1" applyBorder="1" applyAlignment="1" applyProtection="1">
      <alignment horizontal="center" vertical="center"/>
      <protection locked="0"/>
    </xf>
    <xf numFmtId="49" fontId="22" fillId="0" borderId="0" xfId="0" applyNumberFormat="1" applyFont="1" applyProtection="1"/>
    <xf numFmtId="49" fontId="3" fillId="0" borderId="0" xfId="2" applyNumberFormat="1"/>
    <xf numFmtId="170" fontId="6" fillId="0" borderId="0" xfId="0" applyNumberFormat="1" applyFont="1" applyProtection="1"/>
    <xf numFmtId="17" fontId="13" fillId="6" borderId="59" xfId="0" applyNumberFormat="1" applyFont="1" applyFill="1" applyBorder="1" applyAlignment="1" applyProtection="1">
      <alignment horizontal="center" vertical="center" wrapText="1"/>
    </xf>
    <xf numFmtId="17" fontId="13" fillId="6" borderId="59" xfId="0" quotePrefix="1" applyNumberFormat="1" applyFont="1" applyFill="1" applyBorder="1" applyAlignment="1" applyProtection="1">
      <alignment horizontal="center" vertical="center" wrapText="1"/>
    </xf>
    <xf numFmtId="17" fontId="24" fillId="6" borderId="59" xfId="0" applyNumberFormat="1" applyFont="1" applyFill="1" applyBorder="1" applyAlignment="1" applyProtection="1">
      <alignment horizontal="center" vertical="center" wrapText="1"/>
    </xf>
    <xf numFmtId="0" fontId="25" fillId="4" borderId="59" xfId="0" applyFont="1" applyFill="1" applyBorder="1" applyProtection="1"/>
    <xf numFmtId="0" fontId="25" fillId="4" borderId="59" xfId="0" applyFont="1" applyFill="1" applyBorder="1" applyAlignment="1" applyProtection="1">
      <alignment vertical="center" wrapText="1"/>
    </xf>
    <xf numFmtId="0" fontId="25" fillId="4" borderId="59" xfId="0" quotePrefix="1" applyFont="1" applyFill="1" applyBorder="1" applyAlignment="1" applyProtection="1">
      <alignment horizontal="left" vertical="center" wrapText="1"/>
    </xf>
    <xf numFmtId="49" fontId="0" fillId="8" borderId="59" xfId="0" applyNumberFormat="1" applyFont="1" applyFill="1" applyBorder="1" applyAlignment="1" applyProtection="1">
      <alignment horizontal="center" vertical="center" wrapText="1"/>
    </xf>
    <xf numFmtId="0" fontId="0" fillId="4" borderId="59" xfId="0" applyFont="1" applyFill="1" applyBorder="1" applyAlignment="1" applyProtection="1">
      <alignment horizontal="left" vertical="center" wrapText="1"/>
      <protection locked="0"/>
    </xf>
    <xf numFmtId="49" fontId="0" fillId="4" borderId="59" xfId="0" quotePrefix="1" applyNumberFormat="1" applyFont="1" applyFill="1" applyBorder="1" applyAlignment="1" applyProtection="1">
      <alignment horizontal="left" vertical="center" wrapText="1"/>
      <protection locked="0"/>
    </xf>
    <xf numFmtId="49" fontId="0" fillId="4" borderId="59" xfId="0" quotePrefix="1" applyNumberFormat="1" applyFont="1" applyFill="1" applyBorder="1" applyAlignment="1" applyProtection="1">
      <alignment horizontal="center" vertical="center" wrapText="1"/>
      <protection locked="0"/>
    </xf>
    <xf numFmtId="0" fontId="0" fillId="7" borderId="59" xfId="0" applyFont="1" applyFill="1" applyBorder="1" applyAlignment="1" applyProtection="1">
      <alignment horizontal="center" vertical="center" wrapText="1"/>
    </xf>
    <xf numFmtId="0" fontId="0" fillId="0" borderId="59"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xf>
    <xf numFmtId="0" fontId="5" fillId="4" borderId="59" xfId="0" quotePrefix="1" applyFont="1" applyFill="1" applyBorder="1" applyAlignment="1" applyProtection="1">
      <alignment horizontal="center" vertical="center" wrapText="1"/>
      <protection locked="0"/>
    </xf>
    <xf numFmtId="0" fontId="19" fillId="4" borderId="59" xfId="0" applyFont="1" applyFill="1" applyBorder="1" applyProtection="1"/>
    <xf numFmtId="49" fontId="5" fillId="4" borderId="59" xfId="0" quotePrefix="1" applyNumberFormat="1" applyFont="1" applyFill="1" applyBorder="1" applyAlignment="1" applyProtection="1">
      <alignment horizontal="left" vertical="center" wrapText="1"/>
      <protection locked="0"/>
    </xf>
    <xf numFmtId="49" fontId="25" fillId="4" borderId="59" xfId="0" applyNumberFormat="1" applyFont="1" applyFill="1" applyBorder="1" applyAlignment="1" applyProtection="1">
      <alignment vertical="center" wrapText="1"/>
    </xf>
    <xf numFmtId="49" fontId="5" fillId="4" borderId="59" xfId="0" quotePrefix="1" applyNumberFormat="1" applyFont="1" applyFill="1" applyBorder="1" applyAlignment="1" applyProtection="1">
      <alignment horizontal="center" vertical="center" wrapText="1"/>
      <protection locked="0"/>
    </xf>
    <xf numFmtId="0" fontId="11" fillId="6" borderId="59" xfId="0" applyFont="1" applyFill="1" applyBorder="1" applyAlignment="1" applyProtection="1">
      <alignment horizontal="center" vertical="center" wrapText="1"/>
    </xf>
    <xf numFmtId="0" fontId="11" fillId="6" borderId="59" xfId="0" quotePrefix="1" applyFont="1" applyFill="1" applyBorder="1" applyAlignment="1" applyProtection="1">
      <alignment horizontal="center" vertical="center" wrapText="1"/>
    </xf>
    <xf numFmtId="0" fontId="14" fillId="4" borderId="59" xfId="0" quotePrefix="1" applyFont="1" applyFill="1" applyBorder="1" applyAlignment="1" applyProtection="1">
      <alignment horizontal="center" vertical="center" wrapText="1"/>
    </xf>
    <xf numFmtId="0" fontId="14" fillId="4" borderId="59" xfId="0" applyFont="1" applyFill="1" applyBorder="1" applyAlignment="1" applyProtection="1">
      <alignment horizontal="center" vertical="center" wrapText="1"/>
    </xf>
    <xf numFmtId="0" fontId="14" fillId="0" borderId="59" xfId="0" applyFont="1" applyFill="1" applyBorder="1" applyAlignment="1" applyProtection="1">
      <alignment horizontal="center" vertical="center" wrapText="1"/>
    </xf>
    <xf numFmtId="0" fontId="0" fillId="8" borderId="59" xfId="0" applyFont="1" applyFill="1" applyBorder="1" applyAlignment="1" applyProtection="1">
      <alignment horizontal="left" vertical="center" wrapText="1"/>
    </xf>
    <xf numFmtId="0" fontId="0" fillId="8" borderId="59" xfId="0" applyNumberFormat="1" applyFont="1" applyFill="1" applyBorder="1" applyAlignment="1" applyProtection="1">
      <alignment horizontal="center" vertical="center" wrapText="1"/>
    </xf>
    <xf numFmtId="4" fontId="0" fillId="4" borderId="59" xfId="0" applyNumberFormat="1" applyFont="1" applyFill="1" applyBorder="1" applyAlignment="1" applyProtection="1">
      <alignment horizontal="center" vertical="center" wrapText="1"/>
      <protection locked="0"/>
    </xf>
    <xf numFmtId="3" fontId="0" fillId="4" borderId="59" xfId="0" applyNumberFormat="1" applyFont="1" applyFill="1" applyBorder="1" applyAlignment="1" applyProtection="1">
      <alignment horizontal="center" vertical="center" wrapText="1"/>
      <protection locked="0"/>
    </xf>
    <xf numFmtId="166" fontId="0" fillId="4" borderId="59" xfId="0" applyNumberFormat="1" applyFont="1" applyFill="1" applyBorder="1" applyAlignment="1" applyProtection="1">
      <alignment horizontal="center" vertical="center" wrapText="1"/>
      <protection locked="0"/>
    </xf>
    <xf numFmtId="15" fontId="0" fillId="4" borderId="59" xfId="0" applyNumberFormat="1" applyFont="1" applyFill="1" applyBorder="1" applyAlignment="1" applyProtection="1">
      <alignment horizontal="center" vertical="center" wrapText="1"/>
      <protection locked="0"/>
    </xf>
    <xf numFmtId="49" fontId="0" fillId="4" borderId="59" xfId="0" applyNumberFormat="1" applyFont="1" applyFill="1" applyBorder="1" applyAlignment="1" applyProtection="1">
      <alignment horizontal="center" vertical="center" wrapText="1"/>
      <protection locked="0"/>
    </xf>
    <xf numFmtId="165" fontId="6" fillId="4" borderId="59" xfId="0" applyNumberFormat="1" applyFont="1" applyFill="1" applyBorder="1" applyAlignment="1" applyProtection="1">
      <alignment horizontal="center" vertical="center" wrapText="1"/>
    </xf>
    <xf numFmtId="15" fontId="6" fillId="4" borderId="59" xfId="0" applyNumberFormat="1" applyFont="1" applyFill="1" applyBorder="1" applyAlignment="1" applyProtection="1">
      <alignment horizontal="center" vertical="center" wrapText="1"/>
    </xf>
    <xf numFmtId="49" fontId="6" fillId="4" borderId="59" xfId="0" applyNumberFormat="1" applyFont="1" applyFill="1" applyBorder="1" applyAlignment="1" applyProtection="1">
      <alignment horizontal="center" vertical="center" wrapText="1"/>
    </xf>
    <xf numFmtId="0" fontId="11" fillId="0" borderId="59" xfId="0" applyFont="1" applyFill="1" applyBorder="1" applyAlignment="1" applyProtection="1">
      <alignment horizontal="center" vertical="center" wrapText="1"/>
    </xf>
    <xf numFmtId="49" fontId="0" fillId="8" borderId="59" xfId="0" applyNumberFormat="1" applyFont="1" applyFill="1" applyBorder="1" applyAlignment="1" applyProtection="1">
      <alignment horizontal="center" vertical="center"/>
    </xf>
    <xf numFmtId="49" fontId="0" fillId="8" borderId="59" xfId="0" applyNumberFormat="1" applyFont="1" applyFill="1" applyBorder="1" applyAlignment="1" applyProtection="1">
      <alignment horizontal="left" vertical="center" wrapText="1"/>
    </xf>
    <xf numFmtId="0" fontId="0" fillId="0" borderId="59" xfId="0" quotePrefix="1" applyFont="1" applyFill="1" applyBorder="1" applyAlignment="1" applyProtection="1">
      <alignment horizontal="left" vertical="center" wrapText="1"/>
      <protection locked="0"/>
    </xf>
    <xf numFmtId="0" fontId="6" fillId="0" borderId="59" xfId="0" quotePrefix="1" applyFont="1" applyFill="1" applyBorder="1" applyAlignment="1" applyProtection="1">
      <alignment horizontal="left" vertical="center" wrapText="1"/>
    </xf>
    <xf numFmtId="0" fontId="13" fillId="6" borderId="59" xfId="0" applyFont="1" applyFill="1" applyBorder="1" applyAlignment="1" applyProtection="1">
      <alignment horizontal="center" vertical="center"/>
    </xf>
    <xf numFmtId="17" fontId="13" fillId="6" borderId="59" xfId="0" applyNumberFormat="1" applyFont="1" applyFill="1" applyBorder="1" applyAlignment="1" applyProtection="1">
      <alignment horizontal="center" vertical="center"/>
    </xf>
    <xf numFmtId="17" fontId="14" fillId="0" borderId="59" xfId="0" applyNumberFormat="1" applyFont="1" applyFill="1" applyBorder="1" applyAlignment="1" applyProtection="1">
      <alignment horizontal="center" vertical="center"/>
    </xf>
    <xf numFmtId="49" fontId="0" fillId="4" borderId="59" xfId="0" applyNumberFormat="1" applyFont="1" applyFill="1" applyBorder="1" applyAlignment="1" applyProtection="1">
      <alignment horizontal="left" vertical="center" wrapText="1"/>
      <protection locked="0"/>
    </xf>
    <xf numFmtId="0" fontId="6" fillId="0" borderId="59" xfId="0" applyFont="1" applyFill="1" applyBorder="1" applyAlignment="1" applyProtection="1">
      <alignment horizontal="left" wrapText="1"/>
    </xf>
    <xf numFmtId="0" fontId="14" fillId="0" borderId="59" xfId="0" applyFont="1" applyFill="1" applyBorder="1" applyAlignment="1" applyProtection="1">
      <alignment horizontal="center" vertical="center"/>
    </xf>
    <xf numFmtId="0" fontId="0" fillId="4" borderId="59" xfId="0" quotePrefix="1" applyFont="1" applyFill="1" applyBorder="1" applyAlignment="1" applyProtection="1">
      <alignment horizontal="left" vertical="center" wrapText="1"/>
      <protection locked="0"/>
    </xf>
    <xf numFmtId="0" fontId="6" fillId="0" borderId="59" xfId="0" quotePrefix="1" applyFont="1" applyFill="1" applyBorder="1" applyAlignment="1" applyProtection="1">
      <alignment horizontal="left" wrapText="1"/>
    </xf>
    <xf numFmtId="0" fontId="6" fillId="0" borderId="59" xfId="0" quotePrefix="1" applyFont="1" applyFill="1" applyBorder="1" applyAlignment="1" applyProtection="1">
      <alignment horizontal="center" wrapText="1"/>
    </xf>
    <xf numFmtId="0" fontId="13" fillId="6" borderId="59" xfId="0" quotePrefix="1" applyFont="1" applyFill="1" applyBorder="1" applyAlignment="1" applyProtection="1">
      <alignment horizontal="center" vertical="center"/>
    </xf>
    <xf numFmtId="0" fontId="20" fillId="6" borderId="59" xfId="0" applyFont="1" applyFill="1" applyBorder="1" applyAlignment="1" applyProtection="1">
      <alignment horizontal="center" vertical="center"/>
    </xf>
    <xf numFmtId="0" fontId="13" fillId="6" borderId="59" xfId="0" applyFont="1" applyFill="1" applyBorder="1" applyAlignment="1" applyProtection="1">
      <alignment horizontal="center" vertical="center" wrapText="1"/>
    </xf>
    <xf numFmtId="17" fontId="14" fillId="4" borderId="59" xfId="0" applyNumberFormat="1" applyFont="1" applyFill="1" applyBorder="1" applyAlignment="1" applyProtection="1">
      <alignment vertical="center"/>
    </xf>
    <xf numFmtId="17" fontId="23" fillId="4" borderId="59" xfId="0" applyNumberFormat="1" applyFont="1" applyFill="1" applyBorder="1" applyAlignment="1" applyProtection="1">
      <alignment vertical="center"/>
    </xf>
    <xf numFmtId="17" fontId="14" fillId="4" borderId="59" xfId="0" quotePrefix="1" applyNumberFormat="1" applyFont="1" applyFill="1" applyBorder="1" applyAlignment="1" applyProtection="1">
      <alignment horizontal="center" vertical="center" wrapText="1"/>
    </xf>
    <xf numFmtId="49" fontId="6" fillId="4" borderId="59" xfId="0" applyNumberFormat="1" applyFont="1" applyFill="1" applyBorder="1" applyAlignment="1" applyProtection="1">
      <alignment horizontal="center" vertical="center"/>
    </xf>
    <xf numFmtId="0" fontId="5" fillId="4" borderId="59" xfId="0" applyFont="1" applyFill="1" applyBorder="1" applyAlignment="1" applyProtection="1">
      <alignment horizontal="left" vertical="center" wrapText="1"/>
      <protection locked="0"/>
    </xf>
    <xf numFmtId="49" fontId="6" fillId="4" borderId="59" xfId="0" applyNumberFormat="1" applyFont="1" applyFill="1" applyBorder="1" applyAlignment="1" applyProtection="1">
      <alignment horizontal="left" vertical="center" wrapText="1"/>
    </xf>
    <xf numFmtId="0" fontId="6" fillId="4" borderId="59" xfId="0" applyFont="1" applyFill="1" applyBorder="1" applyAlignment="1" applyProtection="1">
      <alignment horizontal="left" vertical="center" wrapText="1"/>
    </xf>
    <xf numFmtId="0" fontId="5" fillId="4" borderId="59" xfId="0" applyFont="1" applyFill="1" applyBorder="1" applyAlignment="1" applyProtection="1">
      <alignment horizontal="left" vertical="center" wrapText="1"/>
    </xf>
    <xf numFmtId="49" fontId="5" fillId="4" borderId="59" xfId="0" applyNumberFormat="1" applyFont="1" applyFill="1" applyBorder="1" applyAlignment="1" applyProtection="1">
      <alignment horizontal="left" vertical="center" wrapText="1"/>
      <protection locked="0"/>
    </xf>
    <xf numFmtId="0" fontId="6" fillId="4" borderId="59" xfId="0" applyFont="1" applyFill="1" applyBorder="1" applyProtection="1"/>
    <xf numFmtId="0" fontId="5" fillId="4" borderId="59" xfId="0" applyFont="1" applyFill="1" applyBorder="1" applyAlignment="1">
      <alignment horizontal="left" vertical="center" wrapText="1"/>
    </xf>
    <xf numFmtId="0" fontId="6" fillId="4" borderId="59" xfId="0" applyFont="1" applyFill="1" applyBorder="1"/>
    <xf numFmtId="0" fontId="7" fillId="6" borderId="59" xfId="0" applyFont="1" applyFill="1" applyBorder="1" applyAlignment="1" applyProtection="1">
      <alignment horizontal="center" vertical="center" wrapText="1"/>
    </xf>
    <xf numFmtId="0" fontId="21" fillId="6" borderId="59" xfId="0" applyFont="1" applyFill="1" applyBorder="1" applyAlignment="1" applyProtection="1">
      <alignment horizontal="center" vertical="center" wrapText="1"/>
    </xf>
    <xf numFmtId="0" fontId="26" fillId="4" borderId="59" xfId="0" quotePrefix="1" applyFont="1" applyFill="1" applyBorder="1" applyAlignment="1" applyProtection="1">
      <alignment horizontal="center" vertical="center" wrapText="1"/>
    </xf>
    <xf numFmtId="0" fontId="26" fillId="4" borderId="59" xfId="0" applyFont="1" applyFill="1" applyBorder="1" applyAlignment="1" applyProtection="1">
      <alignment horizontal="center" vertical="center" wrapText="1"/>
    </xf>
    <xf numFmtId="49" fontId="5" fillId="8" borderId="59" xfId="0" applyNumberFormat="1" applyFont="1" applyFill="1" applyBorder="1" applyAlignment="1" applyProtection="1">
      <alignment horizontal="center" vertical="center" wrapText="1"/>
    </xf>
    <xf numFmtId="168" fontId="0" fillId="4" borderId="59" xfId="0" applyNumberFormat="1" applyFont="1" applyFill="1" applyBorder="1" applyAlignment="1" applyProtection="1">
      <alignment horizontal="center" vertical="center" wrapText="1"/>
      <protection locked="0"/>
    </xf>
    <xf numFmtId="165" fontId="25" fillId="4" borderId="59" xfId="0" applyNumberFormat="1" applyFont="1" applyFill="1" applyBorder="1" applyAlignment="1" applyProtection="1">
      <alignment horizontal="center" vertical="center" wrapText="1"/>
    </xf>
    <xf numFmtId="15" fontId="25" fillId="4" borderId="59" xfId="0" applyNumberFormat="1" applyFont="1" applyFill="1" applyBorder="1" applyAlignment="1" applyProtection="1">
      <alignment horizontal="center" vertical="center" wrapText="1"/>
    </xf>
    <xf numFmtId="0" fontId="25" fillId="4" borderId="59" xfId="0" applyNumberFormat="1" applyFont="1" applyFill="1" applyBorder="1" applyAlignment="1" applyProtection="1">
      <alignment horizontal="center" vertical="center" wrapText="1"/>
    </xf>
    <xf numFmtId="0" fontId="6" fillId="4" borderId="59" xfId="0" applyFont="1" applyFill="1" applyBorder="1" applyAlignment="1" applyProtection="1">
      <alignment horizontal="center" vertical="center" wrapText="1"/>
    </xf>
    <xf numFmtId="0" fontId="6" fillId="4" borderId="59" xfId="0" applyFont="1" applyFill="1" applyBorder="1" applyAlignment="1" applyProtection="1">
      <alignment horizontal="center" vertical="center"/>
    </xf>
    <xf numFmtId="0" fontId="6" fillId="4" borderId="59" xfId="0" quotePrefix="1" applyFont="1" applyFill="1" applyBorder="1" applyAlignment="1" applyProtection="1">
      <alignment horizontal="center" vertical="center"/>
    </xf>
    <xf numFmtId="0" fontId="0" fillId="4" borderId="59" xfId="0" applyFont="1" applyFill="1" applyBorder="1" applyAlignment="1" applyProtection="1">
      <alignment horizontal="center" vertical="center" wrapText="1"/>
      <protection locked="0"/>
    </xf>
    <xf numFmtId="0" fontId="6" fillId="0" borderId="59" xfId="0" applyFont="1" applyBorder="1" applyAlignment="1" applyProtection="1">
      <alignment horizontal="center" vertical="center"/>
    </xf>
    <xf numFmtId="49" fontId="6" fillId="0" borderId="59" xfId="0" applyNumberFormat="1" applyFont="1" applyBorder="1" applyAlignment="1" applyProtection="1">
      <alignment horizontal="center" vertical="center"/>
    </xf>
    <xf numFmtId="0" fontId="13" fillId="6" borderId="59" xfId="0" quotePrefix="1" applyFont="1" applyFill="1" applyBorder="1" applyAlignment="1" applyProtection="1">
      <alignment horizontal="center" vertical="center" wrapText="1"/>
    </xf>
    <xf numFmtId="0" fontId="6" fillId="0" borderId="59" xfId="0" applyFont="1" applyBorder="1" applyProtection="1"/>
    <xf numFmtId="0" fontId="6" fillId="4" borderId="59" xfId="0" applyFont="1" applyFill="1" applyBorder="1" applyAlignment="1" applyProtection="1">
      <alignment wrapText="1"/>
    </xf>
    <xf numFmtId="0" fontId="6" fillId="4" borderId="59" xfId="0" quotePrefix="1" applyFont="1" applyFill="1" applyBorder="1" applyAlignment="1" applyProtection="1">
      <alignment horizontal="left" wrapText="1"/>
    </xf>
    <xf numFmtId="169" fontId="0" fillId="4" borderId="59" xfId="0" applyNumberFormat="1" applyFont="1" applyFill="1" applyBorder="1" applyAlignment="1" applyProtection="1">
      <alignment horizontal="center" vertical="center" wrapText="1"/>
      <protection locked="0"/>
    </xf>
    <xf numFmtId="0" fontId="0" fillId="4" borderId="59" xfId="0" applyFont="1" applyFill="1" applyBorder="1" applyAlignment="1" applyProtection="1">
      <alignment horizontal="center" vertical="center" wrapText="1"/>
    </xf>
    <xf numFmtId="0" fontId="0" fillId="0" borderId="59" xfId="0" applyFont="1" applyFill="1" applyBorder="1" applyAlignment="1" applyProtection="1">
      <alignment horizontal="left" vertical="center" wrapText="1"/>
      <protection locked="0"/>
    </xf>
    <xf numFmtId="49" fontId="6" fillId="4" borderId="59" xfId="0" applyNumberFormat="1" applyFont="1" applyFill="1" applyBorder="1" applyProtection="1"/>
    <xf numFmtId="171" fontId="6" fillId="4" borderId="59" xfId="0" applyNumberFormat="1" applyFont="1" applyFill="1" applyBorder="1" applyProtection="1"/>
    <xf numFmtId="172" fontId="6" fillId="4" borderId="59" xfId="0" applyNumberFormat="1" applyFont="1" applyFill="1" applyBorder="1" applyAlignment="1" applyProtection="1">
      <alignment horizontal="center" vertical="center" wrapText="1"/>
    </xf>
    <xf numFmtId="0" fontId="17" fillId="4" borderId="59" xfId="0" applyFont="1" applyFill="1" applyBorder="1" applyAlignment="1" applyProtection="1">
      <alignment horizontal="center" vertical="center" wrapText="1"/>
    </xf>
    <xf numFmtId="0" fontId="6" fillId="0" borderId="59" xfId="0" quotePrefix="1" applyFont="1" applyFill="1" applyBorder="1" applyAlignment="1" applyProtection="1">
      <alignment horizontal="center" vertical="center" wrapText="1"/>
    </xf>
    <xf numFmtId="0" fontId="0" fillId="0" borderId="59" xfId="0" applyFont="1" applyBorder="1" applyAlignment="1" applyProtection="1">
      <alignment horizontal="left" vertical="center" wrapText="1"/>
      <protection locked="0"/>
    </xf>
    <xf numFmtId="49" fontId="0" fillId="0" borderId="59" xfId="0" applyNumberFormat="1" applyFont="1" applyBorder="1" applyAlignment="1" applyProtection="1">
      <alignment horizontal="left" vertical="center" wrapText="1"/>
      <protection locked="0"/>
    </xf>
    <xf numFmtId="0" fontId="0" fillId="0" borderId="59" xfId="0" applyFont="1" applyBorder="1" applyAlignment="1" applyProtection="1">
      <alignment horizontal="center" vertical="center" wrapText="1"/>
      <protection locked="0"/>
    </xf>
    <xf numFmtId="0" fontId="6" fillId="0" borderId="59" xfId="0" applyFont="1" applyBorder="1" applyAlignment="1" applyProtection="1">
      <alignment horizontal="center" vertical="center" wrapText="1"/>
    </xf>
    <xf numFmtId="0" fontId="5" fillId="0" borderId="59" xfId="0" applyFont="1" applyBorder="1" applyAlignment="1" applyProtection="1">
      <alignment horizontal="center" vertical="center" wrapText="1"/>
      <protection locked="0"/>
    </xf>
    <xf numFmtId="0" fontId="0" fillId="0" borderId="59" xfId="0" quotePrefix="1" applyFont="1" applyBorder="1" applyAlignment="1" applyProtection="1">
      <alignment horizontal="center" vertical="center" wrapText="1"/>
      <protection locked="0"/>
    </xf>
    <xf numFmtId="49" fontId="0" fillId="0" borderId="59" xfId="0" quotePrefix="1" applyNumberFormat="1" applyFont="1" applyBorder="1" applyAlignment="1" applyProtection="1">
      <alignment horizontal="left" vertical="center" wrapText="1"/>
      <protection locked="0"/>
    </xf>
    <xf numFmtId="49" fontId="0" fillId="0" borderId="59" xfId="0" quotePrefix="1" applyNumberFormat="1" applyFont="1" applyBorder="1" applyAlignment="1" applyProtection="1">
      <alignment horizontal="center" vertical="center" wrapText="1"/>
      <protection locked="0"/>
    </xf>
    <xf numFmtId="0" fontId="17" fillId="4" borderId="59" xfId="0" applyFont="1" applyFill="1" applyBorder="1" applyAlignment="1" applyProtection="1">
      <alignment horizontal="center" vertical="center"/>
    </xf>
    <xf numFmtId="0" fontId="6" fillId="0" borderId="59" xfId="0" applyFont="1" applyFill="1" applyBorder="1" applyAlignment="1" applyProtection="1">
      <alignment horizontal="left" vertical="center" wrapText="1"/>
    </xf>
    <xf numFmtId="49" fontId="6" fillId="0" borderId="59" xfId="0" applyNumberFormat="1" applyFont="1" applyFill="1" applyBorder="1" applyAlignment="1" applyProtection="1">
      <alignment horizontal="left" vertical="center" wrapText="1"/>
    </xf>
    <xf numFmtId="0" fontId="13" fillId="0" borderId="59" xfId="0" applyFont="1" applyFill="1" applyBorder="1" applyAlignment="1" applyProtection="1">
      <alignment horizontal="center" vertical="center" wrapText="1"/>
    </xf>
    <xf numFmtId="49" fontId="5" fillId="0" borderId="59" xfId="0" applyNumberFormat="1" applyFont="1" applyFill="1" applyBorder="1" applyAlignment="1" applyProtection="1">
      <alignment horizontal="left" vertical="center" wrapText="1"/>
      <protection locked="0"/>
    </xf>
    <xf numFmtId="15" fontId="6" fillId="0" borderId="59" xfId="0" applyNumberFormat="1"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wrapText="1"/>
    </xf>
    <xf numFmtId="0" fontId="5" fillId="0" borderId="59" xfId="0" applyFont="1" applyFill="1" applyBorder="1" applyAlignment="1" applyProtection="1">
      <alignment horizontal="center" vertical="center" wrapText="1"/>
    </xf>
    <xf numFmtId="0" fontId="14" fillId="0" borderId="59" xfId="0" quotePrefix="1" applyFont="1" applyFill="1" applyBorder="1" applyAlignment="1" applyProtection="1">
      <alignment horizontal="center" vertical="center" wrapText="1"/>
    </xf>
    <xf numFmtId="0" fontId="0" fillId="8" borderId="59"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6" fillId="0" borderId="59" xfId="0" applyFont="1" applyFill="1" applyBorder="1" applyProtection="1"/>
    <xf numFmtId="0" fontId="23" fillId="0" borderId="59" xfId="0" applyFont="1" applyFill="1" applyBorder="1" applyAlignment="1" applyProtection="1">
      <alignment horizontal="center" vertical="center" wrapText="1"/>
    </xf>
    <xf numFmtId="0" fontId="0" fillId="4" borderId="59" xfId="0" applyNumberFormat="1" applyFont="1" applyFill="1" applyBorder="1" applyAlignment="1" applyProtection="1">
      <alignment horizontal="center" vertical="center" wrapText="1"/>
      <protection locked="0"/>
    </xf>
    <xf numFmtId="0" fontId="22" fillId="0" borderId="59" xfId="0" applyFont="1" applyFill="1" applyBorder="1" applyAlignment="1" applyProtection="1">
      <alignment horizontal="center" vertical="center"/>
    </xf>
    <xf numFmtId="0" fontId="14" fillId="4" borderId="59" xfId="0" applyFont="1" applyFill="1" applyBorder="1" applyAlignment="1" applyProtection="1">
      <alignment vertical="center"/>
    </xf>
    <xf numFmtId="0" fontId="0" fillId="0" borderId="59" xfId="0" applyFont="1" applyBorder="1" applyProtection="1"/>
    <xf numFmtId="15" fontId="0" fillId="8" borderId="59" xfId="0" applyNumberFormat="1" applyFont="1" applyFill="1" applyBorder="1" applyAlignment="1" applyProtection="1">
      <alignment horizontal="center" vertical="center"/>
    </xf>
    <xf numFmtId="0" fontId="0" fillId="0" borderId="59" xfId="0" applyNumberFormat="1" applyFont="1" applyBorder="1" applyAlignment="1" applyProtection="1">
      <alignment horizontal="center" vertical="center"/>
    </xf>
    <xf numFmtId="15" fontId="0" fillId="0" borderId="59" xfId="0" applyNumberFormat="1" applyFont="1" applyFill="1" applyBorder="1" applyAlignment="1" applyProtection="1">
      <alignment horizontal="center" vertical="center"/>
      <protection locked="0"/>
    </xf>
    <xf numFmtId="0" fontId="0" fillId="0" borderId="59" xfId="0" applyNumberFormat="1" applyFont="1" applyFill="1" applyBorder="1" applyAlignment="1" applyProtection="1">
      <alignment horizontal="center" vertical="center"/>
      <protection locked="0"/>
    </xf>
    <xf numFmtId="14" fontId="6" fillId="0" borderId="59" xfId="0" applyNumberFormat="1" applyFont="1" applyBorder="1" applyProtection="1"/>
    <xf numFmtId="15" fontId="6" fillId="0" borderId="59" xfId="0" applyNumberFormat="1" applyFont="1" applyBorder="1" applyProtection="1"/>
    <xf numFmtId="0" fontId="3" fillId="0" borderId="59" xfId="2" applyFill="1" applyBorder="1"/>
    <xf numFmtId="49" fontId="3" fillId="0" borderId="59" xfId="2" applyNumberFormat="1" applyFill="1" applyBorder="1"/>
    <xf numFmtId="0" fontId="3" fillId="0" borderId="59" xfId="2" applyFont="1" applyFill="1" applyBorder="1"/>
    <xf numFmtId="49" fontId="3" fillId="0" borderId="59" xfId="2" quotePrefix="1" applyNumberFormat="1" applyFill="1" applyBorder="1"/>
    <xf numFmtId="0" fontId="0" fillId="0" borderId="59" xfId="0" quotePrefix="1" applyFont="1" applyFill="1" applyBorder="1" applyAlignment="1" applyProtection="1">
      <alignment horizontal="center" wrapText="1"/>
    </xf>
    <xf numFmtId="0" fontId="3" fillId="0" borderId="59" xfId="2" quotePrefix="1" applyFill="1" applyBorder="1" applyAlignment="1">
      <alignment horizontal="left"/>
    </xf>
    <xf numFmtId="0" fontId="3" fillId="0" borderId="59" xfId="2" quotePrefix="1" applyFill="1" applyBorder="1"/>
    <xf numFmtId="0" fontId="3" fillId="0" borderId="99" xfId="2" quotePrefix="1" applyFill="1" applyBorder="1" applyAlignment="1">
      <alignment horizontal="left"/>
    </xf>
    <xf numFmtId="0" fontId="3" fillId="0" borderId="99" xfId="2" applyFill="1" applyBorder="1"/>
    <xf numFmtId="49" fontId="3" fillId="0" borderId="99" xfId="2" applyNumberFormat="1" applyFill="1" applyBorder="1"/>
    <xf numFmtId="49" fontId="3" fillId="0" borderId="99" xfId="2" quotePrefix="1" applyNumberFormat="1" applyFill="1" applyBorder="1"/>
    <xf numFmtId="173" fontId="3" fillId="0" borderId="59" xfId="2" applyNumberFormat="1" applyFill="1" applyBorder="1"/>
    <xf numFmtId="171" fontId="3" fillId="0" borderId="59" xfId="2" applyNumberFormat="1" applyFill="1" applyBorder="1"/>
    <xf numFmtId="4" fontId="0" fillId="0" borderId="59" xfId="0" applyNumberFormat="1" applyFont="1" applyFill="1" applyBorder="1" applyAlignment="1" applyProtection="1">
      <alignment horizontal="center" vertical="center" wrapText="1"/>
      <protection locked="0"/>
    </xf>
    <xf numFmtId="3" fontId="0" fillId="0" borderId="59" xfId="0" applyNumberFormat="1" applyFont="1" applyFill="1" applyBorder="1" applyAlignment="1" applyProtection="1">
      <alignment horizontal="center" vertical="center" wrapText="1"/>
      <protection locked="0"/>
    </xf>
    <xf numFmtId="169" fontId="0" fillId="0" borderId="59" xfId="0" applyNumberFormat="1" applyFont="1" applyFill="1" applyBorder="1" applyAlignment="1" applyProtection="1">
      <alignment horizontal="center" vertical="center" wrapText="1"/>
      <protection locked="0"/>
    </xf>
    <xf numFmtId="49" fontId="0" fillId="0" borderId="59" xfId="0" applyNumberFormat="1" applyFont="1" applyFill="1" applyBorder="1" applyAlignment="1" applyProtection="1">
      <alignment horizontal="left" vertical="center" wrapText="1"/>
      <protection locked="0"/>
    </xf>
    <xf numFmtId="49" fontId="0" fillId="4" borderId="59" xfId="0" applyNumberFormat="1" applyFont="1" applyFill="1" applyBorder="1" applyAlignment="1" applyProtection="1">
      <alignment horizontal="left" vertical="top" wrapText="1"/>
      <protection locked="0"/>
    </xf>
    <xf numFmtId="166" fontId="0" fillId="0" borderId="59" xfId="0" applyNumberFormat="1" applyFont="1" applyFill="1" applyBorder="1" applyAlignment="1" applyProtection="1">
      <alignment horizontal="center" vertical="center" wrapText="1"/>
      <protection locked="0"/>
    </xf>
    <xf numFmtId="49" fontId="0" fillId="0" borderId="59" xfId="0" applyNumberFormat="1"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11"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0" borderId="0" xfId="0" applyFont="1" applyFill="1" applyBorder="1" applyAlignment="1" applyProtection="1">
      <alignment horizontal="center" vertical="center"/>
    </xf>
    <xf numFmtId="0" fontId="11" fillId="6" borderId="12" xfId="0" applyFont="1" applyFill="1" applyBorder="1" applyAlignment="1" applyProtection="1">
      <alignment horizontal="center" vertical="center"/>
    </xf>
    <xf numFmtId="0" fontId="11" fillId="6" borderId="2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18" xfId="0" applyFont="1" applyFill="1" applyBorder="1" applyAlignment="1" applyProtection="1">
      <alignment horizontal="center" vertical="center"/>
    </xf>
    <xf numFmtId="0" fontId="11" fillId="6" borderId="19"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0" fontId="11" fillId="6" borderId="21"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27" xfId="0" applyFont="1" applyFill="1" applyBorder="1" applyAlignment="1" applyProtection="1">
      <alignment horizontal="center" vertical="center"/>
    </xf>
    <xf numFmtId="0" fontId="11" fillId="5" borderId="23" xfId="0" applyFont="1" applyFill="1" applyBorder="1" applyAlignment="1" applyProtection="1">
      <alignment horizontal="center" vertical="center"/>
    </xf>
    <xf numFmtId="0" fontId="11" fillId="5" borderId="24" xfId="0" applyFont="1" applyFill="1" applyBorder="1" applyAlignment="1" applyProtection="1">
      <alignment horizontal="center" vertical="center"/>
    </xf>
    <xf numFmtId="0" fontId="11" fillId="5" borderId="25" xfId="0" applyFont="1" applyFill="1" applyBorder="1" applyAlignment="1" applyProtection="1">
      <alignment horizontal="center" vertical="center"/>
    </xf>
    <xf numFmtId="0" fontId="11" fillId="5" borderId="26"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7" fillId="6" borderId="4" xfId="0"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15" fillId="6" borderId="12" xfId="0" applyFont="1" applyFill="1" applyBorder="1" applyAlignment="1" applyProtection="1">
      <alignment horizontal="center" vertical="center"/>
    </xf>
    <xf numFmtId="0" fontId="15" fillId="6" borderId="22" xfId="0" applyFont="1" applyFill="1" applyBorder="1" applyAlignment="1" applyProtection="1">
      <alignment horizontal="center" vertical="center"/>
    </xf>
    <xf numFmtId="0" fontId="15" fillId="6" borderId="13" xfId="0" applyFont="1" applyFill="1" applyBorder="1" applyAlignment="1" applyProtection="1">
      <alignment horizontal="center" vertical="center"/>
    </xf>
    <xf numFmtId="0" fontId="15" fillId="6" borderId="18" xfId="0" applyFont="1" applyFill="1" applyBorder="1" applyAlignment="1" applyProtection="1">
      <alignment horizontal="center" vertical="center"/>
    </xf>
    <xf numFmtId="0" fontId="15" fillId="6" borderId="19" xfId="0" applyFont="1" applyFill="1" applyBorder="1" applyAlignment="1" applyProtection="1">
      <alignment horizontal="center" vertical="center"/>
    </xf>
    <xf numFmtId="0" fontId="15" fillId="6" borderId="20" xfId="0" applyFont="1" applyFill="1" applyBorder="1" applyAlignment="1" applyProtection="1">
      <alignment horizontal="center" vertical="center"/>
    </xf>
    <xf numFmtId="0" fontId="15" fillId="6" borderId="12" xfId="0" quotePrefix="1" applyFont="1" applyFill="1" applyBorder="1" applyAlignment="1" applyProtection="1">
      <alignment horizontal="center" vertical="center"/>
    </xf>
    <xf numFmtId="0" fontId="15" fillId="6" borderId="22" xfId="0" quotePrefix="1" applyFont="1" applyFill="1" applyBorder="1" applyAlignment="1" applyProtection="1">
      <alignment horizontal="center" vertical="center"/>
    </xf>
    <xf numFmtId="0" fontId="15" fillId="6" borderId="13" xfId="0" quotePrefix="1" applyFont="1" applyFill="1" applyBorder="1" applyAlignment="1" applyProtection="1">
      <alignment horizontal="center" vertical="center"/>
    </xf>
    <xf numFmtId="0" fontId="15" fillId="6" borderId="18" xfId="0" quotePrefix="1" applyFont="1" applyFill="1" applyBorder="1" applyAlignment="1" applyProtection="1">
      <alignment horizontal="center" vertical="center"/>
    </xf>
    <xf numFmtId="0" fontId="15" fillId="6" borderId="19" xfId="0" quotePrefix="1" applyFont="1" applyFill="1" applyBorder="1" applyAlignment="1" applyProtection="1">
      <alignment horizontal="center" vertical="center"/>
    </xf>
    <xf numFmtId="0" fontId="15" fillId="6" borderId="20" xfId="0" quotePrefix="1"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167" fontId="33" fillId="16" borderId="69" xfId="0" applyNumberFormat="1" applyFont="1" applyFill="1" applyBorder="1" applyAlignment="1">
      <alignment horizontal="center" vertical="center" wrapText="1"/>
    </xf>
    <xf numFmtId="167" fontId="33" fillId="16" borderId="71" xfId="0" applyNumberFormat="1" applyFont="1" applyFill="1" applyBorder="1" applyAlignment="1">
      <alignment horizontal="center" vertical="center" wrapText="1"/>
    </xf>
    <xf numFmtId="15" fontId="33" fillId="16" borderId="69" xfId="0" applyNumberFormat="1" applyFont="1" applyFill="1" applyBorder="1" applyAlignment="1">
      <alignment horizontal="center" vertical="center" wrapText="1"/>
    </xf>
    <xf numFmtId="15" fontId="33" fillId="16" borderId="71" xfId="0" applyNumberFormat="1" applyFont="1" applyFill="1" applyBorder="1" applyAlignment="1">
      <alignment horizontal="center" vertical="center" wrapText="1"/>
    </xf>
    <xf numFmtId="0" fontId="33" fillId="16" borderId="93" xfId="0" applyFont="1" applyFill="1" applyBorder="1" applyAlignment="1">
      <alignment horizontal="center" vertical="center" wrapText="1"/>
    </xf>
    <xf numFmtId="0" fontId="33" fillId="16" borderId="95" xfId="0" applyFont="1" applyFill="1" applyBorder="1" applyAlignment="1">
      <alignment horizontal="center" vertical="center" wrapText="1"/>
    </xf>
    <xf numFmtId="167" fontId="33" fillId="15" borderId="69" xfId="0" applyNumberFormat="1" applyFont="1" applyFill="1" applyBorder="1" applyAlignment="1">
      <alignment horizontal="center" vertical="center" wrapText="1"/>
    </xf>
    <xf numFmtId="167" fontId="33" fillId="15" borderId="70" xfId="0" applyNumberFormat="1" applyFont="1" applyFill="1" applyBorder="1" applyAlignment="1">
      <alignment horizontal="center" vertical="center" wrapText="1"/>
    </xf>
    <xf numFmtId="15" fontId="33" fillId="15" borderId="69" xfId="0" applyNumberFormat="1" applyFont="1" applyFill="1" applyBorder="1" applyAlignment="1">
      <alignment horizontal="center" vertical="center" wrapText="1"/>
    </xf>
    <xf numFmtId="15" fontId="33" fillId="15" borderId="70" xfId="0" applyNumberFormat="1" applyFont="1" applyFill="1" applyBorder="1" applyAlignment="1">
      <alignment horizontal="center" vertical="center" wrapText="1"/>
    </xf>
    <xf numFmtId="0" fontId="33" fillId="15" borderId="93" xfId="0" applyFont="1" applyFill="1" applyBorder="1" applyAlignment="1">
      <alignment horizontal="center" vertical="center" wrapText="1"/>
    </xf>
    <xf numFmtId="0" fontId="33" fillId="15" borderId="94" xfId="0" applyFont="1" applyFill="1" applyBorder="1" applyAlignment="1">
      <alignment horizontal="center" vertical="center" wrapText="1"/>
    </xf>
    <xf numFmtId="167" fontId="33" fillId="16" borderId="70" xfId="0" applyNumberFormat="1" applyFont="1" applyFill="1" applyBorder="1" applyAlignment="1">
      <alignment horizontal="center" vertical="center" wrapText="1"/>
    </xf>
    <xf numFmtId="15" fontId="33" fillId="16" borderId="70" xfId="0" applyNumberFormat="1" applyFont="1" applyFill="1" applyBorder="1" applyAlignment="1">
      <alignment horizontal="center" vertical="center" wrapText="1"/>
    </xf>
    <xf numFmtId="0" fontId="33" fillId="16" borderId="94" xfId="0" applyFont="1" applyFill="1" applyBorder="1" applyAlignment="1">
      <alignment horizontal="center" vertical="center" wrapText="1"/>
    </xf>
    <xf numFmtId="167" fontId="33" fillId="13" borderId="69" xfId="0" applyNumberFormat="1" applyFont="1" applyFill="1" applyBorder="1" applyAlignment="1">
      <alignment horizontal="center" vertical="center" wrapText="1"/>
    </xf>
    <xf numFmtId="167" fontId="33" fillId="13" borderId="70" xfId="0" applyNumberFormat="1" applyFont="1" applyFill="1" applyBorder="1" applyAlignment="1">
      <alignment horizontal="center" vertical="center" wrapText="1"/>
    </xf>
    <xf numFmtId="15" fontId="33" fillId="13" borderId="69" xfId="0" applyNumberFormat="1" applyFont="1" applyFill="1" applyBorder="1" applyAlignment="1">
      <alignment horizontal="center" vertical="center" wrapText="1"/>
    </xf>
    <xf numFmtId="15" fontId="33" fillId="13" borderId="70" xfId="0" applyNumberFormat="1" applyFont="1" applyFill="1" applyBorder="1" applyAlignment="1">
      <alignment horizontal="center" vertical="center" wrapText="1"/>
    </xf>
    <xf numFmtId="0" fontId="33" fillId="13" borderId="93" xfId="0" applyFont="1" applyFill="1" applyBorder="1" applyAlignment="1">
      <alignment horizontal="center" vertical="center" wrapText="1"/>
    </xf>
    <xf numFmtId="0" fontId="33" fillId="13" borderId="94" xfId="0" applyFont="1" applyFill="1" applyBorder="1" applyAlignment="1">
      <alignment horizontal="center" vertical="center" wrapText="1"/>
    </xf>
    <xf numFmtId="0" fontId="33" fillId="16" borderId="65" xfId="0" applyFont="1" applyFill="1" applyBorder="1" applyAlignment="1">
      <alignment horizontal="center" vertical="center" wrapText="1"/>
    </xf>
    <xf numFmtId="0" fontId="33" fillId="16" borderId="68" xfId="0" applyFont="1" applyFill="1" applyBorder="1" applyAlignment="1">
      <alignment horizontal="center" vertical="center" wrapText="1"/>
    </xf>
    <xf numFmtId="0" fontId="35" fillId="12" borderId="84" xfId="0" applyFont="1" applyFill="1" applyBorder="1" applyAlignment="1">
      <alignment horizontal="center" vertical="center" wrapText="1"/>
    </xf>
    <xf numFmtId="0" fontId="35" fillId="12" borderId="85" xfId="0" applyFont="1" applyFill="1" applyBorder="1" applyAlignment="1">
      <alignment horizontal="center" vertical="center" wrapText="1"/>
    </xf>
    <xf numFmtId="0" fontId="33" fillId="13" borderId="65" xfId="0" applyFont="1" applyFill="1" applyBorder="1" applyAlignment="1">
      <alignment horizontal="center" vertical="center" wrapText="1"/>
    </xf>
    <xf numFmtId="0" fontId="33" fillId="15" borderId="69" xfId="0" applyFont="1" applyFill="1" applyBorder="1" applyAlignment="1">
      <alignment horizontal="center" vertical="center" wrapText="1"/>
    </xf>
    <xf numFmtId="0" fontId="33" fillId="15" borderId="70" xfId="0" applyFont="1" applyFill="1" applyBorder="1" applyAlignment="1">
      <alignment horizontal="center" vertical="center" wrapText="1"/>
    </xf>
    <xf numFmtId="0" fontId="33" fillId="16" borderId="69" xfId="0" applyFont="1" applyFill="1" applyBorder="1" applyAlignment="1">
      <alignment horizontal="center" vertical="center" wrapText="1"/>
    </xf>
    <xf numFmtId="0" fontId="33" fillId="16" borderId="71" xfId="0" applyFont="1" applyFill="1" applyBorder="1" applyAlignment="1">
      <alignment horizontal="center" vertical="center" wrapText="1"/>
    </xf>
    <xf numFmtId="0" fontId="33" fillId="16" borderId="70" xfId="0" applyFont="1" applyFill="1" applyBorder="1" applyAlignment="1">
      <alignment horizontal="center" vertical="center" wrapText="1"/>
    </xf>
    <xf numFmtId="0" fontId="33" fillId="13" borderId="69" xfId="0" applyFont="1" applyFill="1" applyBorder="1" applyAlignment="1">
      <alignment horizontal="center" vertical="center" wrapText="1"/>
    </xf>
    <xf numFmtId="0" fontId="33" fillId="13" borderId="70" xfId="0" applyFont="1" applyFill="1" applyBorder="1" applyAlignment="1">
      <alignment horizontal="center" vertical="center" wrapText="1"/>
    </xf>
    <xf numFmtId="0" fontId="41" fillId="8" borderId="88" xfId="0" applyNumberFormat="1" applyFont="1" applyFill="1" applyBorder="1" applyAlignment="1" applyProtection="1">
      <alignment horizontal="left" vertical="center" wrapText="1"/>
    </xf>
    <xf numFmtId="0" fontId="41" fillId="8" borderId="41" xfId="0" applyNumberFormat="1" applyFont="1" applyFill="1" applyBorder="1" applyAlignment="1" applyProtection="1">
      <alignment horizontal="left" vertical="center" wrapText="1"/>
    </xf>
    <xf numFmtId="0" fontId="41" fillId="8" borderId="89" xfId="0" applyNumberFormat="1" applyFont="1" applyFill="1" applyBorder="1" applyAlignment="1" applyProtection="1">
      <alignment horizontal="left" vertical="center" wrapText="1"/>
    </xf>
    <xf numFmtId="0" fontId="37" fillId="9" borderId="82" xfId="0" applyFont="1" applyFill="1" applyBorder="1" applyAlignment="1" applyProtection="1">
      <alignment horizontal="center" vertical="center" wrapText="1"/>
    </xf>
    <xf numFmtId="0" fontId="37" fillId="9" borderId="74" xfId="0" applyFont="1" applyFill="1" applyBorder="1" applyAlignment="1" applyProtection="1">
      <alignment horizontal="center" vertical="center" wrapText="1"/>
    </xf>
    <xf numFmtId="0" fontId="37" fillId="9" borderId="83" xfId="0" applyFont="1" applyFill="1" applyBorder="1" applyAlignment="1" applyProtection="1">
      <alignment horizontal="center" vertical="center" wrapText="1"/>
    </xf>
    <xf numFmtId="0" fontId="37" fillId="9" borderId="82" xfId="0" applyNumberFormat="1" applyFont="1" applyFill="1" applyBorder="1" applyAlignment="1" applyProtection="1">
      <alignment horizontal="center" vertical="center" wrapText="1"/>
    </xf>
    <xf numFmtId="0" fontId="37" fillId="9" borderId="78" xfId="0" applyFont="1" applyFill="1" applyBorder="1" applyAlignment="1" applyProtection="1">
      <alignment horizontal="center" vertical="center" wrapText="1"/>
    </xf>
    <xf numFmtId="0" fontId="41" fillId="8" borderId="90" xfId="0" applyNumberFormat="1" applyFont="1" applyFill="1" applyBorder="1" applyAlignment="1" applyProtection="1">
      <alignment horizontal="left" vertical="center" wrapText="1"/>
    </xf>
    <xf numFmtId="0" fontId="41" fillId="8" borderId="91" xfId="0" applyNumberFormat="1" applyFont="1" applyFill="1" applyBorder="1" applyAlignment="1" applyProtection="1">
      <alignment horizontal="left" vertical="center" wrapText="1"/>
    </xf>
    <xf numFmtId="0" fontId="41" fillId="8" borderId="92" xfId="0" applyNumberFormat="1" applyFont="1" applyFill="1" applyBorder="1" applyAlignment="1" applyProtection="1">
      <alignment horizontal="left" vertical="center" wrapText="1"/>
    </xf>
    <xf numFmtId="0" fontId="17" fillId="0" borderId="43" xfId="0" applyFont="1" applyBorder="1" applyAlignment="1" applyProtection="1">
      <alignment horizontal="center"/>
    </xf>
    <xf numFmtId="0" fontId="17" fillId="0" borderId="52" xfId="0" applyFont="1" applyBorder="1" applyAlignment="1" applyProtection="1">
      <alignment horizontal="center"/>
    </xf>
    <xf numFmtId="0" fontId="17" fillId="0" borderId="53" xfId="0" applyFont="1" applyBorder="1" applyAlignment="1" applyProtection="1">
      <alignment horizontal="center"/>
    </xf>
    <xf numFmtId="0" fontId="17" fillId="0" borderId="36" xfId="0" applyFont="1" applyBorder="1" applyAlignment="1" applyProtection="1">
      <alignment horizontal="center"/>
    </xf>
    <xf numFmtId="0" fontId="17" fillId="0" borderId="35" xfId="0" applyFont="1" applyBorder="1" applyAlignment="1" applyProtection="1">
      <alignment horizontal="center"/>
    </xf>
    <xf numFmtId="0" fontId="17" fillId="0" borderId="33" xfId="0" applyFont="1" applyBorder="1" applyAlignment="1" applyProtection="1">
      <alignment horizontal="center"/>
    </xf>
    <xf numFmtId="0" fontId="17" fillId="0" borderId="57" xfId="0" applyFont="1" applyBorder="1" applyAlignment="1" applyProtection="1">
      <alignment horizontal="center"/>
    </xf>
    <xf numFmtId="0" fontId="17" fillId="0" borderId="49" xfId="0" applyFont="1" applyBorder="1" applyAlignment="1" applyProtection="1">
      <alignment horizontal="center"/>
    </xf>
    <xf numFmtId="0" fontId="17" fillId="0" borderId="50" xfId="0" applyFont="1" applyBorder="1" applyAlignment="1" applyProtection="1">
      <alignment horizontal="center"/>
    </xf>
    <xf numFmtId="0" fontId="17" fillId="0" borderId="32" xfId="0" applyFont="1" applyBorder="1" applyAlignment="1" applyProtection="1">
      <alignment horizontal="center"/>
    </xf>
    <xf numFmtId="0" fontId="36" fillId="19" borderId="4" xfId="0" applyFont="1" applyFill="1" applyBorder="1" applyAlignment="1" applyProtection="1">
      <alignment horizontal="center" vertical="center" wrapText="1"/>
    </xf>
    <xf numFmtId="0" fontId="36" fillId="19" borderId="2" xfId="0" applyFont="1" applyFill="1" applyBorder="1" applyAlignment="1" applyProtection="1">
      <alignment horizontal="center" vertical="center" wrapText="1"/>
    </xf>
    <xf numFmtId="0" fontId="36" fillId="19" borderId="3" xfId="0" applyFont="1" applyFill="1" applyBorder="1" applyAlignment="1" applyProtection="1">
      <alignment horizontal="center" vertical="center" wrapText="1"/>
    </xf>
    <xf numFmtId="15" fontId="32" fillId="9" borderId="34" xfId="0" applyNumberFormat="1" applyFont="1" applyFill="1" applyBorder="1" applyAlignment="1" applyProtection="1">
      <alignment horizontal="center" vertical="center"/>
    </xf>
    <xf numFmtId="15" fontId="32" fillId="9" borderId="54"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47" xfId="0" applyFont="1" applyFill="1" applyBorder="1" applyAlignment="1" applyProtection="1">
      <alignment horizontal="center" vertical="center" wrapText="1"/>
    </xf>
    <xf numFmtId="0" fontId="28" fillId="6" borderId="37" xfId="0" applyFont="1" applyFill="1" applyBorder="1" applyAlignment="1" applyProtection="1">
      <alignment horizontal="center" vertical="center" wrapText="1"/>
    </xf>
    <xf numFmtId="0" fontId="28" fillId="6" borderId="40" xfId="0" applyFont="1" applyFill="1" applyBorder="1" applyAlignment="1" applyProtection="1">
      <alignment horizontal="center" vertical="center" wrapText="1"/>
    </xf>
    <xf numFmtId="167" fontId="0" fillId="13" borderId="69" xfId="0" applyNumberFormat="1" applyFont="1" applyFill="1" applyBorder="1" applyAlignment="1">
      <alignment horizontal="center"/>
    </xf>
    <xf numFmtId="167" fontId="0" fillId="13" borderId="70" xfId="0" applyNumberFormat="1" applyFont="1" applyFill="1" applyBorder="1" applyAlignment="1">
      <alignment horizontal="center"/>
    </xf>
    <xf numFmtId="15" fontId="0" fillId="13" borderId="69" xfId="0" applyNumberFormat="1" applyFont="1" applyFill="1" applyBorder="1" applyAlignment="1">
      <alignment horizontal="center"/>
    </xf>
    <xf numFmtId="15" fontId="0" fillId="13" borderId="70" xfId="0" applyNumberFormat="1" applyFont="1" applyFill="1" applyBorder="1" applyAlignment="1">
      <alignment horizontal="center"/>
    </xf>
    <xf numFmtId="0" fontId="0" fillId="13" borderId="93" xfId="0" applyFont="1" applyFill="1" applyBorder="1" applyAlignment="1">
      <alignment horizontal="center"/>
    </xf>
    <xf numFmtId="0" fontId="0" fillId="13" borderId="94" xfId="0" applyFont="1" applyFill="1" applyBorder="1" applyAlignment="1">
      <alignment horizontal="center"/>
    </xf>
    <xf numFmtId="0" fontId="33" fillId="15" borderId="63" xfId="0" applyFont="1" applyFill="1" applyBorder="1" applyAlignment="1">
      <alignment horizontal="center" vertical="center"/>
    </xf>
    <xf numFmtId="0" fontId="0" fillId="15" borderId="69" xfId="0" applyFont="1" applyFill="1" applyBorder="1" applyAlignment="1">
      <alignment horizontal="center"/>
    </xf>
    <xf numFmtId="0" fontId="0" fillId="15" borderId="70" xfId="0" applyFont="1" applyFill="1" applyBorder="1" applyAlignment="1">
      <alignment horizontal="center"/>
    </xf>
    <xf numFmtId="0" fontId="0" fillId="15" borderId="93" xfId="0" applyFont="1" applyFill="1" applyBorder="1" applyAlignment="1">
      <alignment horizontal="center"/>
    </xf>
    <xf numFmtId="0" fontId="0" fillId="15" borderId="94" xfId="0" applyFont="1" applyFill="1" applyBorder="1" applyAlignment="1">
      <alignment horizontal="center"/>
    </xf>
    <xf numFmtId="0" fontId="33" fillId="13" borderId="77" xfId="0" applyFont="1" applyFill="1" applyBorder="1" applyAlignment="1">
      <alignment horizontal="center" vertical="center" wrapText="1"/>
    </xf>
    <xf numFmtId="0" fontId="33" fillId="15" borderId="63" xfId="0" applyFont="1" applyFill="1" applyBorder="1" applyAlignment="1">
      <alignment horizontal="center" vertical="center" wrapText="1"/>
    </xf>
    <xf numFmtId="0" fontId="33" fillId="13" borderId="63" xfId="0" applyFont="1" applyFill="1" applyBorder="1" applyAlignment="1">
      <alignment horizontal="center" vertical="center" wrapText="1"/>
    </xf>
    <xf numFmtId="0" fontId="33" fillId="16" borderId="63" xfId="0" applyFont="1" applyFill="1" applyBorder="1" applyAlignment="1">
      <alignment horizontal="center" vertical="center" wrapText="1"/>
    </xf>
    <xf numFmtId="0" fontId="33" fillId="16" borderId="66" xfId="0" applyFont="1" applyFill="1" applyBorder="1" applyAlignment="1">
      <alignment horizontal="center" vertical="center" wrapText="1"/>
    </xf>
    <xf numFmtId="0" fontId="35" fillId="12" borderId="86" xfId="0" applyFont="1" applyFill="1" applyBorder="1" applyAlignment="1">
      <alignment horizontal="center" vertical="center" wrapText="1"/>
    </xf>
    <xf numFmtId="0" fontId="35" fillId="12" borderId="87" xfId="0" applyFont="1" applyFill="1" applyBorder="1" applyAlignment="1">
      <alignment horizontal="center" vertical="center" wrapText="1"/>
    </xf>
    <xf numFmtId="0" fontId="38" fillId="8" borderId="40" xfId="0" applyNumberFormat="1" applyFont="1" applyFill="1" applyBorder="1" applyAlignment="1" applyProtection="1">
      <alignment horizontal="center" vertical="center" wrapText="1"/>
    </xf>
    <xf numFmtId="0" fontId="38" fillId="8" borderId="41" xfId="0" applyNumberFormat="1" applyFont="1" applyFill="1" applyBorder="1" applyAlignment="1" applyProtection="1">
      <alignment horizontal="center" vertical="center" wrapText="1"/>
    </xf>
    <xf numFmtId="0" fontId="38" fillId="8" borderId="42" xfId="0" applyNumberFormat="1" applyFont="1" applyFill="1" applyBorder="1" applyAlignment="1" applyProtection="1">
      <alignment horizontal="center" vertical="center" wrapText="1"/>
    </xf>
    <xf numFmtId="15" fontId="40" fillId="8" borderId="33" xfId="0" applyNumberFormat="1" applyFont="1" applyFill="1" applyBorder="1" applyAlignment="1" applyProtection="1">
      <alignment horizontal="center" vertical="center" wrapText="1"/>
    </xf>
    <xf numFmtId="15" fontId="40" fillId="8" borderId="49" xfId="0" applyNumberFormat="1" applyFont="1" applyFill="1" applyBorder="1" applyAlignment="1" applyProtection="1">
      <alignment horizontal="center" vertical="center" wrapText="1"/>
    </xf>
    <xf numFmtId="15" fontId="40" fillId="8" borderId="50" xfId="0" applyNumberFormat="1" applyFont="1" applyFill="1" applyBorder="1" applyAlignment="1" applyProtection="1">
      <alignment horizontal="center" vertical="center" wrapText="1"/>
    </xf>
    <xf numFmtId="15" fontId="40" fillId="8" borderId="32" xfId="0" applyNumberFormat="1" applyFont="1" applyFill="1" applyBorder="1" applyAlignment="1" applyProtection="1">
      <alignment horizontal="center" vertical="center" wrapText="1"/>
    </xf>
    <xf numFmtId="15" fontId="40" fillId="8" borderId="53" xfId="0" applyNumberFormat="1" applyFont="1" applyFill="1" applyBorder="1" applyAlignment="1" applyProtection="1">
      <alignment horizontal="center" vertical="center" wrapText="1"/>
    </xf>
    <xf numFmtId="15" fontId="40" fillId="8" borderId="36" xfId="0" applyNumberFormat="1" applyFont="1" applyFill="1" applyBorder="1" applyAlignment="1" applyProtection="1">
      <alignment horizontal="center" vertical="center" wrapText="1"/>
    </xf>
    <xf numFmtId="15" fontId="40" fillId="8" borderId="58" xfId="0" applyNumberFormat="1" applyFont="1" applyFill="1" applyBorder="1" applyAlignment="1" applyProtection="1">
      <alignment horizontal="center" vertical="center" wrapText="1"/>
    </xf>
    <xf numFmtId="15" fontId="40" fillId="8" borderId="56" xfId="0" applyNumberFormat="1" applyFont="1" applyFill="1" applyBorder="1" applyAlignment="1" applyProtection="1">
      <alignment horizontal="center" vertical="center" wrapText="1"/>
    </xf>
    <xf numFmtId="15" fontId="40" fillId="8" borderId="55" xfId="0" applyNumberFormat="1" applyFont="1" applyFill="1" applyBorder="1" applyAlignment="1" applyProtection="1">
      <alignment horizontal="center" vertical="center" wrapText="1"/>
    </xf>
    <xf numFmtId="15" fontId="40" fillId="8" borderId="31" xfId="0" applyNumberFormat="1" applyFont="1" applyFill="1" applyBorder="1" applyAlignment="1" applyProtection="1">
      <alignment horizontal="center" vertical="center" wrapText="1"/>
    </xf>
    <xf numFmtId="0" fontId="35" fillId="12" borderId="44" xfId="0" applyFont="1" applyFill="1" applyBorder="1" applyAlignment="1">
      <alignment horizontal="center" vertical="center" wrapText="1"/>
    </xf>
    <xf numFmtId="0" fontId="35" fillId="12" borderId="45" xfId="0" applyFont="1" applyFill="1" applyBorder="1" applyAlignment="1">
      <alignment horizontal="center" vertical="center" wrapText="1"/>
    </xf>
    <xf numFmtId="0" fontId="27" fillId="5" borderId="1" xfId="0" applyFont="1" applyFill="1" applyBorder="1" applyAlignment="1" applyProtection="1">
      <alignment horizontal="center" vertical="center"/>
    </xf>
    <xf numFmtId="0" fontId="27" fillId="5" borderId="0" xfId="0" applyFont="1" applyFill="1" applyBorder="1" applyAlignment="1" applyProtection="1">
      <alignment horizontal="center" vertical="center"/>
    </xf>
    <xf numFmtId="0" fontId="39" fillId="12" borderId="96" xfId="0" applyFont="1" applyFill="1" applyBorder="1" applyAlignment="1">
      <alignment horizontal="center" vertical="center" wrapText="1"/>
    </xf>
    <xf numFmtId="0" fontId="39" fillId="12" borderId="73" xfId="0" applyFont="1" applyFill="1" applyBorder="1" applyAlignment="1">
      <alignment horizontal="center" vertical="center" wrapText="1"/>
    </xf>
    <xf numFmtId="17" fontId="39" fillId="12" borderId="96" xfId="0" applyNumberFormat="1" applyFont="1" applyFill="1" applyBorder="1" applyAlignment="1">
      <alignment horizontal="center" vertical="center" wrapText="1"/>
    </xf>
    <xf numFmtId="0" fontId="38" fillId="8" borderId="37" xfId="0" applyNumberFormat="1" applyFont="1" applyFill="1" applyBorder="1" applyAlignment="1" applyProtection="1">
      <alignment horizontal="center" vertical="center" wrapText="1"/>
    </xf>
    <xf numFmtId="0" fontId="38" fillId="8" borderId="38" xfId="0" applyNumberFormat="1" applyFont="1" applyFill="1" applyBorder="1" applyAlignment="1" applyProtection="1">
      <alignment horizontal="center" vertical="center" wrapText="1"/>
    </xf>
    <xf numFmtId="0" fontId="38" fillId="8" borderId="39" xfId="0" applyNumberFormat="1" applyFont="1" applyFill="1" applyBorder="1" applyAlignment="1" applyProtection="1">
      <alignment horizontal="center" vertical="center" wrapText="1"/>
    </xf>
    <xf numFmtId="0" fontId="35" fillId="12" borderId="37" xfId="0" applyFont="1" applyFill="1" applyBorder="1" applyAlignment="1">
      <alignment horizontal="center" vertical="center" wrapText="1"/>
    </xf>
    <xf numFmtId="0" fontId="35" fillId="12" borderId="38" xfId="0" applyFont="1" applyFill="1" applyBorder="1" applyAlignment="1">
      <alignment horizontal="center" vertical="center" wrapText="1"/>
    </xf>
    <xf numFmtId="0" fontId="35" fillId="12" borderId="40" xfId="0" applyFont="1" applyFill="1" applyBorder="1" applyAlignment="1">
      <alignment horizontal="center" vertical="center" wrapText="1"/>
    </xf>
    <xf numFmtId="0" fontId="35" fillId="12" borderId="41" xfId="0" applyFont="1" applyFill="1" applyBorder="1" applyAlignment="1">
      <alignment horizontal="center" vertical="center" wrapText="1"/>
    </xf>
    <xf numFmtId="15" fontId="40" fillId="8" borderId="35" xfId="0" applyNumberFormat="1" applyFont="1" applyFill="1" applyBorder="1" applyAlignment="1" applyProtection="1">
      <alignment horizontal="center" vertical="center" wrapText="1"/>
    </xf>
    <xf numFmtId="15" fontId="40" fillId="8" borderId="52" xfId="0" applyNumberFormat="1" applyFont="1" applyFill="1" applyBorder="1" applyAlignment="1" applyProtection="1">
      <alignment horizontal="center" vertical="center" wrapText="1"/>
    </xf>
    <xf numFmtId="0" fontId="38" fillId="8" borderId="44" xfId="0" applyNumberFormat="1" applyFont="1" applyFill="1" applyBorder="1" applyAlignment="1" applyProtection="1">
      <alignment horizontal="center" vertical="center" wrapText="1"/>
    </xf>
    <xf numFmtId="0" fontId="38" fillId="8" borderId="45" xfId="0" applyNumberFormat="1" applyFont="1" applyFill="1" applyBorder="1" applyAlignment="1" applyProtection="1">
      <alignment horizontal="center" vertical="center" wrapText="1"/>
    </xf>
    <xf numFmtId="0" fontId="38" fillId="8" borderId="46" xfId="0" applyNumberFormat="1" applyFont="1" applyFill="1" applyBorder="1" applyAlignment="1" applyProtection="1">
      <alignment horizontal="center" vertical="center" wrapText="1"/>
    </xf>
    <xf numFmtId="0" fontId="33" fillId="13" borderId="63" xfId="0" applyFont="1" applyFill="1" applyBorder="1" applyAlignment="1">
      <alignment horizontal="center" vertical="center"/>
    </xf>
    <xf numFmtId="0" fontId="0" fillId="13" borderId="69" xfId="0" applyFont="1" applyFill="1" applyBorder="1" applyAlignment="1">
      <alignment horizontal="center"/>
    </xf>
    <xf numFmtId="0" fontId="0" fillId="13" borderId="70" xfId="0" applyFont="1" applyFill="1" applyBorder="1" applyAlignment="1">
      <alignment horizontal="center"/>
    </xf>
    <xf numFmtId="167" fontId="0" fillId="20" borderId="69" xfId="0" applyNumberFormat="1" applyFont="1" applyFill="1" applyBorder="1" applyAlignment="1">
      <alignment horizontal="center"/>
    </xf>
    <xf numFmtId="167" fontId="0" fillId="20" borderId="70" xfId="0" applyNumberFormat="1" applyFont="1" applyFill="1" applyBorder="1" applyAlignment="1">
      <alignment horizontal="center"/>
    </xf>
    <xf numFmtId="15" fontId="0" fillId="20" borderId="69" xfId="0" applyNumberFormat="1" applyFont="1" applyFill="1" applyBorder="1" applyAlignment="1">
      <alignment horizontal="center"/>
    </xf>
    <xf numFmtId="15" fontId="0" fillId="20" borderId="70" xfId="0" applyNumberFormat="1" applyFont="1" applyFill="1" applyBorder="1" applyAlignment="1">
      <alignment horizontal="center"/>
    </xf>
    <xf numFmtId="0" fontId="0" fillId="20" borderId="93" xfId="0" applyFont="1" applyFill="1" applyBorder="1" applyAlignment="1">
      <alignment horizontal="center"/>
    </xf>
    <xf numFmtId="0" fontId="0" fillId="20" borderId="94" xfId="0" applyFont="1" applyFill="1" applyBorder="1" applyAlignment="1">
      <alignment horizontal="center"/>
    </xf>
    <xf numFmtId="0" fontId="0" fillId="16" borderId="69" xfId="0" applyFont="1" applyFill="1" applyBorder="1" applyAlignment="1">
      <alignment horizontal="center"/>
    </xf>
    <xf numFmtId="0" fontId="0" fillId="16" borderId="70" xfId="0" applyFont="1" applyFill="1" applyBorder="1" applyAlignment="1">
      <alignment horizontal="center"/>
    </xf>
    <xf numFmtId="0" fontId="0" fillId="13" borderId="65" xfId="0" applyFont="1" applyFill="1" applyBorder="1" applyAlignment="1">
      <alignment horizontal="center"/>
    </xf>
    <xf numFmtId="0" fontId="33" fillId="16" borderId="63" xfId="0" applyFont="1" applyFill="1" applyBorder="1" applyAlignment="1">
      <alignment horizontal="center" vertical="center"/>
    </xf>
    <xf numFmtId="0" fontId="0" fillId="16" borderId="93" xfId="0" applyFont="1" applyFill="1" applyBorder="1" applyAlignment="1">
      <alignment horizontal="center"/>
    </xf>
    <xf numFmtId="0" fontId="0" fillId="16" borderId="94" xfId="0" applyFont="1" applyFill="1" applyBorder="1" applyAlignment="1">
      <alignment horizontal="center"/>
    </xf>
    <xf numFmtId="0" fontId="0" fillId="16" borderId="65" xfId="0" applyFont="1" applyFill="1" applyBorder="1" applyAlignment="1">
      <alignment horizontal="center"/>
    </xf>
    <xf numFmtId="0" fontId="33" fillId="16" borderId="66" xfId="0" applyFont="1" applyFill="1" applyBorder="1" applyAlignment="1">
      <alignment horizontal="center" vertical="center"/>
    </xf>
    <xf numFmtId="0" fontId="0" fillId="16" borderId="71" xfId="0" applyFont="1" applyFill="1" applyBorder="1" applyAlignment="1">
      <alignment horizontal="center"/>
    </xf>
    <xf numFmtId="0" fontId="0" fillId="16" borderId="95" xfId="0" applyFont="1" applyFill="1" applyBorder="1" applyAlignment="1">
      <alignment horizontal="center"/>
    </xf>
    <xf numFmtId="0" fontId="0" fillId="16" borderId="68" xfId="0" applyFont="1" applyFill="1" applyBorder="1" applyAlignment="1">
      <alignment horizontal="center"/>
    </xf>
    <xf numFmtId="0" fontId="0" fillId="16" borderId="97" xfId="0" applyFont="1" applyFill="1" applyBorder="1" applyAlignment="1">
      <alignment horizontal="center"/>
    </xf>
    <xf numFmtId="0" fontId="0" fillId="16" borderId="98" xfId="0" applyFont="1" applyFill="1" applyBorder="1" applyAlignment="1">
      <alignment horizontal="center"/>
    </xf>
    <xf numFmtId="0" fontId="33" fillId="15" borderId="66" xfId="0" applyFont="1" applyFill="1" applyBorder="1" applyAlignment="1">
      <alignment horizontal="center" vertical="center"/>
    </xf>
    <xf numFmtId="0" fontId="0" fillId="20" borderId="69" xfId="0" applyFont="1" applyFill="1" applyBorder="1" applyAlignment="1">
      <alignment horizontal="center"/>
    </xf>
    <xf numFmtId="0" fontId="0" fillId="20" borderId="71" xfId="0" applyFont="1" applyFill="1" applyBorder="1" applyAlignment="1">
      <alignment horizontal="center"/>
    </xf>
    <xf numFmtId="0" fontId="0" fillId="20" borderId="95" xfId="0" applyFont="1" applyFill="1" applyBorder="1" applyAlignment="1">
      <alignment horizontal="center"/>
    </xf>
    <xf numFmtId="167" fontId="0" fillId="20" borderId="71" xfId="0" applyNumberFormat="1" applyFont="1" applyFill="1" applyBorder="1" applyAlignment="1">
      <alignment horizontal="center"/>
    </xf>
    <xf numFmtId="15" fontId="0" fillId="20" borderId="71" xfId="0" applyNumberFormat="1" applyFont="1" applyFill="1" applyBorder="1" applyAlignment="1">
      <alignment horizontal="center"/>
    </xf>
    <xf numFmtId="0" fontId="0" fillId="20" borderId="65" xfId="0" applyFont="1" applyFill="1" applyBorder="1" applyAlignment="1">
      <alignment horizontal="center"/>
    </xf>
    <xf numFmtId="0" fontId="0" fillId="20" borderId="68" xfId="0" applyFont="1" applyFill="1" applyBorder="1" applyAlignment="1">
      <alignment horizontal="center"/>
    </xf>
    <xf numFmtId="0" fontId="4" fillId="0" borderId="0" xfId="2" applyFont="1" applyAlignment="1">
      <alignment horizontal="center"/>
    </xf>
    <xf numFmtId="0" fontId="5" fillId="22" borderId="59" xfId="0" applyFont="1" applyFill="1" applyBorder="1" applyAlignment="1">
      <alignment horizontal="left" vertical="center" wrapText="1"/>
    </xf>
    <xf numFmtId="0" fontId="5" fillId="22" borderId="59" xfId="0" applyFont="1" applyFill="1" applyBorder="1" applyAlignment="1" applyProtection="1">
      <alignment horizontal="left" vertical="center" wrapText="1"/>
      <protection locked="0"/>
    </xf>
  </cellXfs>
  <cellStyles count="3">
    <cellStyle name="Hyperlink" xfId="1" builtinId="8"/>
    <cellStyle name="Normal" xfId="0" builtinId="0"/>
    <cellStyle name="Normal 2" xfId="2"/>
  </cellStyles>
  <dxfs count="132">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color rgb="FFDDEBF7"/>
      </font>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numFmt numFmtId="30" formatCode="@"/>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protection locked="1" hidden="0"/>
    </dxf>
    <dxf>
      <border diagonalUp="0" diagonalDown="0" outline="0">
        <left style="hair">
          <color theme="8"/>
        </left>
        <right style="hair">
          <color theme="8"/>
        </right>
        <top/>
        <bottom/>
      </border>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ill>
        <patternFill>
          <bgColor rgb="FFFFC000"/>
        </patternFill>
      </fill>
    </dxf>
    <dxf>
      <font>
        <color rgb="FFFF0000"/>
      </font>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ill>
        <patternFill>
          <bgColor rgb="FFFF0000"/>
        </patternFill>
      </fill>
    </dxf>
  </dxfs>
  <tableStyles count="0" defaultTableStyle="TableStyleMedium9" defaultPivotStyle="PivotStyleMedium7"/>
  <colors>
    <mruColors>
      <color rgb="FFDDEBF7"/>
      <color rgb="FFDAEEF3"/>
      <color rgb="FF5B9BD5"/>
      <color rgb="FFFFFFFF"/>
      <color rgb="FF9BC2E6"/>
      <color rgb="FFA9D08E"/>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411480</xdr:colOff>
          <xdr:row>2</xdr:row>
          <xdr:rowOff>121920</xdr:rowOff>
        </xdr:to>
        <xdr:sp macro="" textlink="">
          <xdr:nvSpPr>
            <xdr:cNvPr id="11265" name="Apttus_App"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579120</xdr:colOff>
          <xdr:row>2</xdr:row>
          <xdr:rowOff>121920</xdr:rowOff>
        </xdr:to>
        <xdr:sp macro="" textlink="">
          <xdr:nvSpPr>
            <xdr:cNvPr id="11276" name="Apttus_AppData" hidden="1">
              <a:extLst>
                <a:ext uri="{63B3BB69-23CF-44E3-9099-C40C66FF867C}">
                  <a14:compatExt spid="_x0000_s112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365760</xdr:colOff>
          <xdr:row>2</xdr:row>
          <xdr:rowOff>121920</xdr:rowOff>
        </xdr:to>
        <xdr:sp macro="" textlink="">
          <xdr:nvSpPr>
            <xdr:cNvPr id="11277" name="Apttus_AppDataTracker" hidden="1">
              <a:extLst>
                <a:ext uri="{63B3BB69-23CF-44E3-9099-C40C66FF867C}">
                  <a14:compatExt spid="_x0000_s112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likuleti\AppData\Local\Microsoft\Windows\Temporary%20Internet%20Files\Content.Outlook\ZTWOZ1GN\GHA-TB_HIV-MOH_PF_Revised_14.1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f\Common\WINDOWS\system32\NTP_GF_MoH\GHA-HIV%20TB_PF_07_05_FB_01_08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 val="Impact Indicators - Section B"/>
      <sheetName val="Outcome Indicators - Section C"/>
      <sheetName val="Coverage Indicators - Section D"/>
      <sheetName val=" Disaggregation - Section E"/>
      <sheetName val="WPTM - Section F"/>
      <sheetName val="Print View"/>
      <sheetName val="Reference Records"/>
      <sheetName val="Reference records(soft deleted)"/>
      <sheetName val="Disaggregation Records"/>
      <sheetName val="Disaggregation Data"/>
      <sheetName val="Account Role"/>
      <sheetName val="apttus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tables/table1.xml><?xml version="1.0" encoding="utf-8"?>
<table xmlns="http://schemas.openxmlformats.org/spreadsheetml/2006/main" id="4" name="WPTM_Intervention" displayName="WPTM_Intervention" ref="E118:W119" totalsRowShown="0" headerRowDxfId="113" dataDxfId="112">
  <tableColumns count="19">
    <tableColumn id="7" name="Modules" dataDxfId="111">
      <calculatedColumnFormula>IFERROR(IF(AND(K119="",T119=""),"",(VLOOKUP(Q119,'Reference records(soft deleted)'!$B$61:$D$89,3,FALSE))),"")</calculatedColumnFormula>
    </tableColumn>
    <tableColumn id="8" name="Column4" dataDxfId="110"/>
    <tableColumn id="9" name="Column5" dataDxfId="109"/>
    <tableColumn id="10" name="Column6" dataDxfId="108"/>
    <tableColumn id="11" name="Column7" dataDxfId="107"/>
    <tableColumn id="12" name="Column8" dataDxfId="106"/>
    <tableColumn id="3" name="Standard Intervention" dataDxfId="105">
      <calculatedColumnFormula>IFERROR(VLOOKUP(R119,'Reference records(soft deleted)'!$B$172:$D$343,3,FALSE),"")</calculatedColumnFormula>
    </tableColumn>
    <tableColumn id="14" name="Column2" dataDxfId="104"/>
    <tableColumn id="15" name="Column10" dataDxfId="103"/>
    <tableColumn id="16" name="Column11" dataDxfId="102"/>
    <tableColumn id="17" name="Column12" dataDxfId="101"/>
    <tableColumn id="18" name="Column13" dataDxfId="100"/>
    <tableColumn id="19" name="Module Reference (Name)" dataDxfId="99"/>
    <tableColumn id="20" name="Standard Intervention2" dataDxfId="98"/>
    <tableColumn id="21" name="Column9" dataDxfId="97"/>
    <tableColumn id="22" name="Custom Intervention (only if &quot;Other&quot; intervention is chosen)" dataDxfId="96"/>
    <tableColumn id="23" name="Module Name" dataDxfId="95">
      <calculatedColumnFormula>IFERROR(IF(VLOOKUP(E119,'Reference Records'!$C$96:$D$119,2,FALSE)=0,"",VLOOKUP(E119,'Reference Records'!$C$96:$D$119,2,FALSE)),"")</calculatedColumnFormula>
    </tableColumn>
    <tableColumn id="1" name="Column1" dataDxfId="94"/>
    <tableColumn id="2" name="Concatenation of Names" dataDxfId="93">
      <calculatedColumnFormula>K119&amp;T119</calculatedColumnFormula>
    </tableColumn>
  </tableColumns>
  <tableStyleInfo name="TableStyleMedium9" showFirstColumn="0" showLastColumn="0" showRowStripes="0" showColumnStripes="0"/>
</table>
</file>

<file path=xl/tables/table2.xml><?xml version="1.0" encoding="utf-8"?>
<table xmlns="http://schemas.openxmlformats.org/spreadsheetml/2006/main" id="1" name="Module" displayName="Module" ref="B95:H118" totalsRowShown="0" headerRowCellStyle="Normal 2" dataCellStyle="Normal 2">
  <autoFilter ref="B95:H118"/>
  <tableColumns count="7">
    <tableColumn id="1" name="Name" dataDxfId="11" dataCellStyle="Normal 2">
      <calculatedColumnFormula array="1">IFERROR(INDEX($C$96:$C$119, MATCH(0, COUNTIF($B$95:B95, $C$96:$C$119&amp;"") + IF($C$96:$C$119="",1,0), 0)), "")</calculatedColumnFormula>
    </tableColumn>
    <tableColumn id="2" name="Module Name" dataDxfId="10"/>
    <tableColumn id="3" name="Module-Coverage-Intervention Reference (Name)" dataDxfId="9" dataCellStyle="Normal 2"/>
    <tableColumn id="4" name="Component (Name)" dataDxfId="8" dataCellStyle="Normal 2"/>
    <tableColumn id="5" name="Name used on Overview Page for display" dataDxfId="7" dataCellStyle="Normal 2">
      <calculatedColumnFormula>C96</calculatedColumnFormula>
    </tableColumn>
    <tableColumn id="6" name="Record ID" dataDxfId="6" dataCellStyle="Normal 2"/>
    <tableColumn id="7" name="Reference Record Id" dataDxfId="5" dataCellStyle="Normal 2"/>
  </tableColumns>
  <tableStyleInfo name="TableStyleLight9" showFirstColumn="0" showLastColumn="0" showRowStripes="1" showColumnStripes="0"/>
</table>
</file>

<file path=xl/tables/table3.xml><?xml version="1.0" encoding="utf-8"?>
<table xmlns="http://schemas.openxmlformats.org/spreadsheetml/2006/main" id="2" name="Intervention" displayName="Intervention" ref="A121:I267" totalsRowShown="0" headerRowCellStyle="Normal 2" dataCellStyle="Normal 2">
  <autoFilter ref="A121:I267"/>
  <tableColumns count="9">
    <tableColumn id="1" name="Module" dataCellStyle="Normal 2"/>
    <tableColumn id="2" name="Name ID" dataCellStyle="Normal 2"/>
    <tableColumn id="3" name="Intervention"/>
    <tableColumn id="4" name="Disaggregation Categories" dataCellStyle="Normal 2"/>
    <tableColumn id="5" name="Record ID" dataCellStyle="Normal 2"/>
    <tableColumn id="6" name="Column1" dataCellStyle="Normal 2"/>
    <tableColumn id="7" name="Column2" dataCellStyle="Normal 2"/>
    <tableColumn id="8" name="Column3" dataCellStyle="Normal 2"/>
    <tableColumn id="9" name="Column4" dataCellStyle="Normal 2"/>
  </tableColumns>
  <tableStyleInfo name="TableStyleLight9" showFirstColumn="0" showLastColumn="0" showRowStripes="1" showColumnStripes="0"/>
</table>
</file>

<file path=xl/tables/table4.xml><?xml version="1.0" encoding="utf-8"?>
<table xmlns="http://schemas.openxmlformats.org/spreadsheetml/2006/main" id="3" name="Coverage" displayName="Coverage" ref="A43:G92" totalsRowShown="0" headerRowDxfId="4" tableBorderDxfId="3" headerRowCellStyle="Normal 2" dataCellStyle="Normal 2">
  <autoFilter ref="A43:G92"/>
  <tableColumns count="7">
    <tableColumn id="1" name="Module" dataCellStyle="Normal 2"/>
    <tableColumn id="2" name="Name ID" dataDxfId="2" dataCellStyle="Normal 2"/>
    <tableColumn id="3" name="Name" dataDxfId="1" dataCellStyle="Normal 2"/>
    <tableColumn id="4" name="Disaggregation Categories" dataDxfId="0" dataCellStyle="Normal 2"/>
    <tableColumn id="5" name="Column1" dataCellStyle="Normal 2"/>
    <tableColumn id="6" name="Column2" dataCellStyle="Normal 2"/>
    <tableColumn id="7"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8.bin"/><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197"/>
  <sheetViews>
    <sheetView showGridLines="0" view="pageBreakPreview" topLeftCell="A109" zoomScaleNormal="80" zoomScaleSheetLayoutView="100" workbookViewId="0">
      <selection activeCell="E125" sqref="E125"/>
    </sheetView>
  </sheetViews>
  <sheetFormatPr defaultColWidth="11" defaultRowHeight="15.6" x14ac:dyDescent="0.3"/>
  <cols>
    <col min="1" max="1" width="32" style="6" customWidth="1"/>
    <col min="2" max="2" width="52.19921875" style="6" hidden="1" customWidth="1"/>
    <col min="3" max="3" width="54.59765625" style="6" hidden="1" customWidth="1"/>
    <col min="4" max="4" width="0.19921875" style="6" customWidth="1"/>
    <col min="5" max="5" width="43.69921875" style="6" customWidth="1"/>
    <col min="6" max="6" width="29.69921875" style="6" hidden="1" customWidth="1"/>
    <col min="7" max="7" width="31.19921875" style="6" hidden="1" customWidth="1"/>
    <col min="8" max="8" width="26.19921875" style="6" hidden="1" customWidth="1"/>
    <col min="9" max="10" width="0.19921875" style="6" customWidth="1"/>
    <col min="11" max="11" width="31" style="6" customWidth="1"/>
    <col min="12" max="12" width="28.69921875" style="6" hidden="1" customWidth="1"/>
    <col min="13" max="13" width="33.19921875" style="6" hidden="1" customWidth="1"/>
    <col min="14" max="14" width="21.59765625" style="6" hidden="1" customWidth="1"/>
    <col min="15" max="15" width="20.59765625" style="6" hidden="1" customWidth="1"/>
    <col min="16" max="16" width="16.69921875" style="6" hidden="1" customWidth="1"/>
    <col min="17" max="17" width="17.5" style="6" hidden="1" customWidth="1"/>
    <col min="18" max="18" width="12.69921875" style="6" hidden="1" customWidth="1"/>
    <col min="19" max="19" width="0.19921875" style="6" customWidth="1"/>
    <col min="20" max="20" width="35.19921875" style="6" customWidth="1"/>
    <col min="21" max="21" width="8.69921875" style="6" hidden="1" customWidth="1"/>
    <col min="22" max="22" width="9.765625E-2" style="68" customWidth="1"/>
    <col min="23" max="23" width="8.69921875" style="68" hidden="1" customWidth="1"/>
    <col min="24" max="24" width="18.19921875" style="68" hidden="1" customWidth="1"/>
    <col min="25" max="25" width="18.69921875" style="68" hidden="1" customWidth="1"/>
    <col min="26" max="26" width="19.5" style="68" hidden="1" customWidth="1"/>
    <col min="27" max="27" width="20.69921875" style="6" hidden="1" customWidth="1"/>
    <col min="28" max="28" width="19" style="6" hidden="1" customWidth="1"/>
    <col min="29" max="29" width="11.69921875" style="6" hidden="1" customWidth="1"/>
    <col min="30" max="30" width="18.69921875" style="6" customWidth="1"/>
    <col min="31" max="31" width="26.59765625" style="6" customWidth="1"/>
    <col min="32" max="32" width="20.19921875" style="6" customWidth="1"/>
    <col min="33" max="33" width="24.69921875" style="6" customWidth="1"/>
    <col min="34" max="38" width="11" style="6" customWidth="1"/>
    <col min="39" max="39" width="16.69921875" style="6" customWidth="1"/>
    <col min="40" max="40" width="11" style="6" customWidth="1"/>
    <col min="41" max="41" width="11" style="9" customWidth="1"/>
    <col min="42" max="42" width="16.19921875" style="9" customWidth="1"/>
    <col min="43" max="43" width="11" style="9" customWidth="1"/>
    <col min="44" max="50" width="11" style="9"/>
    <col min="51" max="16384" width="11" style="6"/>
  </cols>
  <sheetData>
    <row r="1" spans="1:50" x14ac:dyDescent="0.3">
      <c r="A1" s="505" t="s">
        <v>43</v>
      </c>
      <c r="B1" s="506"/>
      <c r="C1" s="506"/>
      <c r="D1" s="506"/>
      <c r="E1" s="506"/>
      <c r="F1" s="506"/>
      <c r="G1" s="506"/>
      <c r="H1" s="506"/>
      <c r="I1" s="506"/>
      <c r="J1" s="506"/>
      <c r="K1" s="506"/>
      <c r="L1" s="506"/>
      <c r="M1" s="506"/>
      <c r="N1" s="506"/>
      <c r="O1" s="506"/>
      <c r="P1" s="506"/>
      <c r="Q1" s="506"/>
      <c r="R1" s="506"/>
      <c r="S1" s="506"/>
      <c r="T1" s="507"/>
    </row>
    <row r="2" spans="1:50" s="26" customFormat="1" ht="27" customHeight="1" thickBot="1" x14ac:dyDescent="0.35">
      <c r="A2" s="508"/>
      <c r="B2" s="509"/>
      <c r="C2" s="509"/>
      <c r="D2" s="509"/>
      <c r="E2" s="509"/>
      <c r="F2" s="509"/>
      <c r="G2" s="509"/>
      <c r="H2" s="509"/>
      <c r="I2" s="509"/>
      <c r="J2" s="509"/>
      <c r="K2" s="509"/>
      <c r="L2" s="509"/>
      <c r="M2" s="509"/>
      <c r="N2" s="509"/>
      <c r="O2" s="509"/>
      <c r="P2" s="509"/>
      <c r="Q2" s="509"/>
      <c r="R2" s="509"/>
      <c r="S2" s="509"/>
      <c r="T2" s="510"/>
      <c r="V2" s="27"/>
      <c r="W2" s="27"/>
      <c r="X2" s="27"/>
      <c r="Y2" s="27"/>
      <c r="Z2" s="27"/>
      <c r="AO2" s="28"/>
      <c r="AP2" s="28"/>
      <c r="AQ2" s="28"/>
      <c r="AR2" s="28"/>
      <c r="AS2" s="28"/>
      <c r="AT2" s="28"/>
      <c r="AU2" s="28"/>
      <c r="AV2" s="28"/>
      <c r="AW2" s="28"/>
      <c r="AX2" s="28"/>
    </row>
    <row r="3" spans="1:50" x14ac:dyDescent="0.3">
      <c r="A3" s="287" t="s">
        <v>282</v>
      </c>
      <c r="B3" s="288"/>
      <c r="C3" s="288"/>
      <c r="D3" s="288"/>
      <c r="E3" s="287" t="s">
        <v>283</v>
      </c>
    </row>
    <row r="4" spans="1:50" ht="19.5" customHeight="1" thickBot="1" x14ac:dyDescent="0.35">
      <c r="F4" s="68"/>
      <c r="G4" s="68"/>
      <c r="H4" s="68"/>
      <c r="I4" s="68"/>
      <c r="J4" s="68"/>
      <c r="K4" s="68"/>
      <c r="L4" s="70"/>
      <c r="M4" s="70"/>
      <c r="N4" s="70"/>
      <c r="O4" s="70"/>
      <c r="P4" s="70"/>
      <c r="Q4" s="70"/>
      <c r="R4" s="70"/>
      <c r="S4" s="70"/>
      <c r="T4" s="70"/>
      <c r="V4" s="503"/>
      <c r="W4" s="503"/>
    </row>
    <row r="5" spans="1:50" ht="29.1" customHeight="1" thickBot="1" x14ac:dyDescent="0.35">
      <c r="A5" s="71" t="s">
        <v>188</v>
      </c>
      <c r="B5" s="72"/>
      <c r="C5" s="72"/>
      <c r="D5" s="73"/>
      <c r="E5" s="291" t="str">
        <f>IFERROR(IF($AN$5="Funding Request",IF('Reference Records'!$B$276&lt;&gt;"",'Reference Records'!$B$276,'Reference Records'!$B$277),IF(OR($AN$5="Grant Making", $AN$5="Grant Revision"),'Reference Records'!B281,"")),"")</f>
        <v>Ghana</v>
      </c>
      <c r="F5" s="74"/>
      <c r="G5" s="74"/>
      <c r="H5" s="74"/>
      <c r="I5" s="74"/>
      <c r="J5" s="74"/>
      <c r="K5" s="74"/>
      <c r="L5" s="70"/>
      <c r="M5" s="70"/>
      <c r="N5" s="70"/>
      <c r="O5" s="70"/>
      <c r="P5" s="70"/>
      <c r="Q5" s="70"/>
      <c r="R5" s="70"/>
      <c r="S5" s="70"/>
      <c r="T5" s="70"/>
      <c r="V5" s="503"/>
      <c r="W5" s="503"/>
      <c r="AL5" s="9"/>
      <c r="AM5" s="199" t="s">
        <v>269</v>
      </c>
      <c r="AN5" s="358" t="s">
        <v>372</v>
      </c>
      <c r="AO5" s="199"/>
      <c r="AP5" s="199"/>
    </row>
    <row r="6" spans="1:50" ht="28.35" customHeight="1" thickBot="1" x14ac:dyDescent="0.35">
      <c r="A6" s="71" t="s">
        <v>259</v>
      </c>
      <c r="B6" s="72"/>
      <c r="C6" s="72"/>
      <c r="D6" s="73"/>
      <c r="E6" s="290" t="str">
        <f>IF($AN$5="Funding Request",'Reference Records'!$B$275,IF(OR($AN$5="Grant Making", $AN$5="Grant Revision"),'Reference Records'!$B$280,""))</f>
        <v>GHA-H-WAPCAS</v>
      </c>
      <c r="F6" s="74"/>
      <c r="G6" s="74"/>
      <c r="H6" s="74"/>
      <c r="I6" s="74"/>
      <c r="J6" s="74"/>
      <c r="K6" s="74"/>
      <c r="L6" s="70"/>
      <c r="M6" s="70"/>
      <c r="N6" s="70"/>
      <c r="O6" s="70"/>
      <c r="P6" s="70"/>
      <c r="Q6" s="70"/>
      <c r="R6" s="70"/>
      <c r="S6" s="70"/>
      <c r="T6" s="70"/>
      <c r="V6" s="75"/>
      <c r="W6" s="75"/>
    </row>
    <row r="7" spans="1:50" ht="31.5" customHeight="1" thickBot="1" x14ac:dyDescent="0.35">
      <c r="A7" s="76" t="s">
        <v>189</v>
      </c>
      <c r="B7" s="72"/>
      <c r="C7" s="72"/>
      <c r="D7" s="73"/>
      <c r="E7" s="77">
        <v>43101</v>
      </c>
      <c r="F7" s="78"/>
      <c r="G7" s="78"/>
      <c r="H7" s="78"/>
      <c r="I7" s="78"/>
      <c r="J7" s="78"/>
      <c r="K7" s="78"/>
      <c r="L7" s="70"/>
      <c r="M7" s="70"/>
      <c r="N7" s="70"/>
      <c r="O7" s="70"/>
      <c r="P7" s="70"/>
      <c r="Q7" s="70"/>
      <c r="R7" s="70"/>
      <c r="S7" s="70"/>
      <c r="T7" s="70"/>
      <c r="V7" s="75" t="s">
        <v>46</v>
      </c>
      <c r="W7" s="75"/>
    </row>
    <row r="8" spans="1:50" ht="31.5" customHeight="1" thickBot="1" x14ac:dyDescent="0.35">
      <c r="A8" s="76" t="s">
        <v>190</v>
      </c>
      <c r="B8" s="206"/>
      <c r="C8" s="206"/>
      <c r="D8" s="214" t="s">
        <v>273</v>
      </c>
      <c r="E8" s="77">
        <v>44196</v>
      </c>
      <c r="F8" s="78"/>
      <c r="G8" s="78"/>
      <c r="H8" s="78"/>
      <c r="I8" s="78"/>
      <c r="J8" s="78"/>
      <c r="K8" s="140" t="s">
        <v>276</v>
      </c>
      <c r="L8" s="70"/>
      <c r="M8" s="70"/>
      <c r="N8" s="70"/>
      <c r="O8" s="70"/>
      <c r="P8" s="70"/>
      <c r="Q8" s="70"/>
      <c r="R8" s="70"/>
      <c r="S8" s="70"/>
      <c r="T8" s="70"/>
      <c r="V8" s="75"/>
      <c r="W8" s="75"/>
      <c r="AL8" s="199"/>
      <c r="AM8" s="199"/>
      <c r="AN8" s="199"/>
      <c r="AO8" s="199"/>
    </row>
    <row r="9" spans="1:50" ht="32.25" customHeight="1" thickBot="1" x14ac:dyDescent="0.35">
      <c r="A9" s="76" t="s">
        <v>168</v>
      </c>
      <c r="B9" s="4" t="s">
        <v>168</v>
      </c>
      <c r="C9" s="360">
        <v>12</v>
      </c>
      <c r="D9" s="6" t="s">
        <v>168</v>
      </c>
      <c r="E9" s="357">
        <v>6</v>
      </c>
      <c r="F9" s="74"/>
      <c r="G9" s="74"/>
      <c r="H9" s="74"/>
      <c r="I9" s="74"/>
      <c r="J9" s="74"/>
      <c r="K9" s="74"/>
      <c r="L9" s="70"/>
      <c r="M9" s="70"/>
      <c r="N9" s="70"/>
      <c r="O9" s="70"/>
      <c r="P9" s="70"/>
      <c r="Q9" s="70"/>
      <c r="R9" s="70"/>
      <c r="S9" s="70"/>
      <c r="T9" s="70"/>
      <c r="W9" s="75"/>
      <c r="AL9" s="199"/>
      <c r="AM9" s="199" t="s">
        <v>275</v>
      </c>
      <c r="AN9" s="199">
        <f>'Reference Records'!$B$297</f>
        <v>0</v>
      </c>
      <c r="AO9" s="199"/>
    </row>
    <row r="10" spans="1:50" ht="32.25" customHeight="1" thickBot="1" x14ac:dyDescent="0.35">
      <c r="A10" s="300" t="s">
        <v>302</v>
      </c>
      <c r="B10" s="68"/>
      <c r="C10" s="68"/>
      <c r="D10" s="68"/>
      <c r="E10" s="77">
        <v>43101</v>
      </c>
      <c r="F10" s="74"/>
      <c r="G10" s="74"/>
      <c r="H10" s="74"/>
      <c r="I10" s="74"/>
      <c r="J10" s="74"/>
      <c r="K10" s="513" t="str">
        <f>IF(E8&gt;E11,"Please note, the Implementation Period End Date is longer than the Allocation Utilisation Period End Date"," ")</f>
        <v xml:space="preserve"> </v>
      </c>
      <c r="L10" s="70"/>
      <c r="M10" s="70"/>
      <c r="N10" s="70"/>
      <c r="O10" s="70"/>
      <c r="P10" s="70"/>
      <c r="Q10" s="70"/>
      <c r="R10" s="70"/>
      <c r="S10" s="70"/>
      <c r="T10" s="70"/>
      <c r="AM10" s="199" t="s">
        <v>279</v>
      </c>
      <c r="AN10" s="199" t="s">
        <v>373</v>
      </c>
    </row>
    <row r="11" spans="1:50" ht="27" customHeight="1" thickBot="1" x14ac:dyDescent="0.35">
      <c r="A11" s="300" t="s">
        <v>303</v>
      </c>
      <c r="B11" s="220"/>
      <c r="C11" s="220"/>
      <c r="D11" s="220"/>
      <c r="E11" s="301">
        <v>44196</v>
      </c>
      <c r="F11" s="79"/>
      <c r="G11" s="79"/>
      <c r="H11" s="79"/>
      <c r="I11" s="79"/>
      <c r="J11" s="79"/>
      <c r="K11" s="513"/>
      <c r="L11" s="70"/>
      <c r="M11" s="70"/>
      <c r="N11" s="70"/>
      <c r="O11" s="70"/>
      <c r="P11" s="70"/>
      <c r="Q11" s="70"/>
      <c r="R11" s="70"/>
      <c r="S11" s="70"/>
      <c r="T11" s="80"/>
      <c r="W11" s="75"/>
    </row>
    <row r="12" spans="1:50" s="48" customFormat="1" ht="27.75" customHeight="1" thickBot="1" x14ac:dyDescent="0.35">
      <c r="A12" s="79"/>
      <c r="B12" s="79"/>
      <c r="C12" s="79"/>
      <c r="D12" s="79"/>
      <c r="E12" s="79"/>
      <c r="F12" s="79"/>
      <c r="G12" s="79"/>
      <c r="H12" s="79"/>
      <c r="I12" s="79"/>
      <c r="J12" s="79"/>
      <c r="K12" s="79"/>
      <c r="L12" s="80"/>
      <c r="M12" s="80"/>
      <c r="N12" s="80"/>
      <c r="O12" s="80"/>
      <c r="P12" s="80"/>
      <c r="Q12" s="80"/>
      <c r="R12" s="80"/>
      <c r="S12" s="80"/>
      <c r="T12" s="46"/>
      <c r="V12" s="68"/>
      <c r="W12" s="75"/>
      <c r="X12" s="68"/>
      <c r="Y12" s="68"/>
      <c r="Z12" s="68"/>
      <c r="AO12" s="3"/>
      <c r="AP12" s="3"/>
      <c r="AQ12" s="3"/>
      <c r="AR12" s="3"/>
      <c r="AS12" s="3"/>
      <c r="AT12" s="3"/>
      <c r="AU12" s="3"/>
      <c r="AV12" s="3"/>
      <c r="AW12" s="3"/>
      <c r="AX12" s="3"/>
    </row>
    <row r="13" spans="1:50" s="48" customFormat="1" ht="35.25" customHeight="1" thickBot="1" x14ac:dyDescent="0.35">
      <c r="A13" s="502" t="s">
        <v>37</v>
      </c>
      <c r="B13" s="81"/>
      <c r="C13" s="82"/>
      <c r="D13" s="82"/>
      <c r="E13" s="29" t="s">
        <v>40</v>
      </c>
      <c r="F13" s="30"/>
      <c r="G13" s="30"/>
      <c r="H13" s="30"/>
      <c r="I13" s="30"/>
      <c r="J13" s="30"/>
      <c r="K13" s="159" t="s">
        <v>198</v>
      </c>
      <c r="L13" s="32"/>
      <c r="M13" s="30"/>
      <c r="N13" s="30"/>
      <c r="O13" s="30"/>
      <c r="P13" s="30"/>
      <c r="Q13" s="30"/>
      <c r="R13" s="30"/>
      <c r="S13" s="30"/>
      <c r="T13" s="29" t="s">
        <v>13</v>
      </c>
      <c r="V13" s="68"/>
      <c r="W13" s="75"/>
      <c r="X13" s="68"/>
      <c r="Y13" s="68"/>
      <c r="Z13" s="68"/>
      <c r="AO13" s="3"/>
      <c r="AP13" s="3"/>
      <c r="AQ13" s="3"/>
      <c r="AR13" s="3"/>
      <c r="AS13" s="3"/>
      <c r="AT13" s="3"/>
      <c r="AU13" s="3"/>
      <c r="AV13" s="3"/>
      <c r="AW13" s="3"/>
      <c r="AX13" s="3"/>
    </row>
    <row r="14" spans="1:50" s="48" customFormat="1" ht="40.5" customHeight="1" thickBot="1" x14ac:dyDescent="0.35">
      <c r="A14" s="502"/>
      <c r="B14" s="83"/>
      <c r="C14" s="84"/>
      <c r="D14" s="84"/>
      <c r="E14" s="29" t="s">
        <v>5</v>
      </c>
      <c r="F14" s="30"/>
      <c r="G14" s="30"/>
      <c r="H14" s="30"/>
      <c r="I14" s="30"/>
      <c r="J14" s="30"/>
      <c r="K14" s="159" t="s">
        <v>16</v>
      </c>
      <c r="L14" s="32"/>
      <c r="M14" s="30"/>
      <c r="N14" s="30"/>
      <c r="O14" s="30"/>
      <c r="P14" s="30"/>
      <c r="Q14" s="30"/>
      <c r="R14" s="30"/>
      <c r="S14" s="30"/>
      <c r="T14" s="29" t="s">
        <v>38</v>
      </c>
      <c r="V14" s="68"/>
      <c r="W14" s="75"/>
      <c r="X14" s="68"/>
      <c r="Y14" s="68"/>
      <c r="Z14" s="68"/>
      <c r="AO14" s="3"/>
      <c r="AP14" s="3"/>
      <c r="AQ14" s="3"/>
      <c r="AR14" s="3"/>
      <c r="AS14" s="3"/>
      <c r="AT14" s="3"/>
      <c r="AU14" s="3"/>
      <c r="AV14" s="3"/>
      <c r="AW14" s="3"/>
      <c r="AX14" s="3"/>
    </row>
    <row r="15" spans="1:50" s="48" customFormat="1" ht="28.5" customHeight="1" x14ac:dyDescent="0.3">
      <c r="A15" s="79"/>
      <c r="B15" s="79"/>
      <c r="C15" s="79"/>
      <c r="D15" s="79"/>
      <c r="E15" s="79"/>
      <c r="F15" s="79"/>
      <c r="G15" s="79"/>
      <c r="H15" s="79"/>
      <c r="I15" s="79"/>
      <c r="J15" s="79"/>
      <c r="K15" s="79"/>
      <c r="L15" s="80"/>
      <c r="M15" s="80"/>
      <c r="N15" s="80"/>
      <c r="O15" s="80"/>
      <c r="P15" s="80"/>
      <c r="Q15" s="80"/>
      <c r="R15" s="80"/>
      <c r="S15" s="80"/>
      <c r="T15" s="46"/>
      <c r="V15" s="68"/>
      <c r="W15" s="75"/>
      <c r="X15" s="68"/>
      <c r="Y15" s="68"/>
      <c r="Z15" s="68"/>
      <c r="AO15" s="3"/>
      <c r="AP15" s="3"/>
      <c r="AQ15" s="3"/>
      <c r="AR15" s="3"/>
      <c r="AS15" s="3"/>
      <c r="AT15" s="3"/>
      <c r="AU15" s="3"/>
      <c r="AV15" s="3"/>
      <c r="AW15" s="3"/>
      <c r="AX15" s="3"/>
    </row>
    <row r="16" spans="1:50" ht="37.5" customHeight="1" thickBot="1" x14ac:dyDescent="0.35">
      <c r="A16" s="70"/>
      <c r="B16" s="70"/>
      <c r="C16" s="70"/>
      <c r="D16" s="70"/>
      <c r="E16" s="52"/>
      <c r="T16" s="52"/>
      <c r="W16" s="75"/>
      <c r="X16" s="75"/>
    </row>
    <row r="17" spans="1:26" ht="0.75" customHeight="1" x14ac:dyDescent="0.3">
      <c r="A17" s="85"/>
      <c r="B17" s="86"/>
      <c r="C17" s="86"/>
      <c r="D17" s="87"/>
      <c r="E17" s="70"/>
      <c r="F17" s="70"/>
      <c r="G17" s="70"/>
      <c r="H17" s="70"/>
      <c r="I17" s="70"/>
      <c r="J17" s="70"/>
      <c r="K17" s="70"/>
      <c r="L17" s="70"/>
      <c r="M17" s="70"/>
      <c r="N17" s="70"/>
      <c r="O17" s="70"/>
      <c r="P17" s="70"/>
      <c r="Q17" s="70"/>
      <c r="R17" s="70"/>
      <c r="S17" s="70"/>
      <c r="T17" s="52"/>
      <c r="W17" s="75"/>
      <c r="X17" s="75"/>
    </row>
    <row r="18" spans="1:26" ht="36.75" customHeight="1" x14ac:dyDescent="0.3">
      <c r="A18" s="379" t="s">
        <v>167</v>
      </c>
      <c r="B18" s="379"/>
      <c r="C18" s="379" t="s">
        <v>119</v>
      </c>
      <c r="D18" s="88"/>
      <c r="E18" s="70"/>
      <c r="F18" s="70"/>
      <c r="G18" s="70"/>
      <c r="H18" s="70"/>
      <c r="I18" s="70"/>
      <c r="J18" s="70"/>
      <c r="K18" s="70"/>
      <c r="L18" s="70"/>
      <c r="M18" s="70"/>
      <c r="N18" s="70"/>
      <c r="O18" s="70"/>
      <c r="P18" s="70"/>
      <c r="Q18" s="70"/>
      <c r="R18" s="70"/>
      <c r="S18" s="70"/>
      <c r="T18" s="52"/>
      <c r="W18" s="75"/>
      <c r="X18" s="75"/>
    </row>
    <row r="19" spans="1:26" ht="47.1" hidden="1" customHeight="1" x14ac:dyDescent="0.3">
      <c r="A19" s="395" t="s">
        <v>166</v>
      </c>
      <c r="B19" s="395"/>
      <c r="C19" s="395" t="s">
        <v>118</v>
      </c>
      <c r="D19" s="88"/>
      <c r="E19" s="70"/>
      <c r="F19" s="70"/>
      <c r="G19" s="70"/>
      <c r="H19" s="70"/>
      <c r="I19" s="70"/>
      <c r="J19" s="70"/>
      <c r="K19" s="70"/>
      <c r="L19" s="70"/>
      <c r="M19" s="70"/>
      <c r="N19" s="70"/>
      <c r="O19" s="70"/>
      <c r="P19" s="70"/>
      <c r="Q19" s="70"/>
      <c r="R19" s="70"/>
      <c r="S19" s="70"/>
      <c r="T19" s="52"/>
      <c r="W19" s="75"/>
      <c r="X19" s="75"/>
    </row>
    <row r="20" spans="1:26" ht="47.1" customHeight="1" x14ac:dyDescent="0.3">
      <c r="A20" s="395" t="s">
        <v>2115</v>
      </c>
      <c r="B20" s="395"/>
      <c r="C20" s="395" t="s">
        <v>2115</v>
      </c>
      <c r="D20" s="88"/>
      <c r="E20" s="70"/>
      <c r="F20" s="70"/>
      <c r="G20" s="70"/>
      <c r="H20" s="70"/>
      <c r="I20" s="70"/>
      <c r="J20" s="70"/>
      <c r="K20" s="70"/>
      <c r="L20" s="70"/>
      <c r="M20" s="70"/>
      <c r="N20" s="70"/>
      <c r="O20" s="70"/>
      <c r="P20" s="70"/>
      <c r="Q20" s="70"/>
      <c r="R20" s="70"/>
      <c r="S20" s="70"/>
      <c r="T20" s="52"/>
      <c r="W20" s="355"/>
      <c r="X20" s="355"/>
    </row>
    <row r="21" spans="1:26" s="70" customFormat="1" ht="2.85" customHeight="1" thickBot="1" x14ac:dyDescent="0.35">
      <c r="A21" s="89"/>
      <c r="B21" s="90"/>
      <c r="C21" s="90"/>
      <c r="D21" s="91"/>
      <c r="V21" s="69"/>
      <c r="W21" s="69"/>
      <c r="X21" s="69"/>
      <c r="Y21" s="69"/>
      <c r="Z21" s="69"/>
    </row>
    <row r="22" spans="1:26" ht="26.85" customHeight="1" thickBot="1" x14ac:dyDescent="0.35">
      <c r="T22" s="52"/>
      <c r="W22" s="75"/>
      <c r="X22" s="75"/>
    </row>
    <row r="23" spans="1:26" ht="0.75" customHeight="1" x14ac:dyDescent="0.3">
      <c r="A23" s="49"/>
      <c r="B23" s="49"/>
      <c r="C23" s="49"/>
      <c r="D23" s="49"/>
      <c r="E23" s="49"/>
      <c r="F23" s="49"/>
      <c r="G23" s="49"/>
      <c r="H23" s="49"/>
      <c r="I23" s="49"/>
      <c r="J23" s="50"/>
      <c r="K23" s="52"/>
      <c r="L23" s="52"/>
      <c r="M23" s="52"/>
      <c r="N23" s="52"/>
      <c r="O23" s="52"/>
      <c r="P23" s="52"/>
      <c r="Q23" s="52"/>
      <c r="R23" s="52"/>
      <c r="T23" s="52"/>
      <c r="W23" s="75"/>
      <c r="X23" s="75"/>
    </row>
    <row r="24" spans="1:26" ht="60.75" customHeight="1" x14ac:dyDescent="0.3">
      <c r="A24" s="379" t="s">
        <v>268</v>
      </c>
      <c r="B24" s="379"/>
      <c r="C24" s="379"/>
      <c r="D24" s="379"/>
      <c r="E24" s="380" t="s">
        <v>191</v>
      </c>
      <c r="F24" s="394"/>
      <c r="G24" s="394"/>
      <c r="H24" s="394"/>
      <c r="I24" s="383" t="s">
        <v>62</v>
      </c>
      <c r="J24" s="149"/>
      <c r="K24" s="148"/>
      <c r="L24" s="142"/>
      <c r="M24" s="143"/>
      <c r="N24" s="143"/>
      <c r="O24" s="144"/>
      <c r="P24" s="144"/>
      <c r="Q24" s="143"/>
      <c r="R24" s="141"/>
      <c r="S24" s="52"/>
      <c r="T24" s="52"/>
      <c r="W24" s="75"/>
      <c r="X24" s="75"/>
    </row>
    <row r="25" spans="1:26" ht="47.1" hidden="1" customHeight="1" x14ac:dyDescent="0.3">
      <c r="A25" s="395" t="s">
        <v>78</v>
      </c>
      <c r="B25" s="395"/>
      <c r="C25" s="395"/>
      <c r="D25" s="395"/>
      <c r="E25" s="396" t="s">
        <v>161</v>
      </c>
      <c r="F25" s="397"/>
      <c r="G25" s="397"/>
      <c r="H25" s="397"/>
      <c r="I25" s="398" t="s">
        <v>61</v>
      </c>
      <c r="J25" s="151"/>
      <c r="K25" s="150"/>
      <c r="L25" s="145"/>
      <c r="M25" s="145"/>
      <c r="N25" s="145"/>
      <c r="O25" s="146"/>
      <c r="P25" s="146"/>
      <c r="Q25" s="146"/>
      <c r="R25" s="147"/>
      <c r="S25" s="52"/>
      <c r="T25" s="52"/>
      <c r="W25" s="75"/>
      <c r="X25" s="75"/>
    </row>
    <row r="26" spans="1:26" ht="47.1" customHeight="1" x14ac:dyDescent="0.3">
      <c r="A26" s="395"/>
      <c r="B26" s="395"/>
      <c r="C26" s="395"/>
      <c r="D26" s="395"/>
      <c r="E26" s="396" t="s">
        <v>506</v>
      </c>
      <c r="F26" s="397"/>
      <c r="G26" s="397"/>
      <c r="H26" s="397"/>
      <c r="I26" s="398" t="s">
        <v>507</v>
      </c>
      <c r="J26" s="151"/>
      <c r="K26" s="150"/>
      <c r="L26" s="145"/>
      <c r="M26" s="145"/>
      <c r="N26" s="145"/>
      <c r="O26" s="146"/>
      <c r="P26" s="146"/>
      <c r="Q26" s="146"/>
      <c r="R26" s="147"/>
      <c r="S26" s="52"/>
      <c r="T26" s="52"/>
      <c r="W26" s="355"/>
      <c r="X26" s="355"/>
    </row>
    <row r="27" spans="1:26" ht="3" customHeight="1" thickBot="1" x14ac:dyDescent="0.35">
      <c r="A27" s="192"/>
      <c r="B27" s="52"/>
      <c r="C27" s="52"/>
      <c r="D27" s="52"/>
      <c r="E27" s="52"/>
      <c r="F27" s="52"/>
      <c r="G27" s="52"/>
      <c r="H27" s="52"/>
      <c r="I27" s="52"/>
      <c r="J27" s="51"/>
      <c r="K27" s="52"/>
      <c r="L27" s="52"/>
      <c r="M27" s="52"/>
      <c r="N27" s="52"/>
      <c r="O27" s="52"/>
      <c r="P27" s="52"/>
      <c r="Q27" s="52"/>
      <c r="R27" s="52"/>
      <c r="S27" s="52"/>
      <c r="W27" s="75"/>
      <c r="X27" s="75"/>
    </row>
    <row r="28" spans="1:26" ht="3" customHeight="1" x14ac:dyDescent="0.3">
      <c r="A28" s="49"/>
      <c r="B28" s="49"/>
      <c r="C28" s="49"/>
      <c r="D28" s="49"/>
      <c r="E28" s="49"/>
      <c r="F28" s="49"/>
      <c r="G28" s="49"/>
      <c r="H28" s="49"/>
      <c r="I28" s="49"/>
      <c r="J28" s="49"/>
      <c r="K28" s="49"/>
      <c r="L28" s="49"/>
      <c r="M28" s="49"/>
      <c r="N28" s="49"/>
      <c r="O28" s="49"/>
      <c r="P28" s="49"/>
      <c r="Q28" s="49"/>
      <c r="R28" s="110"/>
      <c r="S28" s="50"/>
      <c r="W28" s="75"/>
    </row>
    <row r="29" spans="1:26" ht="66" customHeight="1" x14ac:dyDescent="0.3">
      <c r="A29" s="181" t="s">
        <v>268</v>
      </c>
      <c r="B29" s="182"/>
      <c r="C29" s="182"/>
      <c r="D29" s="182"/>
      <c r="E29" s="152" t="s">
        <v>247</v>
      </c>
      <c r="F29" s="182"/>
      <c r="G29" s="182"/>
      <c r="H29" s="182"/>
      <c r="I29" s="182"/>
      <c r="J29" s="182"/>
      <c r="K29" s="180" t="s">
        <v>248</v>
      </c>
      <c r="L29" s="201" t="s">
        <v>60</v>
      </c>
      <c r="M29" s="202" t="s">
        <v>148</v>
      </c>
      <c r="N29" s="202" t="s">
        <v>246</v>
      </c>
      <c r="O29" s="202" t="s">
        <v>245</v>
      </c>
      <c r="P29" s="201" t="s">
        <v>62</v>
      </c>
      <c r="Q29" s="201" t="s">
        <v>64</v>
      </c>
      <c r="R29" s="52"/>
      <c r="S29" s="51"/>
      <c r="W29" s="75"/>
    </row>
    <row r="30" spans="1:26" ht="47.1" hidden="1" customHeight="1" x14ac:dyDescent="0.3">
      <c r="A30" s="200" t="s">
        <v>78</v>
      </c>
      <c r="B30" s="183"/>
      <c r="C30" s="183"/>
      <c r="D30" s="183"/>
      <c r="E30" s="223" t="str">
        <f>IFERROR(IF(Q30="Funding Request Place Holder","",Q30),"")</f>
        <v>[Account (Name)]</v>
      </c>
      <c r="F30" s="184"/>
      <c r="G30" s="184"/>
      <c r="H30" s="184"/>
      <c r="I30" s="184"/>
      <c r="J30" s="184"/>
      <c r="K30" s="223" t="s">
        <v>244</v>
      </c>
      <c r="L30" s="203" t="b">
        <f>IFERROR(IF(AND($AN$5="Funding Request",OR(E30&lt;&gt;"",K30&lt;&gt;"")),TRUE,FALSE),FALSE)</f>
        <v>0</v>
      </c>
      <c r="M30" s="203" t="str">
        <f>E30&amp;K30</f>
        <v>[Account (Name)][Alternative Account]</v>
      </c>
      <c r="N30" s="204" t="str">
        <f>IFERROR(IF(E30&lt;&gt;"",IF('Reference Records'!$C$276&lt;&gt;"",VLOOKUP(E30,'Account Role'!$B$3:$D$15,3,FALSE),VLOOKUP(E30,'Account Role'!$B$23:$D$27,3,FALSE)),O30),"")</f>
        <v>[Account]</v>
      </c>
      <c r="O30" s="203" t="s">
        <v>107</v>
      </c>
      <c r="P30" s="204" t="s">
        <v>61</v>
      </c>
      <c r="Q30" s="205" t="s">
        <v>161</v>
      </c>
      <c r="R30" s="52"/>
      <c r="S30" s="51"/>
      <c r="W30" s="75"/>
    </row>
    <row r="31" spans="1:26" ht="8.25" hidden="1" customHeight="1" thickBot="1" x14ac:dyDescent="0.35">
      <c r="A31" s="66"/>
      <c r="B31" s="66"/>
      <c r="C31" s="66"/>
      <c r="D31" s="66"/>
      <c r="E31" s="194"/>
      <c r="F31" s="194"/>
      <c r="G31" s="194"/>
      <c r="H31" s="194"/>
      <c r="I31" s="194"/>
      <c r="J31" s="194"/>
      <c r="K31" s="194"/>
      <c r="L31" s="194"/>
      <c r="M31" s="194"/>
      <c r="N31" s="194"/>
      <c r="O31" s="194"/>
      <c r="P31" s="194"/>
      <c r="Q31" s="194"/>
      <c r="R31" s="195"/>
      <c r="S31" s="61"/>
      <c r="T31" s="52"/>
      <c r="W31" s="75"/>
    </row>
    <row r="32" spans="1:26" ht="30" customHeight="1" x14ac:dyDescent="0.3">
      <c r="A32" s="192"/>
      <c r="B32" s="52"/>
      <c r="C32" s="52"/>
      <c r="D32" s="52"/>
      <c r="E32" s="191"/>
      <c r="F32" s="191"/>
      <c r="G32" s="191"/>
      <c r="H32" s="191"/>
      <c r="I32" s="191"/>
      <c r="J32" s="191"/>
      <c r="K32" s="191"/>
      <c r="L32" s="191"/>
      <c r="M32" s="191"/>
      <c r="N32" s="191"/>
      <c r="O32" s="191"/>
      <c r="P32" s="193"/>
      <c r="Q32" s="63"/>
      <c r="R32" s="92"/>
      <c r="S32" s="52"/>
      <c r="W32" s="75"/>
    </row>
    <row r="33" spans="1:50" s="104" customFormat="1" ht="29.25" customHeight="1" x14ac:dyDescent="0.3">
      <c r="A33" s="504"/>
      <c r="B33" s="504"/>
      <c r="C33" s="504"/>
      <c r="D33" s="504"/>
      <c r="E33" s="504"/>
      <c r="F33" s="504"/>
      <c r="G33" s="504"/>
      <c r="H33" s="504"/>
      <c r="I33" s="504"/>
      <c r="J33" s="504"/>
      <c r="K33" s="504"/>
      <c r="L33" s="504"/>
      <c r="M33" s="95"/>
      <c r="N33" s="95"/>
      <c r="O33" s="95"/>
      <c r="P33" s="95"/>
      <c r="Q33" s="95"/>
      <c r="R33" s="95"/>
      <c r="W33" s="189"/>
      <c r="AO33" s="190"/>
      <c r="AP33" s="190"/>
      <c r="AQ33" s="190"/>
      <c r="AR33" s="190"/>
      <c r="AS33" s="190"/>
      <c r="AT33" s="190"/>
      <c r="AU33" s="190"/>
      <c r="AV33" s="190"/>
      <c r="AW33" s="190"/>
      <c r="AX33" s="190"/>
    </row>
    <row r="34" spans="1:50" ht="30.75" customHeight="1" thickBot="1" x14ac:dyDescent="0.35">
      <c r="R34" s="92"/>
      <c r="S34" s="52"/>
      <c r="T34" s="52"/>
      <c r="W34" s="75"/>
    </row>
    <row r="35" spans="1:50" ht="29.25" customHeight="1" thickBot="1" x14ac:dyDescent="0.35">
      <c r="A35" s="511" t="s">
        <v>284</v>
      </c>
      <c r="B35" s="512"/>
      <c r="C35" s="512"/>
      <c r="D35" s="512"/>
      <c r="E35" s="512"/>
      <c r="F35" s="512"/>
      <c r="G35" s="512"/>
      <c r="H35" s="512"/>
      <c r="I35" s="512"/>
      <c r="J35" s="512"/>
      <c r="K35" s="512"/>
      <c r="L35" s="512"/>
      <c r="M35" s="512"/>
      <c r="N35" s="512"/>
      <c r="O35" s="512"/>
      <c r="P35" s="512"/>
      <c r="Q35" s="512"/>
      <c r="R35" s="512"/>
      <c r="S35" s="512"/>
      <c r="T35" s="512"/>
      <c r="U35" s="49"/>
      <c r="V35" s="196"/>
      <c r="W35" s="75"/>
    </row>
    <row r="36" spans="1:50" ht="32.1" customHeight="1" x14ac:dyDescent="0.3">
      <c r="A36" s="158" t="s">
        <v>300</v>
      </c>
      <c r="B36" s="188">
        <v>0</v>
      </c>
      <c r="C36" s="158"/>
      <c r="D36" s="158"/>
      <c r="E36" s="158" t="s">
        <v>301</v>
      </c>
      <c r="F36" s="158"/>
      <c r="G36" s="158"/>
      <c r="H36" s="158"/>
      <c r="I36" s="158"/>
      <c r="J36" s="158"/>
      <c r="K36" s="158" t="s">
        <v>192</v>
      </c>
      <c r="L36" s="473" t="s">
        <v>304</v>
      </c>
      <c r="M36" s="473" t="s">
        <v>310</v>
      </c>
      <c r="N36" s="473" t="s">
        <v>60</v>
      </c>
      <c r="O36" s="473" t="s">
        <v>278</v>
      </c>
      <c r="P36" s="473" t="s">
        <v>0</v>
      </c>
      <c r="Q36" s="473" t="s">
        <v>279</v>
      </c>
      <c r="R36" s="473"/>
      <c r="S36" s="474"/>
      <c r="T36" s="158" t="s">
        <v>193</v>
      </c>
      <c r="U36" s="439" t="s">
        <v>62</v>
      </c>
      <c r="V36" s="197"/>
      <c r="W36" s="75"/>
    </row>
    <row r="37" spans="1:50" ht="47.1" hidden="1" customHeight="1" x14ac:dyDescent="0.3">
      <c r="A37" s="475" t="str">
        <f ca="1">IF(P37="",IF(B37=2,$E$7,IF(B37=1,"",E36+1)),IF(P37&lt;TODAY(),O37,IF(B37=2,$E$7,IF(B37=1,"",E36+1))))</f>
        <v/>
      </c>
      <c r="B37" s="476">
        <f>B36+1</f>
        <v>1</v>
      </c>
      <c r="C37" s="474"/>
      <c r="D37" s="474"/>
      <c r="E37" s="477" t="str">
        <f ca="1">IF(P37="",IFERROR(EOMONTH($A37,$E$9-1),""),IF(P37&lt;TODAY(),P37,IFERROR(EOMONTH($A37,$E$9-1),"")))</f>
        <v/>
      </c>
      <c r="F37" s="477"/>
      <c r="G37" s="477"/>
      <c r="H37" s="477"/>
      <c r="I37" s="477"/>
      <c r="J37" s="477"/>
      <c r="K37" s="478" t="str">
        <f>IF($AN$5="Grant Revision",IF(M37=TRUE,"Yes","No"),"")</f>
        <v/>
      </c>
      <c r="L37" s="439" t="b">
        <f>IF(K37="Yes",TRUE,FALSE)</f>
        <v>0</v>
      </c>
      <c r="M37" s="439" t="s">
        <v>311</v>
      </c>
      <c r="N37" s="439" t="b">
        <f ca="1">IFERROR(IF(E37&lt;=$E$8,TRUE,FALSE),"")</f>
        <v>0</v>
      </c>
      <c r="O37" s="479" t="s">
        <v>277</v>
      </c>
      <c r="P37" s="479" t="s">
        <v>47</v>
      </c>
      <c r="Q37" s="480" t="s">
        <v>61</v>
      </c>
      <c r="R37" s="473"/>
      <c r="S37" s="439"/>
      <c r="T37" s="475" t="str">
        <f>TEXT(IF(K37="","",IF(K37="No",E37+45,IF(K37="Yes",E37+60,""))),"dd-mmm-yy")</f>
        <v/>
      </c>
      <c r="U37" s="439" t="s">
        <v>61</v>
      </c>
      <c r="V37" s="197"/>
      <c r="W37" s="75"/>
    </row>
    <row r="38" spans="1:50" ht="47.1" customHeight="1" x14ac:dyDescent="0.3">
      <c r="A38" s="475">
        <f t="shared" ref="A38:A43" ca="1" si="0">IF(P38="",IF(B38=2,$E$7,IF(B38=1,"",E37+1)),IF(P38&lt;TODAY(),O38,IF(B38=2,$E$7,IF(B38=1,"",E37+1))))</f>
        <v>43101</v>
      </c>
      <c r="B38" s="476">
        <f t="shared" ref="B38:B43" si="1">B37+1</f>
        <v>2</v>
      </c>
      <c r="C38" s="474"/>
      <c r="D38" s="474"/>
      <c r="E38" s="477">
        <f t="shared" ref="E38:E43" ca="1" si="2">IF(P38="",IFERROR(EOMONTH($A38,$E$9-1),""),IF(P38&lt;TODAY(),P38,IFERROR(EOMONTH($A38,$E$9-1),"")))</f>
        <v>43281</v>
      </c>
      <c r="F38" s="477"/>
      <c r="G38" s="477"/>
      <c r="H38" s="477"/>
      <c r="I38" s="477"/>
      <c r="J38" s="477"/>
      <c r="K38" s="478" t="s">
        <v>3993</v>
      </c>
      <c r="L38" s="439" t="b">
        <f t="shared" ref="L38:L43" si="3">IF(K38="Yes",TRUE,FALSE)</f>
        <v>0</v>
      </c>
      <c r="M38" s="439" t="b">
        <v>0</v>
      </c>
      <c r="N38" s="439" t="b">
        <f t="shared" ref="N38:N43" ca="1" si="4">IFERROR(IF(E38&lt;=$E$8,TRUE,FALSE),"")</f>
        <v>1</v>
      </c>
      <c r="O38" s="479"/>
      <c r="P38" s="479"/>
      <c r="Q38" s="480" t="s">
        <v>373</v>
      </c>
      <c r="R38" s="473"/>
      <c r="S38" s="439"/>
      <c r="T38" s="475" t="str">
        <f t="shared" ref="T38:T43" ca="1" si="5">TEXT(IF(K38="","",IF(K38="No",E38+45,IF(K38="Yes",E38+60,""))),"dd-mmm-yy")</f>
        <v>14-Aug-18</v>
      </c>
      <c r="U38" s="439" t="s">
        <v>410</v>
      </c>
      <c r="V38" s="197"/>
      <c r="W38" s="355"/>
    </row>
    <row r="39" spans="1:50" ht="47.1" customHeight="1" x14ac:dyDescent="0.3">
      <c r="A39" s="475">
        <f t="shared" ca="1" si="0"/>
        <v>43282</v>
      </c>
      <c r="B39" s="476">
        <f t="shared" si="1"/>
        <v>3</v>
      </c>
      <c r="C39" s="474"/>
      <c r="D39" s="474"/>
      <c r="E39" s="477">
        <f t="shared" ca="1" si="2"/>
        <v>43465</v>
      </c>
      <c r="F39" s="477"/>
      <c r="G39" s="477"/>
      <c r="H39" s="477"/>
      <c r="I39" s="477"/>
      <c r="J39" s="477"/>
      <c r="K39" s="478" t="s">
        <v>3983</v>
      </c>
      <c r="L39" s="439" t="b">
        <f t="shared" si="3"/>
        <v>1</v>
      </c>
      <c r="M39" s="439" t="b">
        <v>0</v>
      </c>
      <c r="N39" s="439" t="b">
        <f t="shared" ca="1" si="4"/>
        <v>1</v>
      </c>
      <c r="O39" s="479"/>
      <c r="P39" s="479"/>
      <c r="Q39" s="480" t="s">
        <v>373</v>
      </c>
      <c r="R39" s="473"/>
      <c r="S39" s="439"/>
      <c r="T39" s="475" t="str">
        <f t="shared" ca="1" si="5"/>
        <v>01-Mar-19</v>
      </c>
      <c r="U39" s="439" t="s">
        <v>412</v>
      </c>
      <c r="V39" s="197"/>
      <c r="W39" s="355"/>
    </row>
    <row r="40" spans="1:50" ht="47.1" customHeight="1" x14ac:dyDescent="0.3">
      <c r="A40" s="475">
        <f t="shared" ca="1" si="0"/>
        <v>43466</v>
      </c>
      <c r="B40" s="476">
        <f t="shared" si="1"/>
        <v>4</v>
      </c>
      <c r="C40" s="474"/>
      <c r="D40" s="474"/>
      <c r="E40" s="477">
        <f t="shared" ca="1" si="2"/>
        <v>43646</v>
      </c>
      <c r="F40" s="477"/>
      <c r="G40" s="477"/>
      <c r="H40" s="477"/>
      <c r="I40" s="477"/>
      <c r="J40" s="477"/>
      <c r="K40" s="478" t="s">
        <v>3993</v>
      </c>
      <c r="L40" s="439" t="b">
        <f t="shared" si="3"/>
        <v>0</v>
      </c>
      <c r="M40" s="439" t="b">
        <v>0</v>
      </c>
      <c r="N40" s="439" t="b">
        <f t="shared" ca="1" si="4"/>
        <v>1</v>
      </c>
      <c r="O40" s="479"/>
      <c r="P40" s="479"/>
      <c r="Q40" s="480" t="s">
        <v>373</v>
      </c>
      <c r="R40" s="473"/>
      <c r="S40" s="439"/>
      <c r="T40" s="475" t="str">
        <f t="shared" ca="1" si="5"/>
        <v>14-Aug-19</v>
      </c>
      <c r="U40" s="439" t="s">
        <v>414</v>
      </c>
      <c r="V40" s="197"/>
      <c r="W40" s="355"/>
    </row>
    <row r="41" spans="1:50" ht="47.1" customHeight="1" x14ac:dyDescent="0.3">
      <c r="A41" s="475">
        <f t="shared" ca="1" si="0"/>
        <v>43647</v>
      </c>
      <c r="B41" s="476">
        <f t="shared" si="1"/>
        <v>5</v>
      </c>
      <c r="C41" s="474"/>
      <c r="D41" s="474"/>
      <c r="E41" s="477">
        <f t="shared" ca="1" si="2"/>
        <v>43830</v>
      </c>
      <c r="F41" s="477"/>
      <c r="G41" s="477"/>
      <c r="H41" s="477"/>
      <c r="I41" s="477"/>
      <c r="J41" s="477"/>
      <c r="K41" s="478" t="s">
        <v>3983</v>
      </c>
      <c r="L41" s="439" t="b">
        <f t="shared" si="3"/>
        <v>1</v>
      </c>
      <c r="M41" s="439" t="b">
        <v>0</v>
      </c>
      <c r="N41" s="439" t="b">
        <f t="shared" ca="1" si="4"/>
        <v>1</v>
      </c>
      <c r="O41" s="479"/>
      <c r="P41" s="479"/>
      <c r="Q41" s="480" t="s">
        <v>373</v>
      </c>
      <c r="R41" s="473"/>
      <c r="S41" s="439"/>
      <c r="T41" s="475" t="str">
        <f t="shared" ca="1" si="5"/>
        <v>29-Feb-20</v>
      </c>
      <c r="U41" s="439" t="s">
        <v>416</v>
      </c>
      <c r="V41" s="197"/>
      <c r="W41" s="355"/>
    </row>
    <row r="42" spans="1:50" ht="47.1" customHeight="1" x14ac:dyDescent="0.3">
      <c r="A42" s="475">
        <f t="shared" ca="1" si="0"/>
        <v>43831</v>
      </c>
      <c r="B42" s="476">
        <f t="shared" si="1"/>
        <v>6</v>
      </c>
      <c r="C42" s="474"/>
      <c r="D42" s="474"/>
      <c r="E42" s="477">
        <f t="shared" ca="1" si="2"/>
        <v>44012</v>
      </c>
      <c r="F42" s="477"/>
      <c r="G42" s="477"/>
      <c r="H42" s="477"/>
      <c r="I42" s="477"/>
      <c r="J42" s="477"/>
      <c r="K42" s="478" t="s">
        <v>3993</v>
      </c>
      <c r="L42" s="439" t="b">
        <f t="shared" si="3"/>
        <v>0</v>
      </c>
      <c r="M42" s="439" t="b">
        <v>0</v>
      </c>
      <c r="N42" s="439" t="b">
        <f t="shared" ca="1" si="4"/>
        <v>1</v>
      </c>
      <c r="O42" s="479"/>
      <c r="P42" s="479"/>
      <c r="Q42" s="480" t="s">
        <v>373</v>
      </c>
      <c r="R42" s="473"/>
      <c r="S42" s="439"/>
      <c r="T42" s="475" t="str">
        <f t="shared" ca="1" si="5"/>
        <v>14-Aug-20</v>
      </c>
      <c r="U42" s="439" t="s">
        <v>418</v>
      </c>
      <c r="V42" s="197"/>
      <c r="W42" s="355"/>
    </row>
    <row r="43" spans="1:50" ht="47.1" customHeight="1" x14ac:dyDescent="0.3">
      <c r="A43" s="475">
        <f t="shared" ca="1" si="0"/>
        <v>44013</v>
      </c>
      <c r="B43" s="476">
        <f t="shared" si="1"/>
        <v>7</v>
      </c>
      <c r="C43" s="474"/>
      <c r="D43" s="474"/>
      <c r="E43" s="477">
        <f t="shared" ca="1" si="2"/>
        <v>44196</v>
      </c>
      <c r="F43" s="477"/>
      <c r="G43" s="477"/>
      <c r="H43" s="477"/>
      <c r="I43" s="477"/>
      <c r="J43" s="477"/>
      <c r="K43" s="478" t="s">
        <v>3993</v>
      </c>
      <c r="L43" s="439" t="b">
        <f t="shared" si="3"/>
        <v>0</v>
      </c>
      <c r="M43" s="439" t="b">
        <v>0</v>
      </c>
      <c r="N43" s="439" t="b">
        <f t="shared" ca="1" si="4"/>
        <v>1</v>
      </c>
      <c r="O43" s="479"/>
      <c r="P43" s="479"/>
      <c r="Q43" s="480" t="s">
        <v>373</v>
      </c>
      <c r="R43" s="473"/>
      <c r="S43" s="439"/>
      <c r="T43" s="475" t="str">
        <f t="shared" ca="1" si="5"/>
        <v>14-Feb-21</v>
      </c>
      <c r="U43" s="439" t="s">
        <v>420</v>
      </c>
      <c r="V43" s="197"/>
      <c r="W43" s="355"/>
    </row>
    <row r="44" spans="1:50" ht="2.1" customHeight="1" thickBot="1" x14ac:dyDescent="0.35">
      <c r="A44" s="65"/>
      <c r="B44" s="66"/>
      <c r="C44" s="66"/>
      <c r="D44" s="66"/>
      <c r="E44" s="66"/>
      <c r="F44" s="66"/>
      <c r="G44" s="66"/>
      <c r="H44" s="66"/>
      <c r="I44" s="66"/>
      <c r="J44" s="66"/>
      <c r="K44" s="66"/>
      <c r="L44" s="66"/>
      <c r="M44" s="66"/>
      <c r="N44" s="66"/>
      <c r="O44" s="66"/>
      <c r="P44" s="66"/>
      <c r="Q44" s="66"/>
      <c r="R44" s="66"/>
      <c r="S44" s="66"/>
      <c r="T44" s="66"/>
      <c r="U44" s="66"/>
      <c r="V44" s="198"/>
      <c r="W44" s="75"/>
    </row>
    <row r="45" spans="1:50" ht="30" customHeight="1" x14ac:dyDescent="0.3">
      <c r="T45" s="52"/>
      <c r="W45" s="75"/>
    </row>
    <row r="46" spans="1:50" ht="30" customHeight="1" x14ac:dyDescent="0.3">
      <c r="L46" s="213"/>
      <c r="T46" s="52"/>
      <c r="W46" s="75"/>
    </row>
    <row r="47" spans="1:50" ht="25.5" customHeight="1" thickBot="1" x14ac:dyDescent="0.35">
      <c r="A47" s="94"/>
      <c r="B47" s="79"/>
      <c r="C47" s="79"/>
      <c r="D47" s="79"/>
      <c r="E47" s="79"/>
      <c r="F47" s="79"/>
      <c r="G47" s="79"/>
      <c r="H47" s="79"/>
      <c r="I47" s="79"/>
      <c r="J47" s="79"/>
      <c r="K47" s="79"/>
      <c r="L47" s="80"/>
      <c r="M47" s="80"/>
      <c r="N47" s="80"/>
      <c r="O47" s="80"/>
      <c r="P47" s="80"/>
      <c r="Q47" s="80"/>
      <c r="R47" s="80"/>
      <c r="S47" s="80"/>
      <c r="T47" s="46"/>
      <c r="U47" s="46"/>
      <c r="V47" s="74"/>
      <c r="W47" s="75"/>
    </row>
    <row r="48" spans="1:50" ht="25.5" customHeight="1" thickBot="1" x14ac:dyDescent="0.35">
      <c r="A48" s="511" t="s">
        <v>13</v>
      </c>
      <c r="B48" s="512"/>
      <c r="C48" s="512"/>
      <c r="D48" s="512"/>
      <c r="E48" s="512"/>
      <c r="F48" s="129"/>
      <c r="G48" s="129"/>
      <c r="H48" s="129"/>
      <c r="I48" s="129"/>
      <c r="J48" s="130"/>
      <c r="K48" s="153"/>
      <c r="L48" s="92"/>
      <c r="M48" s="92"/>
      <c r="N48" s="92"/>
      <c r="O48" s="92"/>
      <c r="P48" s="92"/>
      <c r="Q48" s="92"/>
      <c r="R48" s="92"/>
      <c r="S48" s="92"/>
      <c r="T48" s="92"/>
      <c r="U48" s="92"/>
      <c r="V48" s="95"/>
      <c r="W48" s="75"/>
    </row>
    <row r="49" spans="1:25" ht="32.25" customHeight="1" x14ac:dyDescent="0.3">
      <c r="A49" s="399" t="s">
        <v>12</v>
      </c>
      <c r="B49" s="399"/>
      <c r="C49" s="399"/>
      <c r="D49" s="399"/>
      <c r="E49" s="400" t="s">
        <v>194</v>
      </c>
      <c r="F49" s="401" t="s">
        <v>279</v>
      </c>
      <c r="G49" s="401" t="s">
        <v>60</v>
      </c>
      <c r="H49" s="401" t="s">
        <v>62</v>
      </c>
      <c r="I49" s="155"/>
      <c r="J49" s="96"/>
      <c r="K49" s="155"/>
      <c r="L49" s="93"/>
      <c r="M49" s="93"/>
      <c r="N49" s="93"/>
      <c r="O49" s="93"/>
      <c r="P49" s="93"/>
      <c r="Q49" s="93"/>
      <c r="R49" s="93"/>
      <c r="S49" s="93"/>
      <c r="T49" s="93"/>
      <c r="U49" s="93"/>
      <c r="V49" s="97"/>
      <c r="W49" s="75"/>
      <c r="Y49" s="522"/>
    </row>
    <row r="50" spans="1:25" ht="47.1" hidden="1" customHeight="1" x14ac:dyDescent="0.3">
      <c r="A50" s="395" t="s">
        <v>79</v>
      </c>
      <c r="B50" s="395"/>
      <c r="C50" s="395"/>
      <c r="D50" s="395"/>
      <c r="E50" s="402" t="s">
        <v>68</v>
      </c>
      <c r="F50" s="403" t="s">
        <v>61</v>
      </c>
      <c r="G50" s="403" t="b">
        <f>IFERROR(IF(E50&lt;&gt;"",TRUE,FALSE),FALSE)</f>
        <v>1</v>
      </c>
      <c r="H50" s="403" t="s">
        <v>61</v>
      </c>
      <c r="I50" s="156"/>
      <c r="J50" s="157"/>
      <c r="K50" s="156"/>
      <c r="L50" s="92"/>
      <c r="M50" s="92"/>
      <c r="N50" s="92"/>
      <c r="O50" s="92"/>
      <c r="P50" s="92"/>
      <c r="Q50" s="92"/>
      <c r="R50" s="92"/>
      <c r="S50" s="92"/>
      <c r="T50" s="92"/>
      <c r="U50" s="92"/>
      <c r="V50" s="95"/>
      <c r="Y50" s="522"/>
    </row>
    <row r="51" spans="1:25" ht="47.1" customHeight="1" x14ac:dyDescent="0.3">
      <c r="A51" s="395">
        <v>1</v>
      </c>
      <c r="B51" s="395"/>
      <c r="C51" s="395"/>
      <c r="D51" s="395"/>
      <c r="E51" s="402" t="s">
        <v>508</v>
      </c>
      <c r="F51" s="403" t="s">
        <v>373</v>
      </c>
      <c r="G51" s="403" t="b">
        <f t="shared" ref="G51:G62" si="6">IFERROR(IF(E51&lt;&gt;"",TRUE,FALSE),FALSE)</f>
        <v>1</v>
      </c>
      <c r="H51" s="403" t="s">
        <v>509</v>
      </c>
      <c r="I51" s="156"/>
      <c r="J51" s="157"/>
      <c r="K51" s="156"/>
      <c r="L51" s="92"/>
      <c r="M51" s="92"/>
      <c r="N51" s="92"/>
      <c r="O51" s="92"/>
      <c r="P51" s="92"/>
      <c r="Q51" s="92"/>
      <c r="R51" s="92"/>
      <c r="S51" s="92"/>
      <c r="T51" s="92"/>
      <c r="U51" s="92"/>
      <c r="V51" s="95"/>
      <c r="Y51" s="354"/>
    </row>
    <row r="52" spans="1:25" ht="47.1" customHeight="1" x14ac:dyDescent="0.3">
      <c r="A52" s="395">
        <v>2</v>
      </c>
      <c r="B52" s="395"/>
      <c r="C52" s="395"/>
      <c r="D52" s="395"/>
      <c r="E52" s="402" t="s">
        <v>510</v>
      </c>
      <c r="F52" s="403" t="s">
        <v>373</v>
      </c>
      <c r="G52" s="403" t="b">
        <f t="shared" si="6"/>
        <v>1</v>
      </c>
      <c r="H52" s="403" t="s">
        <v>511</v>
      </c>
      <c r="I52" s="156"/>
      <c r="J52" s="157"/>
      <c r="K52" s="156"/>
      <c r="L52" s="92"/>
      <c r="M52" s="92"/>
      <c r="N52" s="92"/>
      <c r="O52" s="92"/>
      <c r="P52" s="92"/>
      <c r="Q52" s="92"/>
      <c r="R52" s="92"/>
      <c r="S52" s="92"/>
      <c r="T52" s="92"/>
      <c r="U52" s="92"/>
      <c r="V52" s="95"/>
      <c r="Y52" s="354"/>
    </row>
    <row r="53" spans="1:25" ht="47.1" customHeight="1" x14ac:dyDescent="0.3">
      <c r="A53" s="395">
        <v>3</v>
      </c>
      <c r="B53" s="395"/>
      <c r="C53" s="395"/>
      <c r="D53" s="395"/>
      <c r="E53" s="402" t="s">
        <v>512</v>
      </c>
      <c r="F53" s="403" t="s">
        <v>373</v>
      </c>
      <c r="G53" s="403" t="b">
        <f t="shared" si="6"/>
        <v>1</v>
      </c>
      <c r="H53" s="403" t="s">
        <v>513</v>
      </c>
      <c r="I53" s="156"/>
      <c r="J53" s="157"/>
      <c r="K53" s="156"/>
      <c r="L53" s="92"/>
      <c r="M53" s="92"/>
      <c r="N53" s="92"/>
      <c r="O53" s="92"/>
      <c r="P53" s="92"/>
      <c r="Q53" s="92"/>
      <c r="R53" s="92"/>
      <c r="S53" s="92"/>
      <c r="T53" s="92"/>
      <c r="U53" s="92"/>
      <c r="V53" s="95"/>
      <c r="Y53" s="354"/>
    </row>
    <row r="54" spans="1:25" ht="47.1" customHeight="1" x14ac:dyDescent="0.3">
      <c r="A54" s="395">
        <v>4</v>
      </c>
      <c r="B54" s="395"/>
      <c r="C54" s="395"/>
      <c r="D54" s="395"/>
      <c r="E54" s="402" t="s">
        <v>514</v>
      </c>
      <c r="F54" s="403" t="s">
        <v>373</v>
      </c>
      <c r="G54" s="403" t="b">
        <f t="shared" si="6"/>
        <v>1</v>
      </c>
      <c r="H54" s="403" t="s">
        <v>515</v>
      </c>
      <c r="I54" s="156"/>
      <c r="J54" s="157"/>
      <c r="K54" s="156"/>
      <c r="L54" s="92"/>
      <c r="M54" s="92"/>
      <c r="N54" s="92"/>
      <c r="O54" s="92"/>
      <c r="P54" s="92"/>
      <c r="Q54" s="92"/>
      <c r="R54" s="92"/>
      <c r="S54" s="92"/>
      <c r="T54" s="92"/>
      <c r="U54" s="92"/>
      <c r="V54" s="95"/>
      <c r="Y54" s="354"/>
    </row>
    <row r="55" spans="1:25" ht="47.1" customHeight="1" x14ac:dyDescent="0.3">
      <c r="A55" s="395">
        <v>5</v>
      </c>
      <c r="B55" s="395"/>
      <c r="C55" s="395"/>
      <c r="D55" s="395"/>
      <c r="E55" s="402"/>
      <c r="F55" s="403" t="s">
        <v>373</v>
      </c>
      <c r="G55" s="403" t="b">
        <f t="shared" si="6"/>
        <v>0</v>
      </c>
      <c r="H55" s="403" t="s">
        <v>516</v>
      </c>
      <c r="I55" s="156"/>
      <c r="J55" s="157"/>
      <c r="K55" s="156"/>
      <c r="L55" s="92"/>
      <c r="M55" s="92"/>
      <c r="N55" s="92"/>
      <c r="O55" s="92"/>
      <c r="P55" s="92"/>
      <c r="Q55" s="92"/>
      <c r="R55" s="92"/>
      <c r="S55" s="92"/>
      <c r="T55" s="92"/>
      <c r="U55" s="92"/>
      <c r="V55" s="95"/>
      <c r="Y55" s="354"/>
    </row>
    <row r="56" spans="1:25" ht="47.1" customHeight="1" x14ac:dyDescent="0.3">
      <c r="A56" s="395">
        <v>6</v>
      </c>
      <c r="B56" s="395"/>
      <c r="C56" s="395"/>
      <c r="D56" s="395"/>
      <c r="E56" s="402"/>
      <c r="F56" s="403" t="s">
        <v>373</v>
      </c>
      <c r="G56" s="403" t="b">
        <f t="shared" si="6"/>
        <v>0</v>
      </c>
      <c r="H56" s="403" t="s">
        <v>517</v>
      </c>
      <c r="I56" s="156"/>
      <c r="J56" s="157"/>
      <c r="K56" s="156"/>
      <c r="L56" s="92"/>
      <c r="M56" s="92"/>
      <c r="N56" s="92"/>
      <c r="O56" s="92"/>
      <c r="P56" s="92"/>
      <c r="Q56" s="92"/>
      <c r="R56" s="92"/>
      <c r="S56" s="92"/>
      <c r="T56" s="92"/>
      <c r="U56" s="92"/>
      <c r="V56" s="95"/>
      <c r="Y56" s="354"/>
    </row>
    <row r="57" spans="1:25" ht="47.1" customHeight="1" x14ac:dyDescent="0.3">
      <c r="A57" s="395">
        <v>7</v>
      </c>
      <c r="B57" s="395"/>
      <c r="C57" s="395"/>
      <c r="D57" s="395"/>
      <c r="E57" s="402"/>
      <c r="F57" s="403" t="s">
        <v>373</v>
      </c>
      <c r="G57" s="403" t="b">
        <f t="shared" si="6"/>
        <v>0</v>
      </c>
      <c r="H57" s="403" t="s">
        <v>518</v>
      </c>
      <c r="I57" s="156"/>
      <c r="J57" s="157"/>
      <c r="K57" s="156"/>
      <c r="L57" s="92"/>
      <c r="M57" s="92"/>
      <c r="N57" s="92"/>
      <c r="O57" s="92"/>
      <c r="P57" s="92"/>
      <c r="Q57" s="92"/>
      <c r="R57" s="92"/>
      <c r="S57" s="92"/>
      <c r="T57" s="92"/>
      <c r="U57" s="92"/>
      <c r="V57" s="95"/>
      <c r="Y57" s="354"/>
    </row>
    <row r="58" spans="1:25" ht="47.1" customHeight="1" x14ac:dyDescent="0.3">
      <c r="A58" s="395">
        <v>8</v>
      </c>
      <c r="B58" s="395"/>
      <c r="C58" s="395"/>
      <c r="D58" s="395"/>
      <c r="E58" s="402"/>
      <c r="F58" s="403" t="s">
        <v>373</v>
      </c>
      <c r="G58" s="403" t="b">
        <f t="shared" si="6"/>
        <v>0</v>
      </c>
      <c r="H58" s="403" t="s">
        <v>519</v>
      </c>
      <c r="I58" s="156"/>
      <c r="J58" s="157"/>
      <c r="K58" s="156"/>
      <c r="L58" s="92"/>
      <c r="M58" s="92"/>
      <c r="N58" s="92"/>
      <c r="O58" s="92"/>
      <c r="P58" s="92"/>
      <c r="Q58" s="92"/>
      <c r="R58" s="92"/>
      <c r="S58" s="92"/>
      <c r="T58" s="92"/>
      <c r="U58" s="92"/>
      <c r="V58" s="95"/>
      <c r="Y58" s="354"/>
    </row>
    <row r="59" spans="1:25" ht="47.1" customHeight="1" x14ac:dyDescent="0.3">
      <c r="A59" s="395">
        <v>9</v>
      </c>
      <c r="B59" s="395"/>
      <c r="C59" s="395"/>
      <c r="D59" s="395"/>
      <c r="E59" s="402"/>
      <c r="F59" s="403" t="s">
        <v>373</v>
      </c>
      <c r="G59" s="403" t="b">
        <f t="shared" si="6"/>
        <v>0</v>
      </c>
      <c r="H59" s="403" t="s">
        <v>520</v>
      </c>
      <c r="I59" s="156"/>
      <c r="J59" s="157"/>
      <c r="K59" s="156"/>
      <c r="L59" s="92"/>
      <c r="M59" s="92"/>
      <c r="N59" s="92"/>
      <c r="O59" s="92"/>
      <c r="P59" s="92"/>
      <c r="Q59" s="92"/>
      <c r="R59" s="92"/>
      <c r="S59" s="92"/>
      <c r="T59" s="92"/>
      <c r="U59" s="92"/>
      <c r="V59" s="95"/>
      <c r="Y59" s="354"/>
    </row>
    <row r="60" spans="1:25" ht="47.1" customHeight="1" x14ac:dyDescent="0.3">
      <c r="A60" s="395">
        <v>10</v>
      </c>
      <c r="B60" s="395"/>
      <c r="C60" s="395"/>
      <c r="D60" s="395"/>
      <c r="E60" s="402"/>
      <c r="F60" s="403" t="s">
        <v>373</v>
      </c>
      <c r="G60" s="403" t="b">
        <f t="shared" si="6"/>
        <v>0</v>
      </c>
      <c r="H60" s="403" t="s">
        <v>521</v>
      </c>
      <c r="I60" s="156"/>
      <c r="J60" s="157"/>
      <c r="K60" s="156"/>
      <c r="L60" s="92"/>
      <c r="M60" s="92"/>
      <c r="N60" s="92"/>
      <c r="O60" s="92"/>
      <c r="P60" s="92"/>
      <c r="Q60" s="92"/>
      <c r="R60" s="92"/>
      <c r="S60" s="92"/>
      <c r="T60" s="92"/>
      <c r="U60" s="92"/>
      <c r="V60" s="95"/>
      <c r="Y60" s="354"/>
    </row>
    <row r="61" spans="1:25" ht="47.1" customHeight="1" x14ac:dyDescent="0.3">
      <c r="A61" s="395">
        <v>11</v>
      </c>
      <c r="B61" s="395"/>
      <c r="C61" s="395"/>
      <c r="D61" s="395"/>
      <c r="E61" s="402"/>
      <c r="F61" s="403" t="s">
        <v>373</v>
      </c>
      <c r="G61" s="403" t="b">
        <f t="shared" si="6"/>
        <v>0</v>
      </c>
      <c r="H61" s="403" t="s">
        <v>522</v>
      </c>
      <c r="I61" s="156"/>
      <c r="J61" s="157"/>
      <c r="K61" s="156"/>
      <c r="L61" s="92"/>
      <c r="M61" s="92"/>
      <c r="N61" s="92"/>
      <c r="O61" s="92"/>
      <c r="P61" s="92"/>
      <c r="Q61" s="92"/>
      <c r="R61" s="92"/>
      <c r="S61" s="92"/>
      <c r="T61" s="92"/>
      <c r="U61" s="92"/>
      <c r="V61" s="95"/>
      <c r="Y61" s="354"/>
    </row>
    <row r="62" spans="1:25" ht="47.1" customHeight="1" x14ac:dyDescent="0.3">
      <c r="A62" s="395">
        <v>12</v>
      </c>
      <c r="B62" s="395"/>
      <c r="C62" s="395"/>
      <c r="D62" s="395"/>
      <c r="E62" s="402"/>
      <c r="F62" s="403" t="s">
        <v>373</v>
      </c>
      <c r="G62" s="403" t="b">
        <f t="shared" si="6"/>
        <v>0</v>
      </c>
      <c r="H62" s="403" t="s">
        <v>523</v>
      </c>
      <c r="I62" s="156"/>
      <c r="J62" s="157"/>
      <c r="K62" s="156"/>
      <c r="L62" s="92"/>
      <c r="M62" s="92"/>
      <c r="N62" s="92"/>
      <c r="O62" s="92"/>
      <c r="P62" s="92"/>
      <c r="Q62" s="92"/>
      <c r="R62" s="92"/>
      <c r="S62" s="92"/>
      <c r="T62" s="92"/>
      <c r="U62" s="92"/>
      <c r="V62" s="95"/>
      <c r="Y62" s="354"/>
    </row>
    <row r="63" spans="1:25" ht="2.85" customHeight="1" thickBot="1" x14ac:dyDescent="0.35">
      <c r="A63" s="98"/>
      <c r="B63" s="99"/>
      <c r="C63" s="99"/>
      <c r="D63" s="99"/>
      <c r="E63" s="99"/>
      <c r="F63" s="99"/>
      <c r="G63" s="99"/>
      <c r="H63" s="99"/>
      <c r="I63" s="99"/>
      <c r="J63" s="100"/>
      <c r="K63" s="102"/>
      <c r="L63" s="92"/>
      <c r="M63" s="92"/>
      <c r="N63" s="92"/>
      <c r="O63" s="92"/>
      <c r="P63" s="92"/>
      <c r="Q63" s="92"/>
      <c r="R63" s="92"/>
      <c r="S63" s="92"/>
      <c r="T63" s="92"/>
      <c r="U63" s="92"/>
      <c r="V63" s="95"/>
      <c r="Y63" s="101"/>
    </row>
    <row r="64" spans="1:25" ht="29.25" customHeight="1" x14ac:dyDescent="0.3">
      <c r="A64" s="102"/>
      <c r="B64" s="102"/>
      <c r="C64" s="102"/>
      <c r="D64" s="102"/>
      <c r="E64" s="102"/>
      <c r="F64" s="102"/>
      <c r="G64" s="102"/>
      <c r="H64" s="102"/>
      <c r="I64" s="102"/>
      <c r="J64" s="102"/>
      <c r="K64" s="102"/>
      <c r="L64" s="92"/>
      <c r="M64" s="92"/>
      <c r="N64" s="92"/>
      <c r="O64" s="92"/>
      <c r="P64" s="92"/>
      <c r="Q64" s="92"/>
      <c r="R64" s="92"/>
      <c r="S64" s="92"/>
      <c r="T64" s="92"/>
      <c r="U64" s="92"/>
      <c r="V64" s="95"/>
      <c r="Y64" s="101"/>
    </row>
    <row r="65" spans="1:50" s="48" customFormat="1" ht="30.75" customHeight="1" thickBot="1" x14ac:dyDescent="0.35">
      <c r="A65" s="103"/>
      <c r="B65" s="103"/>
      <c r="C65" s="103"/>
      <c r="D65" s="103"/>
      <c r="E65" s="103"/>
      <c r="F65" s="103"/>
      <c r="G65" s="103"/>
      <c r="H65" s="103"/>
      <c r="I65" s="103"/>
      <c r="J65" s="103"/>
      <c r="K65" s="103"/>
      <c r="L65" s="103"/>
      <c r="M65" s="103"/>
      <c r="N65" s="103"/>
      <c r="O65" s="103"/>
      <c r="P65" s="103"/>
      <c r="Q65" s="103"/>
      <c r="R65" s="103"/>
      <c r="S65" s="103"/>
      <c r="T65" s="103"/>
      <c r="U65" s="103"/>
      <c r="V65" s="68"/>
      <c r="W65" s="68"/>
      <c r="X65" s="68"/>
      <c r="Y65" s="68"/>
      <c r="Z65" s="68"/>
      <c r="AO65" s="3"/>
      <c r="AP65" s="3"/>
      <c r="AQ65" s="3"/>
      <c r="AR65" s="3"/>
      <c r="AS65" s="3"/>
      <c r="AT65" s="3"/>
      <c r="AU65" s="3"/>
      <c r="AV65" s="3"/>
      <c r="AW65" s="3"/>
      <c r="AX65" s="3"/>
    </row>
    <row r="66" spans="1:50" ht="30.75" customHeight="1" thickBot="1" x14ac:dyDescent="0.35">
      <c r="A66" s="514" t="s">
        <v>5</v>
      </c>
      <c r="B66" s="512"/>
      <c r="C66" s="512"/>
      <c r="D66" s="512"/>
      <c r="E66" s="517"/>
      <c r="F66" s="129"/>
      <c r="G66" s="129"/>
      <c r="H66" s="129"/>
      <c r="I66" s="129"/>
      <c r="J66" s="130"/>
      <c r="K66" s="153"/>
      <c r="L66" s="92"/>
      <c r="M66" s="92"/>
      <c r="N66" s="92"/>
      <c r="O66" s="92"/>
      <c r="P66" s="92"/>
      <c r="Q66" s="92"/>
      <c r="R66" s="92"/>
      <c r="S66" s="92"/>
      <c r="T66" s="92"/>
      <c r="U66" s="92"/>
      <c r="V66" s="95"/>
      <c r="W66" s="75"/>
    </row>
    <row r="67" spans="1:50" ht="30.75" customHeight="1" x14ac:dyDescent="0.3">
      <c r="A67" s="399" t="s">
        <v>14</v>
      </c>
      <c r="B67" s="399"/>
      <c r="C67" s="399"/>
      <c r="D67" s="399"/>
      <c r="E67" s="400" t="s">
        <v>158</v>
      </c>
      <c r="F67" s="401" t="s">
        <v>279</v>
      </c>
      <c r="G67" s="401" t="s">
        <v>60</v>
      </c>
      <c r="H67" s="401" t="s">
        <v>62</v>
      </c>
      <c r="I67" s="155"/>
      <c r="J67" s="96"/>
      <c r="K67" s="155"/>
      <c r="L67" s="93"/>
      <c r="M67" s="93"/>
      <c r="N67" s="93"/>
      <c r="O67" s="93"/>
      <c r="P67" s="93"/>
      <c r="Q67" s="93"/>
      <c r="R67" s="93"/>
      <c r="S67" s="93"/>
      <c r="T67" s="93"/>
      <c r="U67" s="93"/>
      <c r="V67" s="97"/>
      <c r="W67" s="75"/>
      <c r="Y67" s="522"/>
    </row>
    <row r="68" spans="1:50" ht="47.1" hidden="1" customHeight="1" x14ac:dyDescent="0.3">
      <c r="A68" s="395" t="s">
        <v>80</v>
      </c>
      <c r="B68" s="395"/>
      <c r="C68" s="395"/>
      <c r="D68" s="395"/>
      <c r="E68" s="402" t="s">
        <v>69</v>
      </c>
      <c r="F68" s="403" t="s">
        <v>61</v>
      </c>
      <c r="G68" s="403" t="b">
        <f>IFERROR(IF(E68&lt;&gt;"",TRUE,FALSE),FALSE)</f>
        <v>1</v>
      </c>
      <c r="H68" s="403" t="s">
        <v>61</v>
      </c>
      <c r="I68" s="156"/>
      <c r="J68" s="157"/>
      <c r="K68" s="156"/>
      <c r="L68" s="47"/>
      <c r="M68" s="47"/>
      <c r="N68" s="47"/>
      <c r="O68" s="47"/>
      <c r="P68" s="47"/>
      <c r="Q68" s="47"/>
      <c r="R68" s="47"/>
      <c r="S68" s="47"/>
      <c r="T68" s="47"/>
      <c r="U68" s="47"/>
      <c r="V68" s="104"/>
      <c r="Y68" s="522"/>
    </row>
    <row r="69" spans="1:50" ht="47.1" customHeight="1" x14ac:dyDescent="0.3">
      <c r="A69" s="395">
        <v>1</v>
      </c>
      <c r="B69" s="395"/>
      <c r="C69" s="395"/>
      <c r="D69" s="395"/>
      <c r="E69" s="402" t="s">
        <v>524</v>
      </c>
      <c r="F69" s="403" t="s">
        <v>373</v>
      </c>
      <c r="G69" s="403" t="b">
        <f t="shared" ref="G69:G80" si="7">IFERROR(IF(E69&lt;&gt;"",TRUE,FALSE),FALSE)</f>
        <v>1</v>
      </c>
      <c r="H69" s="403" t="s">
        <v>525</v>
      </c>
      <c r="I69" s="156"/>
      <c r="J69" s="157"/>
      <c r="K69" s="156"/>
      <c r="L69" s="47"/>
      <c r="M69" s="47"/>
      <c r="N69" s="47"/>
      <c r="O69" s="47"/>
      <c r="P69" s="47"/>
      <c r="Q69" s="47"/>
      <c r="R69" s="47"/>
      <c r="S69" s="47"/>
      <c r="T69" s="47"/>
      <c r="U69" s="47"/>
      <c r="V69" s="104"/>
      <c r="Y69" s="522"/>
    </row>
    <row r="70" spans="1:50" ht="47.1" customHeight="1" x14ac:dyDescent="0.3">
      <c r="A70" s="395">
        <v>2</v>
      </c>
      <c r="B70" s="395"/>
      <c r="C70" s="395"/>
      <c r="D70" s="395"/>
      <c r="E70" s="402" t="s">
        <v>526</v>
      </c>
      <c r="F70" s="403" t="s">
        <v>373</v>
      </c>
      <c r="G70" s="403" t="b">
        <f t="shared" si="7"/>
        <v>1</v>
      </c>
      <c r="H70" s="403" t="s">
        <v>527</v>
      </c>
      <c r="I70" s="156"/>
      <c r="J70" s="157"/>
      <c r="K70" s="156"/>
      <c r="L70" s="47"/>
      <c r="M70" s="47"/>
      <c r="N70" s="47"/>
      <c r="O70" s="47"/>
      <c r="P70" s="47"/>
      <c r="Q70" s="47"/>
      <c r="R70" s="47"/>
      <c r="S70" s="47"/>
      <c r="T70" s="47"/>
      <c r="U70" s="47"/>
      <c r="V70" s="104"/>
      <c r="Y70" s="522"/>
    </row>
    <row r="71" spans="1:50" ht="47.1" customHeight="1" x14ac:dyDescent="0.3">
      <c r="A71" s="395">
        <v>3</v>
      </c>
      <c r="B71" s="395"/>
      <c r="C71" s="395"/>
      <c r="D71" s="395"/>
      <c r="E71" s="402" t="s">
        <v>528</v>
      </c>
      <c r="F71" s="403" t="s">
        <v>373</v>
      </c>
      <c r="G71" s="403" t="b">
        <f t="shared" si="7"/>
        <v>1</v>
      </c>
      <c r="H71" s="403" t="s">
        <v>529</v>
      </c>
      <c r="I71" s="156"/>
      <c r="J71" s="157"/>
      <c r="K71" s="156"/>
      <c r="L71" s="47"/>
      <c r="M71" s="47"/>
      <c r="N71" s="47"/>
      <c r="O71" s="47"/>
      <c r="P71" s="47"/>
      <c r="Q71" s="47"/>
      <c r="R71" s="47"/>
      <c r="S71" s="47"/>
      <c r="T71" s="47"/>
      <c r="U71" s="47"/>
      <c r="V71" s="104"/>
      <c r="Y71" s="522"/>
    </row>
    <row r="72" spans="1:50" ht="47.1" customHeight="1" x14ac:dyDescent="0.3">
      <c r="A72" s="395">
        <v>4</v>
      </c>
      <c r="B72" s="395"/>
      <c r="C72" s="395"/>
      <c r="D72" s="395"/>
      <c r="E72" s="402" t="s">
        <v>530</v>
      </c>
      <c r="F72" s="403" t="s">
        <v>373</v>
      </c>
      <c r="G72" s="403" t="b">
        <f t="shared" si="7"/>
        <v>1</v>
      </c>
      <c r="H72" s="403" t="s">
        <v>531</v>
      </c>
      <c r="I72" s="156"/>
      <c r="J72" s="157"/>
      <c r="K72" s="156"/>
      <c r="L72" s="47"/>
      <c r="M72" s="47"/>
      <c r="N72" s="47"/>
      <c r="O72" s="47"/>
      <c r="P72" s="47"/>
      <c r="Q72" s="47"/>
      <c r="R72" s="47"/>
      <c r="S72" s="47"/>
      <c r="T72" s="47"/>
      <c r="U72" s="47"/>
      <c r="V72" s="104"/>
      <c r="Y72" s="522"/>
    </row>
    <row r="73" spans="1:50" ht="47.1" customHeight="1" x14ac:dyDescent="0.3">
      <c r="A73" s="395">
        <v>5</v>
      </c>
      <c r="B73" s="395"/>
      <c r="C73" s="395"/>
      <c r="D73" s="395"/>
      <c r="E73" s="402" t="s">
        <v>532</v>
      </c>
      <c r="F73" s="403" t="s">
        <v>373</v>
      </c>
      <c r="G73" s="403" t="b">
        <f t="shared" si="7"/>
        <v>1</v>
      </c>
      <c r="H73" s="403" t="s">
        <v>533</v>
      </c>
      <c r="I73" s="156"/>
      <c r="J73" s="157"/>
      <c r="K73" s="156"/>
      <c r="L73" s="47"/>
      <c r="M73" s="47"/>
      <c r="N73" s="47"/>
      <c r="O73" s="47"/>
      <c r="P73" s="47"/>
      <c r="Q73" s="47"/>
      <c r="R73" s="47"/>
      <c r="S73" s="47"/>
      <c r="T73" s="47"/>
      <c r="U73" s="47"/>
      <c r="V73" s="104"/>
      <c r="Y73" s="522"/>
    </row>
    <row r="74" spans="1:50" ht="47.1" customHeight="1" x14ac:dyDescent="0.3">
      <c r="A74" s="395">
        <v>6</v>
      </c>
      <c r="B74" s="395"/>
      <c r="C74" s="395"/>
      <c r="D74" s="395"/>
      <c r="E74" s="402" t="s">
        <v>534</v>
      </c>
      <c r="F74" s="403" t="s">
        <v>373</v>
      </c>
      <c r="G74" s="403" t="b">
        <f t="shared" si="7"/>
        <v>1</v>
      </c>
      <c r="H74" s="403" t="s">
        <v>535</v>
      </c>
      <c r="I74" s="156"/>
      <c r="J74" s="157"/>
      <c r="K74" s="156"/>
      <c r="L74" s="47"/>
      <c r="M74" s="47"/>
      <c r="N74" s="47"/>
      <c r="O74" s="47"/>
      <c r="P74" s="47"/>
      <c r="Q74" s="47"/>
      <c r="R74" s="47"/>
      <c r="S74" s="47"/>
      <c r="T74" s="47"/>
      <c r="U74" s="47"/>
      <c r="V74" s="104"/>
      <c r="Y74" s="522"/>
    </row>
    <row r="75" spans="1:50" ht="47.1" customHeight="1" x14ac:dyDescent="0.3">
      <c r="A75" s="395">
        <v>7</v>
      </c>
      <c r="B75" s="395"/>
      <c r="C75" s="395"/>
      <c r="D75" s="395"/>
      <c r="E75" s="402" t="s">
        <v>536</v>
      </c>
      <c r="F75" s="403" t="s">
        <v>373</v>
      </c>
      <c r="G75" s="403" t="b">
        <f t="shared" si="7"/>
        <v>1</v>
      </c>
      <c r="H75" s="403" t="s">
        <v>537</v>
      </c>
      <c r="I75" s="156"/>
      <c r="J75" s="157"/>
      <c r="K75" s="156"/>
      <c r="L75" s="47"/>
      <c r="M75" s="47"/>
      <c r="N75" s="47"/>
      <c r="O75" s="47"/>
      <c r="P75" s="47"/>
      <c r="Q75" s="47"/>
      <c r="R75" s="47"/>
      <c r="S75" s="47"/>
      <c r="T75" s="47"/>
      <c r="U75" s="47"/>
      <c r="V75" s="104"/>
      <c r="Y75" s="522"/>
    </row>
    <row r="76" spans="1:50" ht="47.1" customHeight="1" x14ac:dyDescent="0.3">
      <c r="A76" s="395">
        <v>8</v>
      </c>
      <c r="B76" s="395"/>
      <c r="C76" s="395"/>
      <c r="D76" s="395"/>
      <c r="E76" s="402" t="s">
        <v>538</v>
      </c>
      <c r="F76" s="403" t="s">
        <v>373</v>
      </c>
      <c r="G76" s="403" t="b">
        <f t="shared" si="7"/>
        <v>1</v>
      </c>
      <c r="H76" s="403" t="s">
        <v>539</v>
      </c>
      <c r="I76" s="156"/>
      <c r="J76" s="157"/>
      <c r="K76" s="156"/>
      <c r="L76" s="47"/>
      <c r="M76" s="47"/>
      <c r="N76" s="47"/>
      <c r="O76" s="47"/>
      <c r="P76" s="47"/>
      <c r="Q76" s="47"/>
      <c r="R76" s="47"/>
      <c r="S76" s="47"/>
      <c r="T76" s="47"/>
      <c r="U76" s="47"/>
      <c r="V76" s="104"/>
      <c r="Y76" s="522"/>
    </row>
    <row r="77" spans="1:50" ht="47.1" customHeight="1" x14ac:dyDescent="0.3">
      <c r="A77" s="395">
        <v>9</v>
      </c>
      <c r="B77" s="395"/>
      <c r="C77" s="395"/>
      <c r="D77" s="395"/>
      <c r="E77" s="402" t="s">
        <v>540</v>
      </c>
      <c r="F77" s="403" t="s">
        <v>373</v>
      </c>
      <c r="G77" s="403" t="b">
        <f t="shared" si="7"/>
        <v>1</v>
      </c>
      <c r="H77" s="403" t="s">
        <v>541</v>
      </c>
      <c r="I77" s="156"/>
      <c r="J77" s="157"/>
      <c r="K77" s="156"/>
      <c r="L77" s="47"/>
      <c r="M77" s="47"/>
      <c r="N77" s="47"/>
      <c r="O77" s="47"/>
      <c r="P77" s="47"/>
      <c r="Q77" s="47"/>
      <c r="R77" s="47"/>
      <c r="S77" s="47"/>
      <c r="T77" s="47"/>
      <c r="U77" s="47"/>
      <c r="V77" s="104"/>
      <c r="Y77" s="522"/>
    </row>
    <row r="78" spans="1:50" ht="47.1" customHeight="1" x14ac:dyDescent="0.3">
      <c r="A78" s="395">
        <v>10</v>
      </c>
      <c r="B78" s="395"/>
      <c r="C78" s="395"/>
      <c r="D78" s="395"/>
      <c r="E78" s="402" t="s">
        <v>542</v>
      </c>
      <c r="F78" s="403" t="s">
        <v>373</v>
      </c>
      <c r="G78" s="403" t="b">
        <f t="shared" si="7"/>
        <v>1</v>
      </c>
      <c r="H78" s="403" t="s">
        <v>543</v>
      </c>
      <c r="I78" s="156"/>
      <c r="J78" s="157"/>
      <c r="K78" s="156"/>
      <c r="L78" s="47"/>
      <c r="M78" s="47"/>
      <c r="N78" s="47"/>
      <c r="O78" s="47"/>
      <c r="P78" s="47"/>
      <c r="Q78" s="47"/>
      <c r="R78" s="47"/>
      <c r="S78" s="47"/>
      <c r="T78" s="47"/>
      <c r="U78" s="47"/>
      <c r="V78" s="104"/>
      <c r="Y78" s="522"/>
    </row>
    <row r="79" spans="1:50" ht="47.1" customHeight="1" x14ac:dyDescent="0.3">
      <c r="A79" s="395">
        <v>11</v>
      </c>
      <c r="B79" s="395"/>
      <c r="C79" s="395"/>
      <c r="D79" s="395"/>
      <c r="E79" s="402"/>
      <c r="F79" s="403" t="s">
        <v>373</v>
      </c>
      <c r="G79" s="403" t="b">
        <f t="shared" si="7"/>
        <v>0</v>
      </c>
      <c r="H79" s="403" t="s">
        <v>544</v>
      </c>
      <c r="I79" s="156"/>
      <c r="J79" s="157"/>
      <c r="K79" s="156"/>
      <c r="L79" s="47"/>
      <c r="M79" s="47"/>
      <c r="N79" s="47"/>
      <c r="O79" s="47"/>
      <c r="P79" s="47"/>
      <c r="Q79" s="47"/>
      <c r="R79" s="47"/>
      <c r="S79" s="47"/>
      <c r="T79" s="47"/>
      <c r="U79" s="47"/>
      <c r="V79" s="104"/>
      <c r="Y79" s="522"/>
    </row>
    <row r="80" spans="1:50" ht="47.1" customHeight="1" x14ac:dyDescent="0.3">
      <c r="A80" s="395">
        <v>12</v>
      </c>
      <c r="B80" s="395"/>
      <c r="C80" s="395"/>
      <c r="D80" s="395"/>
      <c r="E80" s="402"/>
      <c r="F80" s="403" t="s">
        <v>373</v>
      </c>
      <c r="G80" s="403" t="b">
        <f t="shared" si="7"/>
        <v>0</v>
      </c>
      <c r="H80" s="403" t="s">
        <v>545</v>
      </c>
      <c r="I80" s="156"/>
      <c r="J80" s="157"/>
      <c r="K80" s="156"/>
      <c r="L80" s="47"/>
      <c r="M80" s="47"/>
      <c r="N80" s="47"/>
      <c r="O80" s="47"/>
      <c r="P80" s="47"/>
      <c r="Q80" s="47"/>
      <c r="R80" s="47"/>
      <c r="S80" s="47"/>
      <c r="T80" s="47"/>
      <c r="U80" s="47"/>
      <c r="V80" s="104"/>
      <c r="Y80" s="522"/>
    </row>
    <row r="81" spans="1:45" ht="2.85" customHeight="1" thickBot="1" x14ac:dyDescent="0.35">
      <c r="A81" s="65"/>
      <c r="B81" s="66"/>
      <c r="C81" s="66"/>
      <c r="D81" s="66"/>
      <c r="E81" s="66"/>
      <c r="F81" s="66"/>
      <c r="G81" s="66"/>
      <c r="H81" s="66"/>
      <c r="I81" s="66"/>
      <c r="J81" s="61"/>
      <c r="K81" s="52"/>
      <c r="L81" s="47"/>
      <c r="M81" s="47"/>
      <c r="N81" s="47"/>
      <c r="O81" s="47"/>
      <c r="P81" s="47"/>
      <c r="Q81" s="47"/>
      <c r="R81" s="47"/>
      <c r="S81" s="47"/>
      <c r="T81" s="47"/>
      <c r="U81" s="47"/>
      <c r="V81" s="104"/>
      <c r="Y81" s="522"/>
    </row>
    <row r="82" spans="1:45" ht="35.25" customHeight="1" x14ac:dyDescent="0.3">
      <c r="L82" s="47"/>
      <c r="M82" s="47"/>
      <c r="N82" s="47"/>
      <c r="O82" s="47"/>
      <c r="P82" s="47"/>
      <c r="Q82" s="47"/>
      <c r="R82" s="47"/>
      <c r="S82" s="47"/>
      <c r="T82" s="47"/>
      <c r="U82" s="47"/>
      <c r="V82" s="104"/>
      <c r="Y82" s="522"/>
    </row>
    <row r="83" spans="1:45" ht="35.25" customHeight="1" x14ac:dyDescent="0.3">
      <c r="L83" s="47"/>
      <c r="M83" s="47"/>
      <c r="N83" s="47"/>
      <c r="O83" s="47"/>
      <c r="P83" s="47"/>
      <c r="Q83" s="47"/>
      <c r="R83" s="47"/>
      <c r="S83" s="47"/>
      <c r="T83" s="47"/>
      <c r="U83" s="47"/>
      <c r="V83" s="104"/>
    </row>
    <row r="84" spans="1:45" ht="35.25" customHeight="1" x14ac:dyDescent="0.3">
      <c r="L84" s="47"/>
      <c r="M84" s="47"/>
      <c r="N84" s="47"/>
      <c r="O84" s="47"/>
      <c r="P84" s="47"/>
      <c r="Q84" s="47"/>
      <c r="R84" s="47"/>
      <c r="S84" s="47"/>
      <c r="T84" s="47"/>
      <c r="U84" s="47"/>
      <c r="V84" s="104"/>
    </row>
    <row r="85" spans="1:45" ht="35.25" customHeight="1" x14ac:dyDescent="0.3">
      <c r="L85" s="47"/>
      <c r="M85" s="47"/>
      <c r="N85" s="47"/>
      <c r="O85" s="47"/>
      <c r="P85" s="47"/>
      <c r="Q85" s="47"/>
      <c r="R85" s="47"/>
      <c r="S85" s="47"/>
      <c r="T85" s="47"/>
      <c r="U85" s="47"/>
      <c r="V85" s="104"/>
    </row>
    <row r="86" spans="1:45" ht="35.25" customHeight="1" x14ac:dyDescent="0.3">
      <c r="L86" s="47"/>
      <c r="M86" s="47"/>
      <c r="N86" s="47"/>
      <c r="O86" s="47"/>
      <c r="P86" s="47"/>
      <c r="Q86" s="47"/>
      <c r="R86" s="47"/>
      <c r="S86" s="47"/>
      <c r="T86" s="47"/>
      <c r="U86" s="47"/>
      <c r="V86" s="104"/>
    </row>
    <row r="87" spans="1:45" ht="17.25" customHeight="1" x14ac:dyDescent="0.3">
      <c r="L87" s="47"/>
      <c r="M87" s="47"/>
      <c r="N87" s="47"/>
      <c r="O87" s="47"/>
      <c r="P87" s="47"/>
      <c r="Q87" s="47"/>
      <c r="R87" s="47"/>
      <c r="S87" s="47"/>
      <c r="T87" s="47"/>
      <c r="U87" s="47"/>
      <c r="V87" s="104"/>
    </row>
    <row r="88" spans="1:45" ht="21.75" customHeight="1" x14ac:dyDescent="0.3">
      <c r="L88" s="47"/>
      <c r="M88" s="47"/>
      <c r="N88" s="47"/>
      <c r="O88" s="47"/>
      <c r="P88" s="47"/>
      <c r="Q88" s="47"/>
      <c r="R88" s="47"/>
      <c r="S88" s="47"/>
      <c r="T88" s="47"/>
      <c r="U88" s="47"/>
      <c r="V88" s="104"/>
    </row>
    <row r="89" spans="1:45" ht="29.25" customHeight="1" thickBot="1" x14ac:dyDescent="0.35">
      <c r="L89" s="47"/>
      <c r="M89" s="47"/>
      <c r="N89" s="47"/>
      <c r="O89" s="47"/>
      <c r="P89" s="47"/>
      <c r="Q89" s="47"/>
      <c r="R89" s="47"/>
      <c r="S89" s="47"/>
      <c r="T89" s="47"/>
      <c r="U89" s="47"/>
      <c r="V89" s="104"/>
    </row>
    <row r="90" spans="1:45" ht="29.25" customHeight="1" thickBot="1" x14ac:dyDescent="0.35">
      <c r="A90" s="514" t="s">
        <v>16</v>
      </c>
      <c r="B90" s="512"/>
      <c r="C90" s="512"/>
      <c r="D90" s="512"/>
      <c r="E90" s="517"/>
      <c r="F90" s="221"/>
      <c r="G90" s="221"/>
      <c r="H90" s="221"/>
      <c r="I90" s="221"/>
      <c r="J90" s="222"/>
      <c r="K90" s="153"/>
      <c r="L90" s="92"/>
      <c r="M90" s="92"/>
      <c r="N90" s="92"/>
      <c r="O90" s="92"/>
      <c r="P90" s="92"/>
      <c r="Q90" s="92"/>
      <c r="R90" s="92"/>
      <c r="S90" s="92"/>
      <c r="T90" s="92"/>
      <c r="U90" s="92"/>
      <c r="V90" s="95"/>
    </row>
    <row r="91" spans="1:45" ht="26.25" customHeight="1" x14ac:dyDescent="0.3">
      <c r="A91" s="399" t="s">
        <v>17</v>
      </c>
      <c r="B91" s="399"/>
      <c r="C91" s="399"/>
      <c r="D91" s="399"/>
      <c r="E91" s="399" t="s">
        <v>76</v>
      </c>
      <c r="F91" s="404" t="s">
        <v>196</v>
      </c>
      <c r="G91" s="404" t="s">
        <v>60</v>
      </c>
      <c r="H91" s="404" t="s">
        <v>62</v>
      </c>
      <c r="I91" s="383" t="s">
        <v>104</v>
      </c>
      <c r="J91" s="383" t="s">
        <v>279</v>
      </c>
      <c r="K91" s="153"/>
      <c r="L91" s="93"/>
      <c r="M91" s="93"/>
      <c r="N91" s="93"/>
      <c r="O91" s="93"/>
      <c r="P91" s="93"/>
      <c r="Q91" s="93"/>
      <c r="R91" s="93"/>
      <c r="S91" s="93"/>
      <c r="T91" s="93"/>
      <c r="U91" s="93"/>
      <c r="V91" s="97"/>
    </row>
    <row r="92" spans="1:45" ht="47.1" hidden="1" customHeight="1" x14ac:dyDescent="0.3">
      <c r="A92" s="395" t="s">
        <v>81</v>
      </c>
      <c r="B92" s="395"/>
      <c r="C92" s="395"/>
      <c r="D92" s="395"/>
      <c r="E92" s="405" t="str">
        <f>IFERROR(IF(F92="[Module Reference (Name)]","--Select--",VLOOKUP(F92,'Reference records(soft deleted)'!$B$61:$D$89,3,FALSE)),"")</f>
        <v>--Select--</v>
      </c>
      <c r="F92" s="406" t="s">
        <v>195</v>
      </c>
      <c r="G92" s="406" t="b">
        <f>IFERROR(IF(E92&lt;&gt;"",TRUE,FALSE),FALSE)</f>
        <v>1</v>
      </c>
      <c r="H92" s="407" t="s">
        <v>61</v>
      </c>
      <c r="I92" s="485" t="str">
        <f>IFERROR(VLOOKUP(E92,'Reference Records'!$C$96:$H$118,6,FALSE),"")</f>
        <v>Record ID2</v>
      </c>
      <c r="J92" s="406" t="s">
        <v>61</v>
      </c>
      <c r="K92" s="154"/>
      <c r="L92" s="47"/>
      <c r="M92" s="47"/>
      <c r="N92" s="47"/>
      <c r="O92" s="47"/>
      <c r="P92" s="47"/>
      <c r="Q92" s="47"/>
      <c r="R92" s="47"/>
      <c r="S92" s="47"/>
      <c r="T92" s="47"/>
      <c r="U92" s="47"/>
      <c r="V92" s="104"/>
      <c r="Y92" s="101"/>
      <c r="AS92" s="6"/>
    </row>
    <row r="93" spans="1:45" ht="47.1" customHeight="1" x14ac:dyDescent="0.3">
      <c r="A93" s="395">
        <v>1</v>
      </c>
      <c r="B93" s="395"/>
      <c r="C93" s="395"/>
      <c r="D93" s="395"/>
      <c r="E93" s="405" t="str">
        <f>IFERROR(IF(F93="[Module Reference (Name)]","--Select--",VLOOKUP(F93,'Reference records(soft deleted)'!$B$61:$D$89,3,FALSE)),"")</f>
        <v>HIV Testing Services</v>
      </c>
      <c r="F93" s="406" t="s">
        <v>546</v>
      </c>
      <c r="G93" s="406" t="b">
        <f t="shared" ref="G93:G107" si="8">IFERROR(IF(E93&lt;&gt;"",TRUE,FALSE),FALSE)</f>
        <v>1</v>
      </c>
      <c r="H93" s="407" t="s">
        <v>547</v>
      </c>
      <c r="I93" s="485" t="str">
        <f>IFERROR(VLOOKUP(E93,'Reference Records'!$C$96:$H$118,6,FALSE),"")</f>
        <v>a1O36000001qZ7uEAE</v>
      </c>
      <c r="J93" s="406" t="s">
        <v>373</v>
      </c>
      <c r="K93" s="154"/>
      <c r="L93" s="47"/>
      <c r="M93" s="47"/>
      <c r="N93" s="47"/>
      <c r="O93" s="47"/>
      <c r="P93" s="47"/>
      <c r="Q93" s="47"/>
      <c r="R93" s="47"/>
      <c r="S93" s="47"/>
      <c r="T93" s="47"/>
      <c r="U93" s="47"/>
      <c r="V93" s="104"/>
      <c r="Y93" s="354"/>
      <c r="AS93" s="6"/>
    </row>
    <row r="94" spans="1:45" ht="47.1" customHeight="1" x14ac:dyDescent="0.3">
      <c r="A94" s="395">
        <v>2</v>
      </c>
      <c r="B94" s="395"/>
      <c r="C94" s="395"/>
      <c r="D94" s="395"/>
      <c r="E94" s="405" t="str">
        <f>IFERROR(IF(F94="[Module Reference (Name)]","--Select--",VLOOKUP(F94,'Reference records(soft deleted)'!$B$61:$D$89,3,FALSE)),"")</f>
        <v>PMTCT</v>
      </c>
      <c r="F94" s="406" t="s">
        <v>549</v>
      </c>
      <c r="G94" s="406" t="b">
        <f t="shared" si="8"/>
        <v>1</v>
      </c>
      <c r="H94" s="407" t="s">
        <v>550</v>
      </c>
      <c r="I94" s="485" t="str">
        <f>IFERROR(VLOOKUP(E94,'Reference Records'!$C$96:$H$118,6,FALSE),"")</f>
        <v>a1O36000001EGFGEA4</v>
      </c>
      <c r="J94" s="406" t="s">
        <v>373</v>
      </c>
      <c r="K94" s="154"/>
      <c r="L94" s="47"/>
      <c r="M94" s="47"/>
      <c r="N94" s="47"/>
      <c r="O94" s="47"/>
      <c r="P94" s="47"/>
      <c r="Q94" s="47"/>
      <c r="R94" s="47"/>
      <c r="S94" s="47"/>
      <c r="T94" s="47"/>
      <c r="U94" s="47"/>
      <c r="V94" s="104"/>
      <c r="Y94" s="354"/>
      <c r="AS94" s="6"/>
    </row>
    <row r="95" spans="1:45" ht="47.1" customHeight="1" x14ac:dyDescent="0.3">
      <c r="A95" s="395">
        <v>3</v>
      </c>
      <c r="B95" s="395"/>
      <c r="C95" s="395"/>
      <c r="D95" s="395"/>
      <c r="E95" s="405" t="str">
        <f>IFERROR(IF(F95="[Module Reference (Name)]","--Select--",VLOOKUP(F95,'Reference records(soft deleted)'!$B$61:$D$89,3,FALSE)),"")</f>
        <v>Treatment, care and support</v>
      </c>
      <c r="F95" s="406" t="s">
        <v>552</v>
      </c>
      <c r="G95" s="406" t="b">
        <f t="shared" si="8"/>
        <v>1</v>
      </c>
      <c r="H95" s="407" t="s">
        <v>553</v>
      </c>
      <c r="I95" s="485" t="str">
        <f>IFERROR(VLOOKUP(E95,'Reference Records'!$C$96:$H$118,6,FALSE),"")</f>
        <v>a1O36000001EGFHEA4</v>
      </c>
      <c r="J95" s="406" t="s">
        <v>373</v>
      </c>
      <c r="K95" s="154"/>
      <c r="L95" s="47"/>
      <c r="M95" s="47"/>
      <c r="N95" s="47"/>
      <c r="O95" s="47"/>
      <c r="P95" s="47"/>
      <c r="Q95" s="47"/>
      <c r="R95" s="47"/>
      <c r="S95" s="47"/>
      <c r="T95" s="47"/>
      <c r="U95" s="47"/>
      <c r="V95" s="104"/>
      <c r="Y95" s="354"/>
      <c r="AS95" s="6"/>
    </row>
    <row r="96" spans="1:45" ht="47.1" customHeight="1" x14ac:dyDescent="0.3">
      <c r="A96" s="395">
        <v>4</v>
      </c>
      <c r="B96" s="395"/>
      <c r="C96" s="395"/>
      <c r="D96" s="395"/>
      <c r="E96" s="405" t="str">
        <f>IFERROR(IF(F96="[Module Reference (Name)]","--Select--",VLOOKUP(F96,'Reference records(soft deleted)'!$B$61:$D$89,3,FALSE)),"")</f>
        <v>TB/HIV</v>
      </c>
      <c r="F96" s="406" t="s">
        <v>555</v>
      </c>
      <c r="G96" s="406" t="b">
        <f t="shared" si="8"/>
        <v>1</v>
      </c>
      <c r="H96" s="407" t="s">
        <v>556</v>
      </c>
      <c r="I96" s="485" t="str">
        <f>IFERROR(VLOOKUP(E96,'Reference Records'!$C$96:$H$118,6,FALSE),"")</f>
        <v>a1O36000001EGFJEA4</v>
      </c>
      <c r="J96" s="406" t="s">
        <v>373</v>
      </c>
      <c r="K96" s="154"/>
      <c r="L96" s="47"/>
      <c r="M96" s="47"/>
      <c r="N96" s="47"/>
      <c r="O96" s="47"/>
      <c r="P96" s="47"/>
      <c r="Q96" s="47"/>
      <c r="R96" s="47"/>
      <c r="S96" s="47"/>
      <c r="T96" s="47"/>
      <c r="U96" s="47"/>
      <c r="V96" s="104"/>
      <c r="Y96" s="354"/>
      <c r="AS96" s="6"/>
    </row>
    <row r="97" spans="1:45" ht="47.1" customHeight="1" x14ac:dyDescent="0.3">
      <c r="A97" s="395">
        <v>5</v>
      </c>
      <c r="B97" s="395"/>
      <c r="C97" s="395"/>
      <c r="D97" s="395"/>
      <c r="E97" s="405" t="str">
        <f>IFERROR(IF(F97="[Module Reference (Name)]","--Select--",VLOOKUP(F97,'Reference records(soft deleted)'!$B$61:$D$89,3,FALSE)),"")</f>
        <v>Comprehensive prevention programs for MSM</v>
      </c>
      <c r="F97" s="406" t="s">
        <v>558</v>
      </c>
      <c r="G97" s="406" t="b">
        <f t="shared" si="8"/>
        <v>1</v>
      </c>
      <c r="H97" s="407" t="s">
        <v>559</v>
      </c>
      <c r="I97" s="485" t="str">
        <f>IFERROR(VLOOKUP(E97,'Reference Records'!$C$96:$H$118,6,FALSE),"")</f>
        <v>a1O36000001qZ7vEAE</v>
      </c>
      <c r="J97" s="406" t="s">
        <v>373</v>
      </c>
      <c r="K97" s="154"/>
      <c r="L97" s="47"/>
      <c r="M97" s="47"/>
      <c r="N97" s="47"/>
      <c r="O97" s="47"/>
      <c r="P97" s="47"/>
      <c r="Q97" s="47"/>
      <c r="R97" s="47"/>
      <c r="S97" s="47"/>
      <c r="T97" s="47"/>
      <c r="U97" s="47"/>
      <c r="V97" s="104"/>
      <c r="Y97" s="354"/>
      <c r="AS97" s="6"/>
    </row>
    <row r="98" spans="1:45" ht="47.1" customHeight="1" x14ac:dyDescent="0.3">
      <c r="A98" s="395">
        <v>6</v>
      </c>
      <c r="B98" s="395"/>
      <c r="C98" s="395"/>
      <c r="D98" s="395"/>
      <c r="E98" s="405" t="str">
        <f>IFERROR(IF(F98="[Module Reference (Name)]","--Select--",VLOOKUP(F98,'Reference records(soft deleted)'!$B$61:$D$89,3,FALSE)),"")</f>
        <v>Comprehensive prevention programs for sex workers and their clients</v>
      </c>
      <c r="F98" s="406" t="s">
        <v>561</v>
      </c>
      <c r="G98" s="406" t="b">
        <f t="shared" si="8"/>
        <v>1</v>
      </c>
      <c r="H98" s="407" t="s">
        <v>562</v>
      </c>
      <c r="I98" s="485" t="str">
        <f>IFERROR(VLOOKUP(E98,'Reference Records'!$C$96:$H$118,6,FALSE),"")</f>
        <v>a1O36000001EGFCEA4</v>
      </c>
      <c r="J98" s="406" t="s">
        <v>373</v>
      </c>
      <c r="K98" s="154"/>
      <c r="L98" s="47"/>
      <c r="M98" s="47"/>
      <c r="N98" s="47"/>
      <c r="O98" s="47"/>
      <c r="P98" s="47"/>
      <c r="Q98" s="47"/>
      <c r="R98" s="47"/>
      <c r="S98" s="47"/>
      <c r="T98" s="47"/>
      <c r="U98" s="47"/>
      <c r="V98" s="104"/>
      <c r="Y98" s="354"/>
      <c r="AS98" s="6"/>
    </row>
    <row r="99" spans="1:45" ht="47.1" customHeight="1" x14ac:dyDescent="0.3">
      <c r="A99" s="395">
        <v>7</v>
      </c>
      <c r="B99" s="395"/>
      <c r="C99" s="395"/>
      <c r="D99" s="395"/>
      <c r="E99" s="405" t="str">
        <f>IFERROR(IF(F99="[Module Reference (Name)]","--Select--",VLOOKUP(F99,'Reference records(soft deleted)'!$B$61:$D$89,3,FALSE)),"")</f>
        <v>Prevention programs for other vulnerable populations</v>
      </c>
      <c r="F99" s="406" t="s">
        <v>564</v>
      </c>
      <c r="G99" s="406" t="b">
        <f t="shared" si="8"/>
        <v>1</v>
      </c>
      <c r="H99" s="407" t="s">
        <v>565</v>
      </c>
      <c r="I99" s="485" t="str">
        <f>IFERROR(VLOOKUP(E99,'Reference Records'!$C$96:$H$118,6,FALSE),"")</f>
        <v>a1O36000001EGFEEA4</v>
      </c>
      <c r="J99" s="406" t="s">
        <v>373</v>
      </c>
      <c r="K99" s="154"/>
      <c r="L99" s="47"/>
      <c r="M99" s="47"/>
      <c r="N99" s="47"/>
      <c r="O99" s="47"/>
      <c r="P99" s="47"/>
      <c r="Q99" s="47"/>
      <c r="R99" s="47"/>
      <c r="S99" s="47"/>
      <c r="T99" s="47"/>
      <c r="U99" s="47"/>
      <c r="V99" s="104"/>
      <c r="Y99" s="354"/>
      <c r="AS99" s="6"/>
    </row>
    <row r="100" spans="1:45" ht="47.1" customHeight="1" x14ac:dyDescent="0.3">
      <c r="A100" s="395">
        <v>8</v>
      </c>
      <c r="B100" s="395"/>
      <c r="C100" s="395"/>
      <c r="D100" s="395"/>
      <c r="E100" s="405" t="s">
        <v>2536</v>
      </c>
      <c r="F100" s="406" t="s">
        <v>567</v>
      </c>
      <c r="G100" s="406" t="b">
        <f t="shared" si="8"/>
        <v>1</v>
      </c>
      <c r="H100" s="407" t="s">
        <v>568</v>
      </c>
      <c r="I100" s="485" t="str">
        <f>IFERROR(VLOOKUP(E100,'Reference Records'!$C$96:$H$118,6,FALSE),"")</f>
        <v>a1O36000001EGFWEA4</v>
      </c>
      <c r="J100" s="406" t="s">
        <v>373</v>
      </c>
      <c r="K100" s="154"/>
      <c r="L100" s="47"/>
      <c r="M100" s="47"/>
      <c r="N100" s="47"/>
      <c r="O100" s="47"/>
      <c r="P100" s="47"/>
      <c r="Q100" s="47"/>
      <c r="R100" s="47"/>
      <c r="S100" s="47"/>
      <c r="T100" s="47"/>
      <c r="U100" s="47"/>
      <c r="V100" s="104"/>
      <c r="Y100" s="354"/>
      <c r="AS100" s="6"/>
    </row>
    <row r="101" spans="1:45" ht="47.1" customHeight="1" x14ac:dyDescent="0.3">
      <c r="A101" s="395">
        <v>9</v>
      </c>
      <c r="B101" s="395"/>
      <c r="C101" s="395"/>
      <c r="D101" s="395"/>
      <c r="E101" s="405" t="str">
        <f>IFERROR(IF(F101="[Module Reference (Name)]","--Select--",VLOOKUP(F101,'Reference records(soft deleted)'!$B$61:$D$89,3,FALSE)),"")</f>
        <v/>
      </c>
      <c r="F101" s="406" t="s">
        <v>569</v>
      </c>
      <c r="G101" s="406" t="b">
        <f t="shared" si="8"/>
        <v>0</v>
      </c>
      <c r="H101" s="407" t="s">
        <v>570</v>
      </c>
      <c r="I101" s="485" t="str">
        <f>IFERROR(VLOOKUP(E101,'Reference Records'!$C$96:$H$118,6,FALSE),"")</f>
        <v/>
      </c>
      <c r="J101" s="406" t="s">
        <v>373</v>
      </c>
      <c r="K101" s="154"/>
      <c r="L101" s="47"/>
      <c r="M101" s="47"/>
      <c r="N101" s="47"/>
      <c r="O101" s="47"/>
      <c r="P101" s="47"/>
      <c r="Q101" s="47"/>
      <c r="R101" s="47"/>
      <c r="S101" s="47"/>
      <c r="T101" s="47"/>
      <c r="U101" s="47"/>
      <c r="V101" s="104"/>
      <c r="Y101" s="354"/>
      <c r="AS101" s="6"/>
    </row>
    <row r="102" spans="1:45" ht="47.1" customHeight="1" x14ac:dyDescent="0.3">
      <c r="A102" s="395">
        <v>10</v>
      </c>
      <c r="B102" s="395"/>
      <c r="C102" s="395"/>
      <c r="D102" s="395"/>
      <c r="E102" s="405"/>
      <c r="F102" s="406" t="s">
        <v>571</v>
      </c>
      <c r="G102" s="406" t="b">
        <f t="shared" si="8"/>
        <v>0</v>
      </c>
      <c r="H102" s="407" t="s">
        <v>572</v>
      </c>
      <c r="I102" s="485" t="str">
        <f>IFERROR(VLOOKUP(E102,'Reference Records'!$C$96:$H$118,6,FALSE),"")</f>
        <v/>
      </c>
      <c r="J102" s="406" t="s">
        <v>373</v>
      </c>
      <c r="K102" s="154"/>
      <c r="L102" s="47"/>
      <c r="M102" s="47"/>
      <c r="N102" s="47"/>
      <c r="O102" s="47"/>
      <c r="P102" s="47"/>
      <c r="Q102" s="47"/>
      <c r="R102" s="47"/>
      <c r="S102" s="47"/>
      <c r="T102" s="47"/>
      <c r="U102" s="47"/>
      <c r="V102" s="104"/>
      <c r="Y102" s="354"/>
      <c r="AS102" s="6"/>
    </row>
    <row r="103" spans="1:45" ht="47.1" customHeight="1" x14ac:dyDescent="0.3">
      <c r="A103" s="395">
        <v>11</v>
      </c>
      <c r="B103" s="395"/>
      <c r="C103" s="395"/>
      <c r="D103" s="395"/>
      <c r="E103" s="405" t="str">
        <f>IFERROR(IF(F103="[Module Reference (Name)]","--Select--",VLOOKUP(F103,'Reference records(soft deleted)'!$B$61:$D$89,3,FALSE)),"")</f>
        <v/>
      </c>
      <c r="F103" s="406"/>
      <c r="G103" s="406" t="b">
        <f t="shared" si="8"/>
        <v>0</v>
      </c>
      <c r="H103" s="407" t="s">
        <v>574</v>
      </c>
      <c r="I103" s="485" t="str">
        <f>IFERROR(VLOOKUP(E103,'Reference Records'!$C$96:$H$118,6,FALSE),"")</f>
        <v/>
      </c>
      <c r="J103" s="406" t="s">
        <v>373</v>
      </c>
      <c r="K103" s="154"/>
      <c r="L103" s="47"/>
      <c r="M103" s="47"/>
      <c r="N103" s="47"/>
      <c r="O103" s="47"/>
      <c r="P103" s="47"/>
      <c r="Q103" s="47"/>
      <c r="R103" s="47"/>
      <c r="S103" s="47"/>
      <c r="T103" s="47"/>
      <c r="U103" s="47"/>
      <c r="V103" s="104"/>
      <c r="Y103" s="354"/>
      <c r="AS103" s="6"/>
    </row>
    <row r="104" spans="1:45" ht="47.1" customHeight="1" x14ac:dyDescent="0.3">
      <c r="A104" s="395">
        <v>12</v>
      </c>
      <c r="B104" s="395"/>
      <c r="C104" s="395"/>
      <c r="D104" s="395"/>
      <c r="E104" s="405" t="str">
        <f>IFERROR(IF(F104="[Module Reference (Name)]","--Select--",VLOOKUP(F104,'Reference records(soft deleted)'!$B$61:$D$89,3,FALSE)),"")</f>
        <v/>
      </c>
      <c r="F104" s="406"/>
      <c r="G104" s="406" t="b">
        <f t="shared" si="8"/>
        <v>0</v>
      </c>
      <c r="H104" s="407" t="s">
        <v>575</v>
      </c>
      <c r="I104" s="485" t="str">
        <f>IFERROR(VLOOKUP(E104,'Reference Records'!$C$96:$H$118,6,FALSE),"")</f>
        <v/>
      </c>
      <c r="J104" s="406" t="s">
        <v>373</v>
      </c>
      <c r="K104" s="154"/>
      <c r="L104" s="47"/>
      <c r="M104" s="47"/>
      <c r="N104" s="47"/>
      <c r="O104" s="47"/>
      <c r="P104" s="47"/>
      <c r="Q104" s="47"/>
      <c r="R104" s="47"/>
      <c r="S104" s="47"/>
      <c r="T104" s="47"/>
      <c r="U104" s="47"/>
      <c r="V104" s="104"/>
      <c r="Y104" s="354"/>
      <c r="AS104" s="6"/>
    </row>
    <row r="105" spans="1:45" ht="47.1" customHeight="1" x14ac:dyDescent="0.3">
      <c r="A105" s="395">
        <v>13</v>
      </c>
      <c r="B105" s="395"/>
      <c r="C105" s="395"/>
      <c r="D105" s="395"/>
      <c r="E105" s="405" t="str">
        <f>IFERROR(IF(F105="[Module Reference (Name)]","--Select--",VLOOKUP(F105,'Reference records(soft deleted)'!$B$61:$D$89,3,FALSE)),"")</f>
        <v/>
      </c>
      <c r="F105" s="406"/>
      <c r="G105" s="406" t="b">
        <f t="shared" si="8"/>
        <v>0</v>
      </c>
      <c r="H105" s="407" t="s">
        <v>576</v>
      </c>
      <c r="I105" s="485" t="str">
        <f>IFERROR(VLOOKUP(E105,'Reference Records'!$C$96:$H$118,6,FALSE),"")</f>
        <v/>
      </c>
      <c r="J105" s="406" t="s">
        <v>373</v>
      </c>
      <c r="K105" s="154"/>
      <c r="L105" s="47"/>
      <c r="M105" s="47"/>
      <c r="N105" s="47"/>
      <c r="O105" s="47"/>
      <c r="P105" s="47"/>
      <c r="Q105" s="47"/>
      <c r="R105" s="47"/>
      <c r="S105" s="47"/>
      <c r="T105" s="47"/>
      <c r="U105" s="47"/>
      <c r="V105" s="104"/>
      <c r="Y105" s="354"/>
      <c r="AS105" s="6"/>
    </row>
    <row r="106" spans="1:45" ht="47.1" customHeight="1" x14ac:dyDescent="0.3">
      <c r="A106" s="395">
        <v>14</v>
      </c>
      <c r="B106" s="395"/>
      <c r="C106" s="395"/>
      <c r="D106" s="395"/>
      <c r="E106" s="405" t="str">
        <f>IFERROR(IF(F106="[Module Reference (Name)]","--Select--",VLOOKUP(F106,'Reference records(soft deleted)'!$B$61:$D$89,3,FALSE)),"")</f>
        <v/>
      </c>
      <c r="F106" s="406"/>
      <c r="G106" s="406" t="b">
        <f t="shared" si="8"/>
        <v>0</v>
      </c>
      <c r="H106" s="407" t="s">
        <v>577</v>
      </c>
      <c r="I106" s="485" t="str">
        <f>IFERROR(VLOOKUP(E106,'Reference Records'!$C$96:$H$118,6,FALSE),"")</f>
        <v/>
      </c>
      <c r="J106" s="406" t="s">
        <v>373</v>
      </c>
      <c r="K106" s="154"/>
      <c r="L106" s="47"/>
      <c r="M106" s="47"/>
      <c r="N106" s="47"/>
      <c r="O106" s="47"/>
      <c r="P106" s="47"/>
      <c r="Q106" s="47"/>
      <c r="R106" s="47"/>
      <c r="S106" s="47"/>
      <c r="T106" s="47"/>
      <c r="U106" s="47"/>
      <c r="V106" s="104"/>
      <c r="Y106" s="354"/>
      <c r="AS106" s="6"/>
    </row>
    <row r="107" spans="1:45" ht="47.1" customHeight="1" x14ac:dyDescent="0.3">
      <c r="A107" s="395">
        <v>15</v>
      </c>
      <c r="B107" s="395"/>
      <c r="C107" s="395"/>
      <c r="D107" s="395"/>
      <c r="E107" s="405" t="str">
        <f>IFERROR(IF(F107="[Module Reference (Name)]","--Select--",VLOOKUP(F107,'Reference records(soft deleted)'!$B$61:$D$89,3,FALSE)),"")</f>
        <v/>
      </c>
      <c r="F107" s="406"/>
      <c r="G107" s="406" t="b">
        <f t="shared" si="8"/>
        <v>0</v>
      </c>
      <c r="H107" s="407" t="s">
        <v>578</v>
      </c>
      <c r="I107" s="485" t="str">
        <f>IFERROR(VLOOKUP(E107,'Reference Records'!$C$96:$H$118,6,FALSE),"")</f>
        <v/>
      </c>
      <c r="J107" s="406" t="s">
        <v>373</v>
      </c>
      <c r="K107" s="154"/>
      <c r="L107" s="47"/>
      <c r="M107" s="47"/>
      <c r="N107" s="47"/>
      <c r="O107" s="47"/>
      <c r="P107" s="47"/>
      <c r="Q107" s="47"/>
      <c r="R107" s="47"/>
      <c r="S107" s="47"/>
      <c r="T107" s="47"/>
      <c r="U107" s="47"/>
      <c r="V107" s="104"/>
      <c r="Y107" s="354"/>
      <c r="AS107" s="6"/>
    </row>
    <row r="108" spans="1:45" ht="2.85" customHeight="1" thickBot="1" x14ac:dyDescent="0.35">
      <c r="A108" s="65"/>
      <c r="B108" s="66"/>
      <c r="C108" s="66"/>
      <c r="D108" s="66"/>
      <c r="E108" s="66"/>
      <c r="F108" s="66"/>
      <c r="G108" s="66"/>
      <c r="H108" s="66"/>
      <c r="I108" s="66"/>
      <c r="J108" s="61"/>
      <c r="K108" s="52"/>
      <c r="L108" s="47"/>
      <c r="M108" s="47"/>
      <c r="N108" s="47"/>
      <c r="O108" s="47"/>
      <c r="P108" s="47"/>
      <c r="Q108" s="47"/>
      <c r="R108" s="47"/>
      <c r="S108" s="47"/>
      <c r="T108" s="47"/>
      <c r="U108" s="47"/>
      <c r="V108" s="104"/>
    </row>
    <row r="109" spans="1:45" ht="35.25" customHeight="1" x14ac:dyDescent="0.3">
      <c r="L109" s="47"/>
      <c r="M109" s="47"/>
      <c r="N109" s="47"/>
      <c r="O109" s="47"/>
      <c r="P109" s="47"/>
      <c r="Q109" s="47"/>
      <c r="R109" s="47"/>
      <c r="S109" s="47"/>
      <c r="T109" s="47"/>
      <c r="U109" s="47"/>
      <c r="V109" s="104"/>
    </row>
    <row r="110" spans="1:45" ht="35.25" customHeight="1" x14ac:dyDescent="0.3">
      <c r="L110" s="47"/>
      <c r="M110" s="47"/>
      <c r="N110" s="47"/>
      <c r="O110" s="47"/>
      <c r="P110" s="47"/>
      <c r="Q110" s="47"/>
      <c r="R110" s="47"/>
      <c r="S110" s="47"/>
      <c r="T110" s="47"/>
      <c r="U110" s="47"/>
      <c r="V110" s="104"/>
    </row>
    <row r="111" spans="1:45" ht="35.25" customHeight="1" x14ac:dyDescent="0.3">
      <c r="L111" s="47"/>
      <c r="M111" s="47"/>
      <c r="N111" s="47"/>
      <c r="O111" s="47"/>
      <c r="P111" s="47"/>
      <c r="Q111" s="47"/>
      <c r="R111" s="47"/>
      <c r="S111" s="47"/>
      <c r="T111" s="47"/>
      <c r="U111" s="47"/>
      <c r="V111" s="104"/>
    </row>
    <row r="112" spans="1:45" ht="35.25" customHeight="1" x14ac:dyDescent="0.3">
      <c r="L112" s="47"/>
      <c r="M112" s="47"/>
      <c r="N112" s="47"/>
      <c r="O112" s="47"/>
      <c r="P112" s="47"/>
      <c r="Q112" s="47"/>
      <c r="R112" s="47"/>
      <c r="S112" s="47"/>
      <c r="T112" s="47"/>
      <c r="U112" s="47"/>
      <c r="V112" s="104"/>
    </row>
    <row r="113" spans="1:31" ht="35.25" customHeight="1" x14ac:dyDescent="0.3">
      <c r="L113" s="47"/>
      <c r="M113" s="47"/>
      <c r="N113" s="47"/>
      <c r="O113" s="47"/>
      <c r="P113" s="47"/>
      <c r="Q113" s="47"/>
      <c r="R113" s="47"/>
      <c r="S113" s="47"/>
      <c r="U113" s="47"/>
      <c r="V113" s="104"/>
    </row>
    <row r="114" spans="1:31" ht="35.25" customHeight="1" x14ac:dyDescent="0.3">
      <c r="L114" s="47"/>
      <c r="M114" s="47"/>
      <c r="N114" s="47"/>
      <c r="O114" s="47"/>
      <c r="P114" s="47"/>
      <c r="Q114" s="47"/>
      <c r="R114" s="47"/>
      <c r="S114" s="47"/>
      <c r="T114" s="47"/>
      <c r="U114" s="47"/>
      <c r="V114" s="104"/>
    </row>
    <row r="115" spans="1:31" ht="27.75" customHeight="1" thickBot="1" x14ac:dyDescent="0.35">
      <c r="A115" s="105"/>
      <c r="B115" s="46"/>
      <c r="C115" s="46"/>
      <c r="D115" s="46"/>
      <c r="E115" s="47"/>
      <c r="F115" s="47"/>
      <c r="G115" s="47"/>
      <c r="H115" s="47"/>
      <c r="I115" s="47"/>
      <c r="J115" s="47"/>
      <c r="K115" s="47"/>
      <c r="L115" s="47"/>
      <c r="M115" s="47"/>
      <c r="N115" s="47"/>
      <c r="O115" s="47"/>
      <c r="P115" s="47"/>
      <c r="Q115" s="47"/>
      <c r="R115" s="47"/>
      <c r="S115" s="47"/>
      <c r="T115" s="47"/>
      <c r="U115" s="47"/>
      <c r="V115" s="104"/>
    </row>
    <row r="116" spans="1:31" ht="16.5" customHeight="1" thickBot="1" x14ac:dyDescent="0.35">
      <c r="A116" s="518" t="s">
        <v>39</v>
      </c>
      <c r="B116" s="519"/>
      <c r="C116" s="519"/>
      <c r="D116" s="519"/>
      <c r="E116" s="520"/>
      <c r="F116" s="520"/>
      <c r="G116" s="520"/>
      <c r="H116" s="520"/>
      <c r="I116" s="520"/>
      <c r="J116" s="520"/>
      <c r="K116" s="521"/>
      <c r="L116" s="521"/>
      <c r="M116" s="521"/>
      <c r="N116" s="521"/>
      <c r="O116" s="521"/>
      <c r="P116" s="521"/>
      <c r="Q116" s="521"/>
      <c r="R116" s="521"/>
      <c r="S116" s="521"/>
      <c r="T116" s="521"/>
      <c r="U116" s="106"/>
      <c r="V116" s="107"/>
      <c r="W116" s="107"/>
      <c r="X116" s="107"/>
      <c r="Y116" s="107"/>
      <c r="Z116" s="107"/>
      <c r="AA116" s="108"/>
      <c r="AB116" s="108"/>
      <c r="AC116" s="109"/>
    </row>
    <row r="117" spans="1:31" ht="30" customHeight="1" thickBot="1" x14ac:dyDescent="0.35">
      <c r="A117" s="514" t="s">
        <v>38</v>
      </c>
      <c r="B117" s="515"/>
      <c r="C117" s="515"/>
      <c r="D117" s="515"/>
      <c r="E117" s="516"/>
      <c r="F117" s="516"/>
      <c r="G117" s="516"/>
      <c r="H117" s="516"/>
      <c r="I117" s="516"/>
      <c r="J117" s="516"/>
      <c r="K117" s="517"/>
      <c r="L117" s="517"/>
      <c r="M117" s="517"/>
      <c r="N117" s="517"/>
      <c r="O117" s="517"/>
      <c r="P117" s="517"/>
      <c r="Q117" s="517"/>
      <c r="R117" s="517"/>
      <c r="S117" s="517"/>
      <c r="T117" s="517"/>
      <c r="U117" s="110"/>
      <c r="V117" s="111"/>
      <c r="W117" s="112"/>
      <c r="X117" s="112"/>
      <c r="Y117" s="112"/>
      <c r="Z117" s="112"/>
      <c r="AA117" s="49"/>
      <c r="AB117" s="49"/>
      <c r="AC117" s="50"/>
    </row>
    <row r="118" spans="1:31" ht="46.5" customHeight="1" x14ac:dyDescent="0.3">
      <c r="A118" s="399" t="s">
        <v>25</v>
      </c>
      <c r="B118" s="399"/>
      <c r="C118" s="399"/>
      <c r="D118" s="399"/>
      <c r="E118" s="408" t="s">
        <v>16</v>
      </c>
      <c r="F118" s="399" t="s">
        <v>139</v>
      </c>
      <c r="G118" s="399" t="s">
        <v>154</v>
      </c>
      <c r="H118" s="399" t="s">
        <v>155</v>
      </c>
      <c r="I118" s="399" t="s">
        <v>156</v>
      </c>
      <c r="J118" s="399" t="s">
        <v>173</v>
      </c>
      <c r="K118" s="399" t="s">
        <v>106</v>
      </c>
      <c r="L118" s="399" t="s">
        <v>137</v>
      </c>
      <c r="M118" s="409" t="s">
        <v>174</v>
      </c>
      <c r="N118" s="409" t="s">
        <v>175</v>
      </c>
      <c r="O118" s="409" t="s">
        <v>176</v>
      </c>
      <c r="P118" s="409" t="s">
        <v>177</v>
      </c>
      <c r="Q118" s="409" t="s">
        <v>196</v>
      </c>
      <c r="R118" s="409" t="s">
        <v>267</v>
      </c>
      <c r="S118" s="408" t="s">
        <v>266</v>
      </c>
      <c r="T118" s="410" t="s">
        <v>285</v>
      </c>
      <c r="U118" s="411" t="s">
        <v>76</v>
      </c>
      <c r="V118" s="412" t="s">
        <v>136</v>
      </c>
      <c r="W118" s="413" t="s">
        <v>148</v>
      </c>
      <c r="X118" s="411" t="s">
        <v>92</v>
      </c>
      <c r="Y118" s="411" t="s">
        <v>60</v>
      </c>
      <c r="Z118" s="411" t="s">
        <v>96</v>
      </c>
      <c r="AA118" s="411" t="s">
        <v>98</v>
      </c>
      <c r="AB118" s="411" t="s">
        <v>62</v>
      </c>
      <c r="AC118" s="51"/>
      <c r="AD118" s="4"/>
      <c r="AE118" s="68"/>
    </row>
    <row r="119" spans="1:31" ht="47.1" hidden="1" customHeight="1" x14ac:dyDescent="0.3">
      <c r="A119" s="395" t="s">
        <v>309</v>
      </c>
      <c r="B119" s="414"/>
      <c r="C119" s="414"/>
      <c r="D119" s="414"/>
      <c r="E119" s="415" t="str">
        <f>IFERROR(IF(AND(K119="",T119=""),"",(VLOOKUP(Q119,'Reference records(soft deleted)'!$B$61:$D$89,3,FALSE))),"")</f>
        <v/>
      </c>
      <c r="F119" s="415"/>
      <c r="G119" s="415"/>
      <c r="H119" s="415"/>
      <c r="I119" s="415"/>
      <c r="J119" s="415"/>
      <c r="K119" s="415" t="str">
        <f>IFERROR(VLOOKUP(R119,'Reference records(soft deleted)'!$B$172:$D$343,3,FALSE),"")</f>
        <v/>
      </c>
      <c r="L119" s="415"/>
      <c r="M119" s="415"/>
      <c r="N119" s="415"/>
      <c r="O119" s="415"/>
      <c r="P119" s="415"/>
      <c r="Q119" s="416" t="s">
        <v>195</v>
      </c>
      <c r="R119" s="417" t="s">
        <v>197</v>
      </c>
      <c r="S119" s="418"/>
      <c r="T119" s="419" t="s">
        <v>264</v>
      </c>
      <c r="U119" s="420" t="str">
        <f>IFERROR(IF(VLOOKUP(E119,'Reference Records'!$C$96:$D$119,2,FALSE)=0,"",VLOOKUP(E119,'Reference Records'!$C$96:$D$119,2,FALSE)),"")</f>
        <v/>
      </c>
      <c r="V119" s="420"/>
      <c r="W119" s="420" t="str">
        <f>K119&amp;T119</f>
        <v>[Custom Intervention]</v>
      </c>
      <c r="X119" s="420" t="str">
        <f>IFERROR(VLOOKUP(E119,$E$92:$H$109,4,FALSE),"")</f>
        <v>a1P36000002M5OSEA0</v>
      </c>
      <c r="Y119" s="420" t="b">
        <f>IFERROR(IF(OR(K119&lt;&gt;"",T119&lt;&gt;""),TRUE,FALSE),FALSE)</f>
        <v>1</v>
      </c>
      <c r="Z119" s="420" t="b">
        <f>IFERROR(TRUE,FALSE)</f>
        <v>1</v>
      </c>
      <c r="AA119" s="420" t="str">
        <f>IFERROR(VLOOKUP(K119,'Reference Records'!$C$122:$E$267,3,FALSE),"")</f>
        <v/>
      </c>
      <c r="AB119" s="420" t="s">
        <v>61</v>
      </c>
      <c r="AC119" s="51"/>
    </row>
    <row r="120" spans="1:31" ht="47.1" customHeight="1" x14ac:dyDescent="0.3">
      <c r="A120" s="395">
        <v>1</v>
      </c>
      <c r="B120" s="414"/>
      <c r="C120" s="414"/>
      <c r="D120" s="414"/>
      <c r="E120" s="421" t="str">
        <f>IFERROR(IF(AND(K120="",T120=""),"",(VLOOKUP(Q120,'Reference records(soft deleted)'!$B$61:$D$89,3,FALSE))),"")</f>
        <v/>
      </c>
      <c r="F120" s="415"/>
      <c r="G120" s="415"/>
      <c r="H120" s="415"/>
      <c r="I120" s="415"/>
      <c r="J120" s="415"/>
      <c r="K120" s="421" t="str">
        <f>IFERROR(VLOOKUP(R120,'Reference records(soft deleted)'!$B$172:$D$343,3,FALSE),"")</f>
        <v/>
      </c>
      <c r="L120" s="415"/>
      <c r="M120" s="415"/>
      <c r="N120" s="415"/>
      <c r="O120" s="415"/>
      <c r="P120" s="415"/>
      <c r="Q120" s="416" t="s">
        <v>567</v>
      </c>
      <c r="R120" s="417" t="s">
        <v>579</v>
      </c>
      <c r="S120" s="418"/>
      <c r="T120" s="419"/>
      <c r="U120" s="422" t="str">
        <f>IFERROR(IF(VLOOKUP(E120,'Reference Records'!$C$96:$D$119,2,FALSE)=0,"",VLOOKUP(E120,'Reference Records'!$C$96:$D$119,2,FALSE)),"")</f>
        <v/>
      </c>
      <c r="V120" s="420"/>
      <c r="W120" s="422" t="str">
        <f t="shared" ref="W120:W169" si="9">K120&amp;T120</f>
        <v/>
      </c>
      <c r="X120" s="420" t="str">
        <f t="shared" ref="X120:X169" si="10">IFERROR(VLOOKUP(E120,$E$92:$H$109,4,FALSE),"")</f>
        <v>a1P36000002M5OSEA0</v>
      </c>
      <c r="Y120" s="420" t="b">
        <f t="shared" ref="Y120:Y169" si="11">IFERROR(IF(OR(K120&lt;&gt;"",T120&lt;&gt;""),TRUE,FALSE),FALSE)</f>
        <v>0</v>
      </c>
      <c r="Z120" s="420" t="b">
        <f t="shared" ref="Z120:Z169" si="12">IFERROR(TRUE,FALSE)</f>
        <v>1</v>
      </c>
      <c r="AA120" s="420" t="str">
        <f>IFERROR(VLOOKUP(K120,'Reference Records'!$C$122:$E$267,3,FALSE),"")</f>
        <v/>
      </c>
      <c r="AB120" s="420" t="s">
        <v>580</v>
      </c>
      <c r="AC120" s="51"/>
    </row>
    <row r="121" spans="1:31" ht="47.1" customHeight="1" x14ac:dyDescent="0.3">
      <c r="A121" s="395">
        <v>2</v>
      </c>
      <c r="B121" s="414"/>
      <c r="C121" s="414"/>
      <c r="D121" s="414"/>
      <c r="E121" s="421" t="str">
        <f>IFERROR(IF(AND(K121="",T121=""),"",(VLOOKUP(Q121,'Reference records(soft deleted)'!$B$61:$D$89,3,FALSE))),"")</f>
        <v/>
      </c>
      <c r="F121" s="415"/>
      <c r="G121" s="415"/>
      <c r="H121" s="415"/>
      <c r="I121" s="415"/>
      <c r="J121" s="415"/>
      <c r="K121" s="421" t="str">
        <f>IFERROR(VLOOKUP(R121,'Reference records(soft deleted)'!$B$172:$D$343,3,FALSE),"")</f>
        <v/>
      </c>
      <c r="L121" s="415"/>
      <c r="M121" s="415"/>
      <c r="N121" s="415"/>
      <c r="O121" s="415"/>
      <c r="P121" s="415"/>
      <c r="Q121" s="416" t="s">
        <v>567</v>
      </c>
      <c r="R121" s="417" t="s">
        <v>581</v>
      </c>
      <c r="S121" s="418"/>
      <c r="T121" s="419"/>
      <c r="U121" s="422" t="str">
        <f>IFERROR(IF(VLOOKUP(E121,'Reference Records'!$C$96:$D$119,2,FALSE)=0,"",VLOOKUP(E121,'Reference Records'!$C$96:$D$119,2,FALSE)),"")</f>
        <v/>
      </c>
      <c r="V121" s="420"/>
      <c r="W121" s="422" t="str">
        <f t="shared" si="9"/>
        <v/>
      </c>
      <c r="X121" s="420" t="str">
        <f t="shared" si="10"/>
        <v>a1P36000002M5OSEA0</v>
      </c>
      <c r="Y121" s="420" t="b">
        <f t="shared" si="11"/>
        <v>0</v>
      </c>
      <c r="Z121" s="420" t="b">
        <f t="shared" si="12"/>
        <v>1</v>
      </c>
      <c r="AA121" s="420" t="str">
        <f>IFERROR(VLOOKUP(K121,'Reference Records'!$C$122:$E$267,3,FALSE),"")</f>
        <v/>
      </c>
      <c r="AB121" s="420" t="s">
        <v>582</v>
      </c>
      <c r="AC121" s="51"/>
    </row>
    <row r="122" spans="1:31" ht="47.1" customHeight="1" x14ac:dyDescent="0.3">
      <c r="A122" s="395">
        <v>3</v>
      </c>
      <c r="B122" s="414"/>
      <c r="C122" s="414"/>
      <c r="D122" s="414"/>
      <c r="E122" s="421" t="str">
        <f>IFERROR(IF(AND(K122="",T122=""),"",(VLOOKUP(Q122,'Reference records(soft deleted)'!$B$61:$D$89,3,FALSE))),"")</f>
        <v/>
      </c>
      <c r="F122" s="415"/>
      <c r="G122" s="415"/>
      <c r="H122" s="415"/>
      <c r="I122" s="415"/>
      <c r="J122" s="415"/>
      <c r="K122" s="421" t="str">
        <f>IFERROR(VLOOKUP(R122,'Reference records(soft deleted)'!$B$172:$D$343,3,FALSE),"")</f>
        <v/>
      </c>
      <c r="L122" s="415"/>
      <c r="M122" s="415"/>
      <c r="N122" s="415"/>
      <c r="O122" s="415"/>
      <c r="P122" s="415"/>
      <c r="Q122" s="416" t="s">
        <v>567</v>
      </c>
      <c r="R122" s="417" t="s">
        <v>583</v>
      </c>
      <c r="S122" s="418"/>
      <c r="T122" s="419"/>
      <c r="U122" s="422" t="str">
        <f>IFERROR(IF(VLOOKUP(E122,'Reference Records'!$C$96:$D$119,2,FALSE)=0,"",VLOOKUP(E122,'Reference Records'!$C$96:$D$119,2,FALSE)),"")</f>
        <v/>
      </c>
      <c r="V122" s="420"/>
      <c r="W122" s="422" t="str">
        <f t="shared" si="9"/>
        <v/>
      </c>
      <c r="X122" s="420" t="str">
        <f t="shared" si="10"/>
        <v>a1P36000002M5OSEA0</v>
      </c>
      <c r="Y122" s="420" t="b">
        <f t="shared" si="11"/>
        <v>0</v>
      </c>
      <c r="Z122" s="420" t="b">
        <f t="shared" si="12"/>
        <v>1</v>
      </c>
      <c r="AA122" s="420" t="str">
        <f>IFERROR(VLOOKUP(K122,'Reference Records'!$C$122:$E$267,3,FALSE),"")</f>
        <v/>
      </c>
      <c r="AB122" s="420" t="s">
        <v>584</v>
      </c>
      <c r="AC122" s="51"/>
    </row>
    <row r="123" spans="1:31" ht="47.1" customHeight="1" x14ac:dyDescent="0.3">
      <c r="A123" s="395">
        <v>4</v>
      </c>
      <c r="B123" s="414"/>
      <c r="C123" s="414"/>
      <c r="D123" s="414"/>
      <c r="E123" s="421" t="str">
        <f>IFERROR(IF(AND(K123="",T123=""),"",(VLOOKUP(Q123,'Reference records(soft deleted)'!$B$61:$D$89,3,FALSE))),"")</f>
        <v/>
      </c>
      <c r="F123" s="415"/>
      <c r="G123" s="415"/>
      <c r="H123" s="415"/>
      <c r="I123" s="415"/>
      <c r="J123" s="415"/>
      <c r="K123" s="421" t="str">
        <f>IFERROR(VLOOKUP(R123,'Reference records(soft deleted)'!$B$172:$D$343,3,FALSE),"")</f>
        <v/>
      </c>
      <c r="L123" s="415"/>
      <c r="M123" s="415"/>
      <c r="N123" s="415"/>
      <c r="O123" s="415"/>
      <c r="P123" s="415"/>
      <c r="Q123" s="416" t="s">
        <v>569</v>
      </c>
      <c r="R123" s="417" t="s">
        <v>585</v>
      </c>
      <c r="S123" s="418"/>
      <c r="T123" s="419"/>
      <c r="U123" s="422" t="str">
        <f>IFERROR(IF(VLOOKUP(E123,'Reference Records'!$C$96:$D$119,2,FALSE)=0,"",VLOOKUP(E123,'Reference Records'!$C$96:$D$119,2,FALSE)),"")</f>
        <v/>
      </c>
      <c r="V123" s="420"/>
      <c r="W123" s="422" t="str">
        <f t="shared" si="9"/>
        <v/>
      </c>
      <c r="X123" s="420" t="str">
        <f t="shared" si="10"/>
        <v>a1P36000002M5OSEA0</v>
      </c>
      <c r="Y123" s="420" t="b">
        <f t="shared" si="11"/>
        <v>0</v>
      </c>
      <c r="Z123" s="420" t="b">
        <f t="shared" si="12"/>
        <v>1</v>
      </c>
      <c r="AA123" s="420" t="str">
        <f>IFERROR(VLOOKUP(K123,'Reference Records'!$C$122:$E$267,3,FALSE),"")</f>
        <v/>
      </c>
      <c r="AB123" s="420" t="s">
        <v>586</v>
      </c>
      <c r="AC123" s="51"/>
    </row>
    <row r="124" spans="1:31" ht="47.1" customHeight="1" x14ac:dyDescent="0.3">
      <c r="A124" s="395">
        <v>5</v>
      </c>
      <c r="B124" s="414"/>
      <c r="C124" s="414"/>
      <c r="D124" s="414"/>
      <c r="E124" s="421" t="str">
        <f>IFERROR(IF(AND(K124="",T124=""),"",(VLOOKUP(Q124,'Reference records(soft deleted)'!$B$61:$D$89,3,FALSE))),"")</f>
        <v/>
      </c>
      <c r="F124" s="415"/>
      <c r="G124" s="415"/>
      <c r="H124" s="415"/>
      <c r="I124" s="415"/>
      <c r="J124" s="415"/>
      <c r="K124" s="421" t="str">
        <f>IFERROR(VLOOKUP(R124,'Reference records(soft deleted)'!$B$172:$D$343,3,FALSE),"")</f>
        <v/>
      </c>
      <c r="L124" s="415"/>
      <c r="M124" s="415"/>
      <c r="N124" s="415"/>
      <c r="O124" s="415"/>
      <c r="P124" s="415"/>
      <c r="Q124" s="416" t="s">
        <v>569</v>
      </c>
      <c r="R124" s="417" t="s">
        <v>587</v>
      </c>
      <c r="S124" s="418"/>
      <c r="T124" s="419"/>
      <c r="U124" s="422" t="str">
        <f>IFERROR(IF(VLOOKUP(E124,'Reference Records'!$C$96:$D$119,2,FALSE)=0,"",VLOOKUP(E124,'Reference Records'!$C$96:$D$119,2,FALSE)),"")</f>
        <v/>
      </c>
      <c r="V124" s="420"/>
      <c r="W124" s="422" t="str">
        <f t="shared" si="9"/>
        <v/>
      </c>
      <c r="X124" s="420" t="str">
        <f t="shared" si="10"/>
        <v>a1P36000002M5OSEA0</v>
      </c>
      <c r="Y124" s="420" t="b">
        <f t="shared" si="11"/>
        <v>0</v>
      </c>
      <c r="Z124" s="420" t="b">
        <f t="shared" si="12"/>
        <v>1</v>
      </c>
      <c r="AA124" s="420" t="str">
        <f>IFERROR(VLOOKUP(K124,'Reference Records'!$C$122:$E$267,3,FALSE),"")</f>
        <v/>
      </c>
      <c r="AB124" s="420" t="s">
        <v>588</v>
      </c>
      <c r="AC124" s="51"/>
    </row>
    <row r="125" spans="1:31" ht="47.1" customHeight="1" x14ac:dyDescent="0.3">
      <c r="A125" s="395">
        <v>6</v>
      </c>
      <c r="B125" s="414"/>
      <c r="C125" s="414"/>
      <c r="D125" s="414"/>
      <c r="E125" s="684" t="str">
        <f>IFERROR(IF(AND(K125="",T125=""),"",(VLOOKUP(Q125,'Reference records(soft deleted)'!$B$61:$D$89,3,FALSE))),"")</f>
        <v>TB/HIV</v>
      </c>
      <c r="F125" s="685"/>
      <c r="G125" s="685"/>
      <c r="H125" s="685"/>
      <c r="I125" s="685"/>
      <c r="J125" s="685"/>
      <c r="K125" s="684" t="str">
        <f>IFERROR(VLOOKUP(R125,'Reference records(soft deleted)'!$B$172:$D$343,3,FALSE),"")</f>
        <v>TB/HIV collaborative interventions</v>
      </c>
      <c r="L125" s="415"/>
      <c r="M125" s="415"/>
      <c r="N125" s="415"/>
      <c r="O125" s="415"/>
      <c r="P125" s="415"/>
      <c r="Q125" s="416" t="s">
        <v>555</v>
      </c>
      <c r="R125" s="417" t="s">
        <v>589</v>
      </c>
      <c r="S125" s="418"/>
      <c r="T125" s="419"/>
      <c r="U125" s="422" t="str">
        <f>IFERROR(IF(VLOOKUP(E125,'Reference Records'!$C$96:$D$119,2,FALSE)=0,"",VLOOKUP(E125,'Reference Records'!$C$96:$D$119,2,FALSE)),"")</f>
        <v>MCI-00009</v>
      </c>
      <c r="V125" s="420"/>
      <c r="W125" s="422" t="str">
        <f t="shared" si="9"/>
        <v>TB/HIV collaborative interventions</v>
      </c>
      <c r="X125" s="420" t="str">
        <f t="shared" si="10"/>
        <v>a1P36000002M5ONEA0</v>
      </c>
      <c r="Y125" s="420" t="b">
        <f t="shared" si="11"/>
        <v>1</v>
      </c>
      <c r="Z125" s="420" t="b">
        <f t="shared" si="12"/>
        <v>1</v>
      </c>
      <c r="AA125" s="420" t="str">
        <f>IFERROR(VLOOKUP(K125,'Reference Records'!$C$122:$E$267,3,FALSE),"")</f>
        <v>a1O36000001EGHKEA4</v>
      </c>
      <c r="AB125" s="420" t="s">
        <v>591</v>
      </c>
      <c r="AC125" s="51"/>
    </row>
    <row r="126" spans="1:31" ht="47.1" customHeight="1" x14ac:dyDescent="0.3">
      <c r="A126" s="395">
        <v>7</v>
      </c>
      <c r="B126" s="414"/>
      <c r="C126" s="414"/>
      <c r="D126" s="414"/>
      <c r="E126" s="684" t="str">
        <f>IFERROR(IF(AND(K126="",T126=""),"",(VLOOKUP(Q126,'Reference records(soft deleted)'!$B$61:$D$89,3,FALSE))),"")</f>
        <v>RSSH: Health management information systems and M&amp;E</v>
      </c>
      <c r="F126" s="685"/>
      <c r="G126" s="685"/>
      <c r="H126" s="685"/>
      <c r="I126" s="685"/>
      <c r="J126" s="685"/>
      <c r="K126" s="684" t="str">
        <f>IFERROR(VLOOKUP(R126,'Reference records(soft deleted)'!$B$172:$D$343,3,FALSE),"")</f>
        <v>Program and data quality</v>
      </c>
      <c r="L126" s="415"/>
      <c r="M126" s="415"/>
      <c r="N126" s="415"/>
      <c r="O126" s="415"/>
      <c r="P126" s="415"/>
      <c r="Q126" s="416" t="s">
        <v>571</v>
      </c>
      <c r="R126" s="417" t="s">
        <v>592</v>
      </c>
      <c r="S126" s="418"/>
      <c r="T126" s="419"/>
      <c r="U126" s="422" t="str">
        <f>IFERROR(IF(VLOOKUP(E126,'Reference Records'!$C$96:$D$119,2,FALSE)=0,"",VLOOKUP(E126,'Reference Records'!$C$96:$D$119,2,FALSE)),"")</f>
        <v>MCI-00022</v>
      </c>
      <c r="V126" s="420"/>
      <c r="W126" s="422" t="str">
        <f t="shared" si="9"/>
        <v>Program and data quality</v>
      </c>
      <c r="X126" s="420" t="str">
        <f t="shared" si="10"/>
        <v>a1P36000002M5OREA0</v>
      </c>
      <c r="Y126" s="420" t="b">
        <f t="shared" si="11"/>
        <v>1</v>
      </c>
      <c r="Z126" s="420" t="b">
        <f t="shared" si="12"/>
        <v>1</v>
      </c>
      <c r="AA126" s="420" t="str">
        <f>IFERROR(VLOOKUP(K126,'Reference Records'!$C$122:$E$267,3,FALSE),"")</f>
        <v>a1O36000001qZ8zEAE</v>
      </c>
      <c r="AB126" s="420" t="s">
        <v>594</v>
      </c>
      <c r="AC126" s="51"/>
    </row>
    <row r="127" spans="1:31" ht="47.1" customHeight="1" x14ac:dyDescent="0.3">
      <c r="A127" s="395">
        <v>8</v>
      </c>
      <c r="B127" s="414"/>
      <c r="C127" s="414"/>
      <c r="D127" s="414"/>
      <c r="E127" s="421" t="str">
        <f>IFERROR(IF(AND(K127="",T127=""),"",(VLOOKUP(Q127,'Reference records(soft deleted)'!$B$61:$D$89,3,FALSE))),"")</f>
        <v/>
      </c>
      <c r="F127" s="415"/>
      <c r="G127" s="415"/>
      <c r="H127" s="415"/>
      <c r="I127" s="415"/>
      <c r="J127" s="415"/>
      <c r="K127" s="421" t="str">
        <f>IFERROR(VLOOKUP(R127,'Reference records(soft deleted)'!$B$172:$D$343,3,FALSE),"")</f>
        <v/>
      </c>
      <c r="L127" s="415"/>
      <c r="M127" s="415"/>
      <c r="N127" s="415"/>
      <c r="O127" s="415"/>
      <c r="P127" s="415"/>
      <c r="Q127" s="416" t="s">
        <v>546</v>
      </c>
      <c r="R127" s="417"/>
      <c r="S127" s="418"/>
      <c r="T127" s="419"/>
      <c r="U127" s="422" t="str">
        <f>IFERROR(IF(VLOOKUP(E127,'Reference Records'!$C$96:$D$119,2,FALSE)=0,"",VLOOKUP(E127,'Reference Records'!$C$96:$D$119,2,FALSE)),"")</f>
        <v/>
      </c>
      <c r="V127" s="420"/>
      <c r="W127" s="422" t="str">
        <f t="shared" si="9"/>
        <v/>
      </c>
      <c r="X127" s="420" t="str">
        <f t="shared" si="10"/>
        <v>a1P36000002M5OSEA0</v>
      </c>
      <c r="Y127" s="420" t="b">
        <f t="shared" si="11"/>
        <v>0</v>
      </c>
      <c r="Z127" s="420" t="b">
        <f t="shared" si="12"/>
        <v>1</v>
      </c>
      <c r="AA127" s="420" t="str">
        <f>IFERROR(VLOOKUP(K127,'Reference Records'!$C$122:$E$267,3,FALSE),"")</f>
        <v/>
      </c>
      <c r="AB127" s="420" t="s">
        <v>595</v>
      </c>
      <c r="AC127" s="51"/>
    </row>
    <row r="128" spans="1:31" ht="47.1" customHeight="1" x14ac:dyDescent="0.3">
      <c r="A128" s="395">
        <v>9</v>
      </c>
      <c r="B128" s="414"/>
      <c r="C128" s="414"/>
      <c r="D128" s="414"/>
      <c r="E128" s="421" t="str">
        <f>IFERROR(IF(AND(K128="",T128=""),"",(VLOOKUP(Q128,'Reference records(soft deleted)'!$B$61:$D$89,3,FALSE))),"")</f>
        <v/>
      </c>
      <c r="F128" s="415"/>
      <c r="G128" s="415"/>
      <c r="H128" s="415"/>
      <c r="I128" s="415"/>
      <c r="J128" s="415"/>
      <c r="K128" s="421" t="str">
        <f>IFERROR(VLOOKUP(R128,'Reference records(soft deleted)'!$B$172:$D$343,3,FALSE),"")</f>
        <v/>
      </c>
      <c r="L128" s="415"/>
      <c r="M128" s="415"/>
      <c r="N128" s="415"/>
      <c r="O128" s="415"/>
      <c r="P128" s="415"/>
      <c r="Q128" s="416" t="s">
        <v>546</v>
      </c>
      <c r="R128" s="417"/>
      <c r="S128" s="418"/>
      <c r="T128" s="419"/>
      <c r="U128" s="422" t="str">
        <f>IFERROR(IF(VLOOKUP(E128,'Reference Records'!$C$96:$D$119,2,FALSE)=0,"",VLOOKUP(E128,'Reference Records'!$C$96:$D$119,2,FALSE)),"")</f>
        <v/>
      </c>
      <c r="V128" s="420"/>
      <c r="W128" s="422" t="str">
        <f t="shared" si="9"/>
        <v/>
      </c>
      <c r="X128" s="420" t="str">
        <f t="shared" si="10"/>
        <v>a1P36000002M5OSEA0</v>
      </c>
      <c r="Y128" s="420" t="b">
        <f t="shared" si="11"/>
        <v>0</v>
      </c>
      <c r="Z128" s="420" t="b">
        <f t="shared" si="12"/>
        <v>1</v>
      </c>
      <c r="AA128" s="420" t="str">
        <f>IFERROR(VLOOKUP(K128,'Reference Records'!$C$122:$E$267,3,FALSE),"")</f>
        <v/>
      </c>
      <c r="AB128" s="420" t="s">
        <v>596</v>
      </c>
      <c r="AC128" s="51"/>
    </row>
    <row r="129" spans="1:29" ht="47.1" customHeight="1" x14ac:dyDescent="0.3">
      <c r="A129" s="395">
        <v>10</v>
      </c>
      <c r="B129" s="414"/>
      <c r="C129" s="414"/>
      <c r="D129" s="414"/>
      <c r="E129" s="421" t="str">
        <f>IFERROR(IF(AND(K129="",T129=""),"",(VLOOKUP(Q129,'Reference records(soft deleted)'!$B$61:$D$89,3,FALSE))),"")</f>
        <v/>
      </c>
      <c r="F129" s="415"/>
      <c r="G129" s="415"/>
      <c r="H129" s="415"/>
      <c r="I129" s="415"/>
      <c r="J129" s="415"/>
      <c r="K129" s="421" t="str">
        <f>IFERROR(VLOOKUP(R129,'Reference records(soft deleted)'!$B$172:$D$343,3,FALSE),"")</f>
        <v/>
      </c>
      <c r="L129" s="415"/>
      <c r="M129" s="415"/>
      <c r="N129" s="415"/>
      <c r="O129" s="415"/>
      <c r="P129" s="415"/>
      <c r="Q129" s="416" t="s">
        <v>546</v>
      </c>
      <c r="R129" s="417"/>
      <c r="S129" s="418"/>
      <c r="T129" s="419"/>
      <c r="U129" s="422" t="str">
        <f>IFERROR(IF(VLOOKUP(E129,'Reference Records'!$C$96:$D$119,2,FALSE)=0,"",VLOOKUP(E129,'Reference Records'!$C$96:$D$119,2,FALSE)),"")</f>
        <v/>
      </c>
      <c r="V129" s="420"/>
      <c r="W129" s="422" t="str">
        <f t="shared" si="9"/>
        <v/>
      </c>
      <c r="X129" s="420" t="str">
        <f t="shared" si="10"/>
        <v>a1P36000002M5OSEA0</v>
      </c>
      <c r="Y129" s="420" t="b">
        <f t="shared" si="11"/>
        <v>0</v>
      </c>
      <c r="Z129" s="420" t="b">
        <f t="shared" si="12"/>
        <v>1</v>
      </c>
      <c r="AA129" s="420" t="str">
        <f>IFERROR(VLOOKUP(K129,'Reference Records'!$C$122:$E$267,3,FALSE),"")</f>
        <v/>
      </c>
      <c r="AB129" s="420" t="s">
        <v>597</v>
      </c>
      <c r="AC129" s="51"/>
    </row>
    <row r="130" spans="1:29" ht="47.1" customHeight="1" x14ac:dyDescent="0.3">
      <c r="A130" s="395">
        <v>11</v>
      </c>
      <c r="B130" s="414"/>
      <c r="C130" s="414"/>
      <c r="D130" s="414"/>
      <c r="E130" s="421" t="str">
        <f>IFERROR(IF(AND(K130="",T130=""),"",(VLOOKUP(Q130,'Reference records(soft deleted)'!$B$61:$D$89,3,FALSE))),"")</f>
        <v/>
      </c>
      <c r="F130" s="415"/>
      <c r="G130" s="415"/>
      <c r="H130" s="415"/>
      <c r="I130" s="415"/>
      <c r="J130" s="415"/>
      <c r="K130" s="421" t="str">
        <f>IFERROR(VLOOKUP(R130,'Reference records(soft deleted)'!$B$172:$D$343,3,FALSE),"")</f>
        <v/>
      </c>
      <c r="L130" s="415"/>
      <c r="M130" s="415"/>
      <c r="N130" s="415"/>
      <c r="O130" s="415"/>
      <c r="P130" s="415"/>
      <c r="Q130" s="416" t="s">
        <v>546</v>
      </c>
      <c r="R130" s="417"/>
      <c r="S130" s="418"/>
      <c r="T130" s="419"/>
      <c r="U130" s="422" t="str">
        <f>IFERROR(IF(VLOOKUP(E130,'Reference Records'!$C$96:$D$119,2,FALSE)=0,"",VLOOKUP(E130,'Reference Records'!$C$96:$D$119,2,FALSE)),"")</f>
        <v/>
      </c>
      <c r="V130" s="420"/>
      <c r="W130" s="422" t="str">
        <f t="shared" si="9"/>
        <v/>
      </c>
      <c r="X130" s="420" t="str">
        <f t="shared" si="10"/>
        <v>a1P36000002M5OSEA0</v>
      </c>
      <c r="Y130" s="420" t="b">
        <f t="shared" si="11"/>
        <v>0</v>
      </c>
      <c r="Z130" s="420" t="b">
        <f t="shared" si="12"/>
        <v>1</v>
      </c>
      <c r="AA130" s="420" t="str">
        <f>IFERROR(VLOOKUP(K130,'Reference Records'!$C$122:$E$267,3,FALSE),"")</f>
        <v/>
      </c>
      <c r="AB130" s="420" t="s">
        <v>598</v>
      </c>
      <c r="AC130" s="51"/>
    </row>
    <row r="131" spans="1:29" ht="47.1" customHeight="1" x14ac:dyDescent="0.3">
      <c r="A131" s="395">
        <v>12</v>
      </c>
      <c r="B131" s="414"/>
      <c r="C131" s="414"/>
      <c r="D131" s="414"/>
      <c r="E131" s="421" t="str">
        <f>IFERROR(IF(AND(K131="",T131=""),"",(VLOOKUP(Q131,'Reference records(soft deleted)'!$B$61:$D$89,3,FALSE))),"")</f>
        <v/>
      </c>
      <c r="F131" s="415"/>
      <c r="G131" s="415"/>
      <c r="H131" s="415"/>
      <c r="I131" s="415"/>
      <c r="J131" s="415"/>
      <c r="K131" s="421" t="str">
        <f>IFERROR(VLOOKUP(R131,'Reference records(soft deleted)'!$B$172:$D$343,3,FALSE),"")</f>
        <v/>
      </c>
      <c r="L131" s="415"/>
      <c r="M131" s="415"/>
      <c r="N131" s="415"/>
      <c r="O131" s="415"/>
      <c r="P131" s="415"/>
      <c r="Q131" s="416" t="s">
        <v>546</v>
      </c>
      <c r="R131" s="417"/>
      <c r="S131" s="418"/>
      <c r="T131" s="419"/>
      <c r="U131" s="422" t="str">
        <f>IFERROR(IF(VLOOKUP(E131,'Reference Records'!$C$96:$D$119,2,FALSE)=0,"",VLOOKUP(E131,'Reference Records'!$C$96:$D$119,2,FALSE)),"")</f>
        <v/>
      </c>
      <c r="V131" s="420"/>
      <c r="W131" s="422" t="str">
        <f t="shared" si="9"/>
        <v/>
      </c>
      <c r="X131" s="420" t="str">
        <f t="shared" si="10"/>
        <v>a1P36000002M5OSEA0</v>
      </c>
      <c r="Y131" s="420" t="b">
        <f t="shared" si="11"/>
        <v>0</v>
      </c>
      <c r="Z131" s="420" t="b">
        <f t="shared" si="12"/>
        <v>1</v>
      </c>
      <c r="AA131" s="420" t="str">
        <f>IFERROR(VLOOKUP(K131,'Reference Records'!$C$122:$E$267,3,FALSE),"")</f>
        <v/>
      </c>
      <c r="AB131" s="420" t="s">
        <v>599</v>
      </c>
      <c r="AC131" s="51"/>
    </row>
    <row r="132" spans="1:29" ht="47.1" customHeight="1" x14ac:dyDescent="0.3">
      <c r="A132" s="395">
        <v>13</v>
      </c>
      <c r="B132" s="414"/>
      <c r="C132" s="414"/>
      <c r="D132" s="414"/>
      <c r="E132" s="421" t="str">
        <f>IFERROR(IF(AND(K132="",T132=""),"",(VLOOKUP(Q132,'Reference records(soft deleted)'!$B$61:$D$89,3,FALSE))),"")</f>
        <v/>
      </c>
      <c r="F132" s="415"/>
      <c r="G132" s="415"/>
      <c r="H132" s="415"/>
      <c r="I132" s="415"/>
      <c r="J132" s="415"/>
      <c r="K132" s="421" t="str">
        <f>IFERROR(VLOOKUP(R132,'Reference records(soft deleted)'!$B$172:$D$343,3,FALSE),"")</f>
        <v/>
      </c>
      <c r="L132" s="415"/>
      <c r="M132" s="415"/>
      <c r="N132" s="415"/>
      <c r="O132" s="415"/>
      <c r="P132" s="415"/>
      <c r="Q132" s="416" t="s">
        <v>546</v>
      </c>
      <c r="R132" s="417"/>
      <c r="S132" s="418"/>
      <c r="T132" s="419"/>
      <c r="U132" s="422" t="str">
        <f>IFERROR(IF(VLOOKUP(E132,'Reference Records'!$C$96:$D$119,2,FALSE)=0,"",VLOOKUP(E132,'Reference Records'!$C$96:$D$119,2,FALSE)),"")</f>
        <v/>
      </c>
      <c r="V132" s="420"/>
      <c r="W132" s="422" t="str">
        <f t="shared" si="9"/>
        <v/>
      </c>
      <c r="X132" s="420" t="str">
        <f t="shared" si="10"/>
        <v>a1P36000002M5OSEA0</v>
      </c>
      <c r="Y132" s="420" t="b">
        <f t="shared" si="11"/>
        <v>0</v>
      </c>
      <c r="Z132" s="420" t="b">
        <f t="shared" si="12"/>
        <v>1</v>
      </c>
      <c r="AA132" s="420" t="str">
        <f>IFERROR(VLOOKUP(K132,'Reference Records'!$C$122:$E$267,3,FALSE),"")</f>
        <v/>
      </c>
      <c r="AB132" s="420" t="s">
        <v>600</v>
      </c>
      <c r="AC132" s="51"/>
    </row>
    <row r="133" spans="1:29" ht="47.1" customHeight="1" x14ac:dyDescent="0.3">
      <c r="A133" s="395">
        <v>14</v>
      </c>
      <c r="B133" s="414"/>
      <c r="C133" s="414"/>
      <c r="D133" s="414"/>
      <c r="E133" s="421" t="str">
        <f>IFERROR(IF(AND(K133="",T133=""),"",(VLOOKUP(Q133,'Reference records(soft deleted)'!$B$61:$D$89,3,FALSE))),"")</f>
        <v/>
      </c>
      <c r="F133" s="415"/>
      <c r="G133" s="415"/>
      <c r="H133" s="415"/>
      <c r="I133" s="415"/>
      <c r="J133" s="415"/>
      <c r="K133" s="421" t="str">
        <f>IFERROR(VLOOKUP(R133,'Reference records(soft deleted)'!$B$172:$D$343,3,FALSE),"")</f>
        <v/>
      </c>
      <c r="L133" s="415"/>
      <c r="M133" s="415"/>
      <c r="N133" s="415"/>
      <c r="O133" s="415"/>
      <c r="P133" s="415"/>
      <c r="Q133" s="416" t="s">
        <v>546</v>
      </c>
      <c r="R133" s="417"/>
      <c r="S133" s="418"/>
      <c r="T133" s="419"/>
      <c r="U133" s="422" t="str">
        <f>IFERROR(IF(VLOOKUP(E133,'Reference Records'!$C$96:$D$119,2,FALSE)=0,"",VLOOKUP(E133,'Reference Records'!$C$96:$D$119,2,FALSE)),"")</f>
        <v/>
      </c>
      <c r="V133" s="420"/>
      <c r="W133" s="422" t="str">
        <f t="shared" si="9"/>
        <v/>
      </c>
      <c r="X133" s="420" t="str">
        <f t="shared" si="10"/>
        <v>a1P36000002M5OSEA0</v>
      </c>
      <c r="Y133" s="420" t="b">
        <f t="shared" si="11"/>
        <v>0</v>
      </c>
      <c r="Z133" s="420" t="b">
        <f t="shared" si="12"/>
        <v>1</v>
      </c>
      <c r="AA133" s="420" t="str">
        <f>IFERROR(VLOOKUP(K133,'Reference Records'!$C$122:$E$267,3,FALSE),"")</f>
        <v/>
      </c>
      <c r="AB133" s="420" t="s">
        <v>601</v>
      </c>
      <c r="AC133" s="51"/>
    </row>
    <row r="134" spans="1:29" ht="47.1" customHeight="1" x14ac:dyDescent="0.3">
      <c r="A134" s="395">
        <v>15</v>
      </c>
      <c r="B134" s="414"/>
      <c r="C134" s="414"/>
      <c r="D134" s="414"/>
      <c r="E134" s="421" t="str">
        <f>IFERROR(IF(AND(K134="",T134=""),"",(VLOOKUP(Q134,'Reference records(soft deleted)'!$B$61:$D$89,3,FALSE))),"")</f>
        <v/>
      </c>
      <c r="F134" s="415"/>
      <c r="G134" s="415"/>
      <c r="H134" s="415"/>
      <c r="I134" s="415"/>
      <c r="J134" s="415"/>
      <c r="K134" s="421" t="str">
        <f>IFERROR(VLOOKUP(R134,'Reference records(soft deleted)'!$B$172:$D$343,3,FALSE),"")</f>
        <v/>
      </c>
      <c r="L134" s="415"/>
      <c r="M134" s="415"/>
      <c r="N134" s="415"/>
      <c r="O134" s="415"/>
      <c r="P134" s="415"/>
      <c r="Q134" s="416" t="s">
        <v>546</v>
      </c>
      <c r="R134" s="417"/>
      <c r="S134" s="418"/>
      <c r="T134" s="419"/>
      <c r="U134" s="422" t="str">
        <f>IFERROR(IF(VLOOKUP(E134,'Reference Records'!$C$96:$D$119,2,FALSE)=0,"",VLOOKUP(E134,'Reference Records'!$C$96:$D$119,2,FALSE)),"")</f>
        <v/>
      </c>
      <c r="V134" s="420"/>
      <c r="W134" s="422" t="str">
        <f t="shared" si="9"/>
        <v/>
      </c>
      <c r="X134" s="420" t="str">
        <f t="shared" si="10"/>
        <v>a1P36000002M5OSEA0</v>
      </c>
      <c r="Y134" s="420" t="b">
        <f t="shared" si="11"/>
        <v>0</v>
      </c>
      <c r="Z134" s="420" t="b">
        <f t="shared" si="12"/>
        <v>1</v>
      </c>
      <c r="AA134" s="420" t="str">
        <f>IFERROR(VLOOKUP(K134,'Reference Records'!$C$122:$E$267,3,FALSE),"")</f>
        <v/>
      </c>
      <c r="AB134" s="420" t="s">
        <v>602</v>
      </c>
      <c r="AC134" s="51"/>
    </row>
    <row r="135" spans="1:29" ht="47.1" customHeight="1" x14ac:dyDescent="0.3">
      <c r="A135" s="395">
        <v>16</v>
      </c>
      <c r="B135" s="414"/>
      <c r="C135" s="414"/>
      <c r="D135" s="414"/>
      <c r="E135" s="421" t="str">
        <f>IFERROR(IF(AND(K135="",T135=""),"",(VLOOKUP(Q135,'Reference records(soft deleted)'!$B$61:$D$89,3,FALSE))),"")</f>
        <v/>
      </c>
      <c r="F135" s="415"/>
      <c r="G135" s="415"/>
      <c r="H135" s="415"/>
      <c r="I135" s="415"/>
      <c r="J135" s="415"/>
      <c r="K135" s="421" t="str">
        <f>IFERROR(VLOOKUP(R135,'Reference records(soft deleted)'!$B$172:$D$343,3,FALSE),"")</f>
        <v/>
      </c>
      <c r="L135" s="415"/>
      <c r="M135" s="415"/>
      <c r="N135" s="415"/>
      <c r="O135" s="415"/>
      <c r="P135" s="415"/>
      <c r="Q135" s="416" t="s">
        <v>546</v>
      </c>
      <c r="R135" s="417"/>
      <c r="S135" s="418"/>
      <c r="T135" s="419"/>
      <c r="U135" s="422" t="str">
        <f>IFERROR(IF(VLOOKUP(E135,'Reference Records'!$C$96:$D$119,2,FALSE)=0,"",VLOOKUP(E135,'Reference Records'!$C$96:$D$119,2,FALSE)),"")</f>
        <v/>
      </c>
      <c r="V135" s="420"/>
      <c r="W135" s="422" t="str">
        <f t="shared" si="9"/>
        <v/>
      </c>
      <c r="X135" s="420" t="str">
        <f t="shared" si="10"/>
        <v>a1P36000002M5OSEA0</v>
      </c>
      <c r="Y135" s="420" t="b">
        <f t="shared" si="11"/>
        <v>0</v>
      </c>
      <c r="Z135" s="420" t="b">
        <f t="shared" si="12"/>
        <v>1</v>
      </c>
      <c r="AA135" s="420" t="str">
        <f>IFERROR(VLOOKUP(K135,'Reference Records'!$C$122:$E$267,3,FALSE),"")</f>
        <v/>
      </c>
      <c r="AB135" s="420" t="s">
        <v>603</v>
      </c>
      <c r="AC135" s="51"/>
    </row>
    <row r="136" spans="1:29" ht="47.1" customHeight="1" x14ac:dyDescent="0.3">
      <c r="A136" s="395">
        <v>17</v>
      </c>
      <c r="B136" s="414"/>
      <c r="C136" s="414"/>
      <c r="D136" s="414"/>
      <c r="E136" s="421" t="str">
        <f>IFERROR(IF(AND(K136="",T136=""),"",(VLOOKUP(Q136,'Reference records(soft deleted)'!$B$61:$D$89,3,FALSE))),"")</f>
        <v/>
      </c>
      <c r="F136" s="415"/>
      <c r="G136" s="415"/>
      <c r="H136" s="415"/>
      <c r="I136" s="415"/>
      <c r="J136" s="415"/>
      <c r="K136" s="421" t="str">
        <f>IFERROR(VLOOKUP(R136,'Reference records(soft deleted)'!$B$172:$D$343,3,FALSE),"")</f>
        <v/>
      </c>
      <c r="L136" s="415"/>
      <c r="M136" s="415"/>
      <c r="N136" s="415"/>
      <c r="O136" s="415"/>
      <c r="P136" s="415"/>
      <c r="Q136" s="416" t="s">
        <v>546</v>
      </c>
      <c r="R136" s="417"/>
      <c r="S136" s="418"/>
      <c r="T136" s="419"/>
      <c r="U136" s="422" t="str">
        <f>IFERROR(IF(VLOOKUP(E136,'Reference Records'!$C$96:$D$119,2,FALSE)=0,"",VLOOKUP(E136,'Reference Records'!$C$96:$D$119,2,FALSE)),"")</f>
        <v/>
      </c>
      <c r="V136" s="420"/>
      <c r="W136" s="422" t="str">
        <f t="shared" si="9"/>
        <v/>
      </c>
      <c r="X136" s="420" t="str">
        <f t="shared" si="10"/>
        <v>a1P36000002M5OSEA0</v>
      </c>
      <c r="Y136" s="420" t="b">
        <f t="shared" si="11"/>
        <v>0</v>
      </c>
      <c r="Z136" s="420" t="b">
        <f t="shared" si="12"/>
        <v>1</v>
      </c>
      <c r="AA136" s="420" t="str">
        <f>IFERROR(VLOOKUP(K136,'Reference Records'!$C$122:$E$267,3,FALSE),"")</f>
        <v/>
      </c>
      <c r="AB136" s="420" t="s">
        <v>604</v>
      </c>
      <c r="AC136" s="51"/>
    </row>
    <row r="137" spans="1:29" ht="47.1" customHeight="1" x14ac:dyDescent="0.3">
      <c r="A137" s="395">
        <v>18</v>
      </c>
      <c r="B137" s="414"/>
      <c r="C137" s="414"/>
      <c r="D137" s="414"/>
      <c r="E137" s="421" t="str">
        <f>IFERROR(IF(AND(K137="",T137=""),"",(VLOOKUP(Q137,'Reference records(soft deleted)'!$B$61:$D$89,3,FALSE))),"")</f>
        <v/>
      </c>
      <c r="F137" s="415"/>
      <c r="G137" s="415"/>
      <c r="H137" s="415"/>
      <c r="I137" s="415"/>
      <c r="J137" s="415"/>
      <c r="K137" s="421" t="str">
        <f>IFERROR(VLOOKUP(R137,'Reference records(soft deleted)'!$B$172:$D$343,3,FALSE),"")</f>
        <v/>
      </c>
      <c r="L137" s="415"/>
      <c r="M137" s="415"/>
      <c r="N137" s="415"/>
      <c r="O137" s="415"/>
      <c r="P137" s="415"/>
      <c r="Q137" s="416" t="s">
        <v>546</v>
      </c>
      <c r="R137" s="417"/>
      <c r="S137" s="418"/>
      <c r="T137" s="419"/>
      <c r="U137" s="422" t="str">
        <f>IFERROR(IF(VLOOKUP(E137,'Reference Records'!$C$96:$D$119,2,FALSE)=0,"",VLOOKUP(E137,'Reference Records'!$C$96:$D$119,2,FALSE)),"")</f>
        <v/>
      </c>
      <c r="V137" s="420"/>
      <c r="W137" s="422" t="str">
        <f t="shared" si="9"/>
        <v/>
      </c>
      <c r="X137" s="420" t="str">
        <f t="shared" si="10"/>
        <v>a1P36000002M5OSEA0</v>
      </c>
      <c r="Y137" s="420" t="b">
        <f t="shared" si="11"/>
        <v>0</v>
      </c>
      <c r="Z137" s="420" t="b">
        <f t="shared" si="12"/>
        <v>1</v>
      </c>
      <c r="AA137" s="420" t="str">
        <f>IFERROR(VLOOKUP(K137,'Reference Records'!$C$122:$E$267,3,FALSE),"")</f>
        <v/>
      </c>
      <c r="AB137" s="420" t="s">
        <v>605</v>
      </c>
      <c r="AC137" s="51"/>
    </row>
    <row r="138" spans="1:29" ht="47.1" customHeight="1" x14ac:dyDescent="0.3">
      <c r="A138" s="395">
        <v>19</v>
      </c>
      <c r="B138" s="414"/>
      <c r="C138" s="414"/>
      <c r="D138" s="414"/>
      <c r="E138" s="421" t="str">
        <f>IFERROR(IF(AND(K138="",T138=""),"",(VLOOKUP(Q138,'Reference records(soft deleted)'!$B$61:$D$89,3,FALSE))),"")</f>
        <v/>
      </c>
      <c r="F138" s="415"/>
      <c r="G138" s="415"/>
      <c r="H138" s="415"/>
      <c r="I138" s="415"/>
      <c r="J138" s="415"/>
      <c r="K138" s="421" t="str">
        <f>IFERROR(VLOOKUP(R138,'Reference records(soft deleted)'!$B$172:$D$343,3,FALSE),"")</f>
        <v/>
      </c>
      <c r="L138" s="415"/>
      <c r="M138" s="415"/>
      <c r="N138" s="415"/>
      <c r="O138" s="415"/>
      <c r="P138" s="415"/>
      <c r="Q138" s="416" t="s">
        <v>546</v>
      </c>
      <c r="R138" s="417"/>
      <c r="S138" s="418"/>
      <c r="T138" s="419"/>
      <c r="U138" s="422" t="str">
        <f>IFERROR(IF(VLOOKUP(E138,'Reference Records'!$C$96:$D$119,2,FALSE)=0,"",VLOOKUP(E138,'Reference Records'!$C$96:$D$119,2,FALSE)),"")</f>
        <v/>
      </c>
      <c r="V138" s="420"/>
      <c r="W138" s="422" t="str">
        <f t="shared" si="9"/>
        <v/>
      </c>
      <c r="X138" s="420" t="str">
        <f t="shared" si="10"/>
        <v>a1P36000002M5OSEA0</v>
      </c>
      <c r="Y138" s="420" t="b">
        <f t="shared" si="11"/>
        <v>0</v>
      </c>
      <c r="Z138" s="420" t="b">
        <f t="shared" si="12"/>
        <v>1</v>
      </c>
      <c r="AA138" s="420" t="str">
        <f>IFERROR(VLOOKUP(K138,'Reference Records'!$C$122:$E$267,3,FALSE),"")</f>
        <v/>
      </c>
      <c r="AB138" s="420" t="s">
        <v>606</v>
      </c>
      <c r="AC138" s="51"/>
    </row>
    <row r="139" spans="1:29" ht="47.1" customHeight="1" x14ac:dyDescent="0.3">
      <c r="A139" s="395">
        <v>20</v>
      </c>
      <c r="B139" s="414"/>
      <c r="C139" s="414"/>
      <c r="D139" s="414"/>
      <c r="E139" s="421" t="str">
        <f>IFERROR(IF(AND(K139="",T139=""),"",(VLOOKUP(Q139,'Reference records(soft deleted)'!$B$61:$D$89,3,FALSE))),"")</f>
        <v/>
      </c>
      <c r="F139" s="415"/>
      <c r="G139" s="415"/>
      <c r="H139" s="415"/>
      <c r="I139" s="415"/>
      <c r="J139" s="415"/>
      <c r="K139" s="421" t="str">
        <f>IFERROR(VLOOKUP(R139,'Reference records(soft deleted)'!$B$172:$D$343,3,FALSE),"")</f>
        <v/>
      </c>
      <c r="L139" s="415"/>
      <c r="M139" s="415"/>
      <c r="N139" s="415"/>
      <c r="O139" s="415"/>
      <c r="P139" s="415"/>
      <c r="Q139" s="416" t="s">
        <v>546</v>
      </c>
      <c r="R139" s="417"/>
      <c r="S139" s="418"/>
      <c r="T139" s="419"/>
      <c r="U139" s="422" t="str">
        <f>IFERROR(IF(VLOOKUP(E139,'Reference Records'!$C$96:$D$119,2,FALSE)=0,"",VLOOKUP(E139,'Reference Records'!$C$96:$D$119,2,FALSE)),"")</f>
        <v/>
      </c>
      <c r="V139" s="420"/>
      <c r="W139" s="422" t="str">
        <f t="shared" si="9"/>
        <v/>
      </c>
      <c r="X139" s="420" t="str">
        <f t="shared" si="10"/>
        <v>a1P36000002M5OSEA0</v>
      </c>
      <c r="Y139" s="420" t="b">
        <f t="shared" si="11"/>
        <v>0</v>
      </c>
      <c r="Z139" s="420" t="b">
        <f t="shared" si="12"/>
        <v>1</v>
      </c>
      <c r="AA139" s="420" t="str">
        <f>IFERROR(VLOOKUP(K139,'Reference Records'!$C$122:$E$267,3,FALSE),"")</f>
        <v/>
      </c>
      <c r="AB139" s="420" t="s">
        <v>607</v>
      </c>
      <c r="AC139" s="51"/>
    </row>
    <row r="140" spans="1:29" ht="47.1" customHeight="1" x14ac:dyDescent="0.3">
      <c r="A140" s="395">
        <v>21</v>
      </c>
      <c r="B140" s="414"/>
      <c r="C140" s="414"/>
      <c r="D140" s="414"/>
      <c r="E140" s="421" t="str">
        <f>IFERROR(IF(AND(K140="",T140=""),"",(VLOOKUP(Q140,'Reference records(soft deleted)'!$B$61:$D$89,3,FALSE))),"")</f>
        <v/>
      </c>
      <c r="F140" s="415"/>
      <c r="G140" s="415"/>
      <c r="H140" s="415"/>
      <c r="I140" s="415"/>
      <c r="J140" s="415"/>
      <c r="K140" s="421" t="str">
        <f>IFERROR(VLOOKUP(R140,'Reference records(soft deleted)'!$B$172:$D$343,3,FALSE),"")</f>
        <v/>
      </c>
      <c r="L140" s="415"/>
      <c r="M140" s="415"/>
      <c r="N140" s="415"/>
      <c r="O140" s="415"/>
      <c r="P140" s="415"/>
      <c r="Q140" s="416" t="s">
        <v>546</v>
      </c>
      <c r="R140" s="417"/>
      <c r="S140" s="418"/>
      <c r="T140" s="419"/>
      <c r="U140" s="422" t="str">
        <f>IFERROR(IF(VLOOKUP(E140,'Reference Records'!$C$96:$D$119,2,FALSE)=0,"",VLOOKUP(E140,'Reference Records'!$C$96:$D$119,2,FALSE)),"")</f>
        <v/>
      </c>
      <c r="V140" s="420"/>
      <c r="W140" s="422" t="str">
        <f t="shared" si="9"/>
        <v/>
      </c>
      <c r="X140" s="420" t="str">
        <f t="shared" si="10"/>
        <v>a1P36000002M5OSEA0</v>
      </c>
      <c r="Y140" s="420" t="b">
        <f t="shared" si="11"/>
        <v>0</v>
      </c>
      <c r="Z140" s="420" t="b">
        <f t="shared" si="12"/>
        <v>1</v>
      </c>
      <c r="AA140" s="420" t="str">
        <f>IFERROR(VLOOKUP(K140,'Reference Records'!$C$122:$E$267,3,FALSE),"")</f>
        <v/>
      </c>
      <c r="AB140" s="420" t="s">
        <v>608</v>
      </c>
      <c r="AC140" s="51"/>
    </row>
    <row r="141" spans="1:29" ht="47.1" customHeight="1" x14ac:dyDescent="0.3">
      <c r="A141" s="395">
        <v>22</v>
      </c>
      <c r="B141" s="414"/>
      <c r="C141" s="414"/>
      <c r="D141" s="414"/>
      <c r="E141" s="421" t="str">
        <f>IFERROR(IF(AND(K141="",T141=""),"",(VLOOKUP(Q141,'Reference records(soft deleted)'!$B$61:$D$89,3,FALSE))),"")</f>
        <v/>
      </c>
      <c r="F141" s="415"/>
      <c r="G141" s="415"/>
      <c r="H141" s="415"/>
      <c r="I141" s="415"/>
      <c r="J141" s="415"/>
      <c r="K141" s="421" t="str">
        <f>IFERROR(VLOOKUP(R141,'Reference records(soft deleted)'!$B$172:$D$343,3,FALSE),"")</f>
        <v/>
      </c>
      <c r="L141" s="415"/>
      <c r="M141" s="415"/>
      <c r="N141" s="415"/>
      <c r="O141" s="415"/>
      <c r="P141" s="415"/>
      <c r="Q141" s="416" t="s">
        <v>546</v>
      </c>
      <c r="R141" s="417"/>
      <c r="S141" s="418"/>
      <c r="T141" s="419"/>
      <c r="U141" s="422" t="str">
        <f>IFERROR(IF(VLOOKUP(E141,'Reference Records'!$C$96:$D$119,2,FALSE)=0,"",VLOOKUP(E141,'Reference Records'!$C$96:$D$119,2,FALSE)),"")</f>
        <v/>
      </c>
      <c r="V141" s="420"/>
      <c r="W141" s="422" t="str">
        <f t="shared" si="9"/>
        <v/>
      </c>
      <c r="X141" s="420" t="str">
        <f t="shared" si="10"/>
        <v>a1P36000002M5OSEA0</v>
      </c>
      <c r="Y141" s="420" t="b">
        <f t="shared" si="11"/>
        <v>0</v>
      </c>
      <c r="Z141" s="420" t="b">
        <f t="shared" si="12"/>
        <v>1</v>
      </c>
      <c r="AA141" s="420" t="str">
        <f>IFERROR(VLOOKUP(K141,'Reference Records'!$C$122:$E$267,3,FALSE),"")</f>
        <v/>
      </c>
      <c r="AB141" s="420" t="s">
        <v>609</v>
      </c>
      <c r="AC141" s="51"/>
    </row>
    <row r="142" spans="1:29" ht="47.1" customHeight="1" x14ac:dyDescent="0.3">
      <c r="A142" s="395">
        <v>23</v>
      </c>
      <c r="B142" s="414"/>
      <c r="C142" s="414"/>
      <c r="D142" s="414"/>
      <c r="E142" s="421" t="str">
        <f>IFERROR(IF(AND(K142="",T142=""),"",(VLOOKUP(Q142,'Reference records(soft deleted)'!$B$61:$D$89,3,FALSE))),"")</f>
        <v/>
      </c>
      <c r="F142" s="415"/>
      <c r="G142" s="415"/>
      <c r="H142" s="415"/>
      <c r="I142" s="415"/>
      <c r="J142" s="415"/>
      <c r="K142" s="421" t="str">
        <f>IFERROR(VLOOKUP(R142,'Reference records(soft deleted)'!$B$172:$D$343,3,FALSE),"")</f>
        <v/>
      </c>
      <c r="L142" s="415"/>
      <c r="M142" s="415"/>
      <c r="N142" s="415"/>
      <c r="O142" s="415"/>
      <c r="P142" s="415"/>
      <c r="Q142" s="416" t="s">
        <v>546</v>
      </c>
      <c r="R142" s="417"/>
      <c r="S142" s="418"/>
      <c r="T142" s="419"/>
      <c r="U142" s="422" t="str">
        <f>IFERROR(IF(VLOOKUP(E142,'Reference Records'!$C$96:$D$119,2,FALSE)=0,"",VLOOKUP(E142,'Reference Records'!$C$96:$D$119,2,FALSE)),"")</f>
        <v/>
      </c>
      <c r="V142" s="420"/>
      <c r="W142" s="422" t="str">
        <f t="shared" si="9"/>
        <v/>
      </c>
      <c r="X142" s="420" t="str">
        <f t="shared" si="10"/>
        <v>a1P36000002M5OSEA0</v>
      </c>
      <c r="Y142" s="420" t="b">
        <f t="shared" si="11"/>
        <v>0</v>
      </c>
      <c r="Z142" s="420" t="b">
        <f t="shared" si="12"/>
        <v>1</v>
      </c>
      <c r="AA142" s="420" t="str">
        <f>IFERROR(VLOOKUP(K142,'Reference Records'!$C$122:$E$267,3,FALSE),"")</f>
        <v/>
      </c>
      <c r="AB142" s="420" t="s">
        <v>610</v>
      </c>
      <c r="AC142" s="51"/>
    </row>
    <row r="143" spans="1:29" ht="47.1" customHeight="1" x14ac:dyDescent="0.3">
      <c r="A143" s="395">
        <v>24</v>
      </c>
      <c r="B143" s="414"/>
      <c r="C143" s="414"/>
      <c r="D143" s="414"/>
      <c r="E143" s="421" t="str">
        <f>IFERROR(IF(AND(K143="",T143=""),"",(VLOOKUP(Q143,'Reference records(soft deleted)'!$B$61:$D$89,3,FALSE))),"")</f>
        <v/>
      </c>
      <c r="F143" s="415"/>
      <c r="G143" s="415"/>
      <c r="H143" s="415"/>
      <c r="I143" s="415"/>
      <c r="J143" s="415"/>
      <c r="K143" s="421" t="str">
        <f>IFERROR(VLOOKUP(R143,'Reference records(soft deleted)'!$B$172:$D$343,3,FALSE),"")</f>
        <v/>
      </c>
      <c r="L143" s="415"/>
      <c r="M143" s="415"/>
      <c r="N143" s="415"/>
      <c r="O143" s="415"/>
      <c r="P143" s="415"/>
      <c r="Q143" s="416" t="s">
        <v>546</v>
      </c>
      <c r="R143" s="417"/>
      <c r="S143" s="418"/>
      <c r="T143" s="419"/>
      <c r="U143" s="422" t="str">
        <f>IFERROR(IF(VLOOKUP(E143,'Reference Records'!$C$96:$D$119,2,FALSE)=0,"",VLOOKUP(E143,'Reference Records'!$C$96:$D$119,2,FALSE)),"")</f>
        <v/>
      </c>
      <c r="V143" s="420"/>
      <c r="W143" s="422" t="str">
        <f t="shared" si="9"/>
        <v/>
      </c>
      <c r="X143" s="420" t="str">
        <f t="shared" si="10"/>
        <v>a1P36000002M5OSEA0</v>
      </c>
      <c r="Y143" s="420" t="b">
        <f t="shared" si="11"/>
        <v>0</v>
      </c>
      <c r="Z143" s="420" t="b">
        <f t="shared" si="12"/>
        <v>1</v>
      </c>
      <c r="AA143" s="420" t="str">
        <f>IFERROR(VLOOKUP(K143,'Reference Records'!$C$122:$E$267,3,FALSE),"")</f>
        <v/>
      </c>
      <c r="AB143" s="420" t="s">
        <v>611</v>
      </c>
      <c r="AC143" s="51"/>
    </row>
    <row r="144" spans="1:29" ht="47.1" customHeight="1" x14ac:dyDescent="0.3">
      <c r="A144" s="395">
        <v>25</v>
      </c>
      <c r="B144" s="414"/>
      <c r="C144" s="414"/>
      <c r="D144" s="414"/>
      <c r="E144" s="421" t="str">
        <f>IFERROR(IF(AND(K144="",T144=""),"",(VLOOKUP(Q144,'Reference records(soft deleted)'!$B$61:$D$89,3,FALSE))),"")</f>
        <v/>
      </c>
      <c r="F144" s="415"/>
      <c r="G144" s="415"/>
      <c r="H144" s="415"/>
      <c r="I144" s="415"/>
      <c r="J144" s="415"/>
      <c r="K144" s="421" t="str">
        <f>IFERROR(VLOOKUP(R144,'Reference records(soft deleted)'!$B$172:$D$343,3,FALSE),"")</f>
        <v/>
      </c>
      <c r="L144" s="415"/>
      <c r="M144" s="415"/>
      <c r="N144" s="415"/>
      <c r="O144" s="415"/>
      <c r="P144" s="415"/>
      <c r="Q144" s="416" t="s">
        <v>546</v>
      </c>
      <c r="R144" s="417"/>
      <c r="S144" s="418"/>
      <c r="T144" s="419"/>
      <c r="U144" s="422" t="str">
        <f>IFERROR(IF(VLOOKUP(E144,'Reference Records'!$C$96:$D$119,2,FALSE)=0,"",VLOOKUP(E144,'Reference Records'!$C$96:$D$119,2,FALSE)),"")</f>
        <v/>
      </c>
      <c r="V144" s="420"/>
      <c r="W144" s="422" t="str">
        <f t="shared" si="9"/>
        <v/>
      </c>
      <c r="X144" s="420" t="str">
        <f t="shared" si="10"/>
        <v>a1P36000002M5OSEA0</v>
      </c>
      <c r="Y144" s="420" t="b">
        <f t="shared" si="11"/>
        <v>0</v>
      </c>
      <c r="Z144" s="420" t="b">
        <f t="shared" si="12"/>
        <v>1</v>
      </c>
      <c r="AA144" s="420" t="str">
        <f>IFERROR(VLOOKUP(K144,'Reference Records'!$C$122:$E$267,3,FALSE),"")</f>
        <v/>
      </c>
      <c r="AB144" s="420" t="s">
        <v>612</v>
      </c>
      <c r="AC144" s="51"/>
    </row>
    <row r="145" spans="1:29" ht="47.1" customHeight="1" x14ac:dyDescent="0.3">
      <c r="A145" s="395">
        <v>26</v>
      </c>
      <c r="B145" s="414"/>
      <c r="C145" s="414"/>
      <c r="D145" s="414"/>
      <c r="E145" s="421" t="str">
        <f>IFERROR(IF(AND(K145="",T145=""),"",(VLOOKUP(Q145,'Reference records(soft deleted)'!$B$61:$D$89,3,FALSE))),"")</f>
        <v/>
      </c>
      <c r="F145" s="415"/>
      <c r="G145" s="415"/>
      <c r="H145" s="415"/>
      <c r="I145" s="415"/>
      <c r="J145" s="415"/>
      <c r="K145" s="421" t="str">
        <f>IFERROR(VLOOKUP(R145,'Reference records(soft deleted)'!$B$172:$D$343,3,FALSE),"")</f>
        <v/>
      </c>
      <c r="L145" s="415"/>
      <c r="M145" s="415"/>
      <c r="N145" s="415"/>
      <c r="O145" s="415"/>
      <c r="P145" s="415"/>
      <c r="Q145" s="416" t="s">
        <v>546</v>
      </c>
      <c r="R145" s="417"/>
      <c r="S145" s="418"/>
      <c r="T145" s="419"/>
      <c r="U145" s="422" t="str">
        <f>IFERROR(IF(VLOOKUP(E145,'Reference Records'!$C$96:$D$119,2,FALSE)=0,"",VLOOKUP(E145,'Reference Records'!$C$96:$D$119,2,FALSE)),"")</f>
        <v/>
      </c>
      <c r="V145" s="420"/>
      <c r="W145" s="422" t="str">
        <f t="shared" si="9"/>
        <v/>
      </c>
      <c r="X145" s="420" t="str">
        <f t="shared" si="10"/>
        <v>a1P36000002M5OSEA0</v>
      </c>
      <c r="Y145" s="420" t="b">
        <f t="shared" si="11"/>
        <v>0</v>
      </c>
      <c r="Z145" s="420" t="b">
        <f t="shared" si="12"/>
        <v>1</v>
      </c>
      <c r="AA145" s="420" t="str">
        <f>IFERROR(VLOOKUP(K145,'Reference Records'!$C$122:$E$267,3,FALSE),"")</f>
        <v/>
      </c>
      <c r="AB145" s="420" t="s">
        <v>613</v>
      </c>
      <c r="AC145" s="51"/>
    </row>
    <row r="146" spans="1:29" ht="47.1" customHeight="1" x14ac:dyDescent="0.3">
      <c r="A146" s="395">
        <v>27</v>
      </c>
      <c r="B146" s="414"/>
      <c r="C146" s="414"/>
      <c r="D146" s="414"/>
      <c r="E146" s="421" t="str">
        <f>IFERROR(IF(AND(K146="",T146=""),"",(VLOOKUP(Q146,'Reference records(soft deleted)'!$B$61:$D$89,3,FALSE))),"")</f>
        <v/>
      </c>
      <c r="F146" s="415"/>
      <c r="G146" s="415"/>
      <c r="H146" s="415"/>
      <c r="I146" s="415"/>
      <c r="J146" s="415"/>
      <c r="K146" s="421" t="str">
        <f>IFERROR(VLOOKUP(R146,'Reference records(soft deleted)'!$B$172:$D$343,3,FALSE),"")</f>
        <v/>
      </c>
      <c r="L146" s="415"/>
      <c r="M146" s="415"/>
      <c r="N146" s="415"/>
      <c r="O146" s="415"/>
      <c r="P146" s="415"/>
      <c r="Q146" s="416" t="s">
        <v>546</v>
      </c>
      <c r="R146" s="417"/>
      <c r="S146" s="418"/>
      <c r="T146" s="419"/>
      <c r="U146" s="422" t="str">
        <f>IFERROR(IF(VLOOKUP(E146,'Reference Records'!$C$96:$D$119,2,FALSE)=0,"",VLOOKUP(E146,'Reference Records'!$C$96:$D$119,2,FALSE)),"")</f>
        <v/>
      </c>
      <c r="V146" s="420"/>
      <c r="W146" s="422" t="str">
        <f t="shared" si="9"/>
        <v/>
      </c>
      <c r="X146" s="420" t="str">
        <f t="shared" si="10"/>
        <v>a1P36000002M5OSEA0</v>
      </c>
      <c r="Y146" s="420" t="b">
        <f t="shared" si="11"/>
        <v>0</v>
      </c>
      <c r="Z146" s="420" t="b">
        <f t="shared" si="12"/>
        <v>1</v>
      </c>
      <c r="AA146" s="420" t="str">
        <f>IFERROR(VLOOKUP(K146,'Reference Records'!$C$122:$E$267,3,FALSE),"")</f>
        <v/>
      </c>
      <c r="AB146" s="420" t="s">
        <v>614</v>
      </c>
      <c r="AC146" s="51"/>
    </row>
    <row r="147" spans="1:29" ht="47.1" customHeight="1" x14ac:dyDescent="0.3">
      <c r="A147" s="395">
        <v>28</v>
      </c>
      <c r="B147" s="414"/>
      <c r="C147" s="414"/>
      <c r="D147" s="414"/>
      <c r="E147" s="421" t="str">
        <f>IFERROR(IF(AND(K147="",T147=""),"",(VLOOKUP(Q147,'Reference records(soft deleted)'!$B$61:$D$89,3,FALSE))),"")</f>
        <v/>
      </c>
      <c r="F147" s="415"/>
      <c r="G147" s="415"/>
      <c r="H147" s="415"/>
      <c r="I147" s="415"/>
      <c r="J147" s="415"/>
      <c r="K147" s="421" t="str">
        <f>IFERROR(VLOOKUP(R147,'Reference records(soft deleted)'!$B$172:$D$343,3,FALSE),"")</f>
        <v/>
      </c>
      <c r="L147" s="415"/>
      <c r="M147" s="415"/>
      <c r="N147" s="415"/>
      <c r="O147" s="415"/>
      <c r="P147" s="415"/>
      <c r="Q147" s="416" t="s">
        <v>546</v>
      </c>
      <c r="R147" s="417"/>
      <c r="S147" s="418"/>
      <c r="T147" s="419"/>
      <c r="U147" s="422" t="str">
        <f>IFERROR(IF(VLOOKUP(E147,'Reference Records'!$C$96:$D$119,2,FALSE)=0,"",VLOOKUP(E147,'Reference Records'!$C$96:$D$119,2,FALSE)),"")</f>
        <v/>
      </c>
      <c r="V147" s="420"/>
      <c r="W147" s="422" t="str">
        <f t="shared" si="9"/>
        <v/>
      </c>
      <c r="X147" s="420" t="str">
        <f t="shared" si="10"/>
        <v>a1P36000002M5OSEA0</v>
      </c>
      <c r="Y147" s="420" t="b">
        <f t="shared" si="11"/>
        <v>0</v>
      </c>
      <c r="Z147" s="420" t="b">
        <f t="shared" si="12"/>
        <v>1</v>
      </c>
      <c r="AA147" s="420" t="str">
        <f>IFERROR(VLOOKUP(K147,'Reference Records'!$C$122:$E$267,3,FALSE),"")</f>
        <v/>
      </c>
      <c r="AB147" s="420" t="s">
        <v>615</v>
      </c>
      <c r="AC147" s="51"/>
    </row>
    <row r="148" spans="1:29" ht="47.1" customHeight="1" x14ac:dyDescent="0.3">
      <c r="A148" s="395">
        <v>29</v>
      </c>
      <c r="B148" s="414"/>
      <c r="C148" s="414"/>
      <c r="D148" s="414"/>
      <c r="E148" s="421" t="str">
        <f>IFERROR(IF(AND(K148="",T148=""),"",(VLOOKUP(Q148,'Reference records(soft deleted)'!$B$61:$D$89,3,FALSE))),"")</f>
        <v/>
      </c>
      <c r="F148" s="415"/>
      <c r="G148" s="415"/>
      <c r="H148" s="415"/>
      <c r="I148" s="415"/>
      <c r="J148" s="415"/>
      <c r="K148" s="421" t="str">
        <f>IFERROR(VLOOKUP(R148,'Reference records(soft deleted)'!$B$172:$D$343,3,FALSE),"")</f>
        <v/>
      </c>
      <c r="L148" s="415"/>
      <c r="M148" s="415"/>
      <c r="N148" s="415"/>
      <c r="O148" s="415"/>
      <c r="P148" s="415"/>
      <c r="Q148" s="416" t="s">
        <v>546</v>
      </c>
      <c r="R148" s="417"/>
      <c r="S148" s="418"/>
      <c r="T148" s="419"/>
      <c r="U148" s="422" t="str">
        <f>IFERROR(IF(VLOOKUP(E148,'Reference Records'!$C$96:$D$119,2,FALSE)=0,"",VLOOKUP(E148,'Reference Records'!$C$96:$D$119,2,FALSE)),"")</f>
        <v/>
      </c>
      <c r="V148" s="420"/>
      <c r="W148" s="422" t="str">
        <f t="shared" si="9"/>
        <v/>
      </c>
      <c r="X148" s="420" t="str">
        <f t="shared" si="10"/>
        <v>a1P36000002M5OSEA0</v>
      </c>
      <c r="Y148" s="420" t="b">
        <f t="shared" si="11"/>
        <v>0</v>
      </c>
      <c r="Z148" s="420" t="b">
        <f t="shared" si="12"/>
        <v>1</v>
      </c>
      <c r="AA148" s="420" t="str">
        <f>IFERROR(VLOOKUP(K148,'Reference Records'!$C$122:$E$267,3,FALSE),"")</f>
        <v/>
      </c>
      <c r="AB148" s="420" t="s">
        <v>616</v>
      </c>
      <c r="AC148" s="51"/>
    </row>
    <row r="149" spans="1:29" ht="47.1" customHeight="1" x14ac:dyDescent="0.3">
      <c r="A149" s="395">
        <v>30</v>
      </c>
      <c r="B149" s="414"/>
      <c r="C149" s="414"/>
      <c r="D149" s="414"/>
      <c r="E149" s="421" t="str">
        <f>IFERROR(IF(AND(K149="",T149=""),"",(VLOOKUP(Q149,'Reference records(soft deleted)'!$B$61:$D$89,3,FALSE))),"")</f>
        <v/>
      </c>
      <c r="F149" s="415"/>
      <c r="G149" s="415"/>
      <c r="H149" s="415"/>
      <c r="I149" s="415"/>
      <c r="J149" s="415"/>
      <c r="K149" s="421" t="str">
        <f>IFERROR(VLOOKUP(R149,'Reference records(soft deleted)'!$B$172:$D$343,3,FALSE),"")</f>
        <v/>
      </c>
      <c r="L149" s="415"/>
      <c r="M149" s="415"/>
      <c r="N149" s="415"/>
      <c r="O149" s="415"/>
      <c r="P149" s="415"/>
      <c r="Q149" s="416" t="s">
        <v>546</v>
      </c>
      <c r="R149" s="417"/>
      <c r="S149" s="418"/>
      <c r="T149" s="419"/>
      <c r="U149" s="422" t="str">
        <f>IFERROR(IF(VLOOKUP(E149,'Reference Records'!$C$96:$D$119,2,FALSE)=0,"",VLOOKUP(E149,'Reference Records'!$C$96:$D$119,2,FALSE)),"")</f>
        <v/>
      </c>
      <c r="V149" s="420"/>
      <c r="W149" s="422" t="str">
        <f t="shared" si="9"/>
        <v/>
      </c>
      <c r="X149" s="420" t="str">
        <f t="shared" si="10"/>
        <v>a1P36000002M5OSEA0</v>
      </c>
      <c r="Y149" s="420" t="b">
        <f t="shared" si="11"/>
        <v>0</v>
      </c>
      <c r="Z149" s="420" t="b">
        <f t="shared" si="12"/>
        <v>1</v>
      </c>
      <c r="AA149" s="420" t="str">
        <f>IFERROR(VLOOKUP(K149,'Reference Records'!$C$122:$E$267,3,FALSE),"")</f>
        <v/>
      </c>
      <c r="AB149" s="420" t="s">
        <v>617</v>
      </c>
      <c r="AC149" s="51"/>
    </row>
    <row r="150" spans="1:29" ht="47.1" customHeight="1" x14ac:dyDescent="0.3">
      <c r="A150" s="395">
        <v>31</v>
      </c>
      <c r="B150" s="414"/>
      <c r="C150" s="414"/>
      <c r="D150" s="414"/>
      <c r="E150" s="421" t="str">
        <f>IFERROR(IF(AND(K150="",T150=""),"",(VLOOKUP(Q150,'Reference records(soft deleted)'!$B$61:$D$89,3,FALSE))),"")</f>
        <v/>
      </c>
      <c r="F150" s="415"/>
      <c r="G150" s="415"/>
      <c r="H150" s="415"/>
      <c r="I150" s="415"/>
      <c r="J150" s="415"/>
      <c r="K150" s="421" t="str">
        <f>IFERROR(VLOOKUP(R150,'Reference records(soft deleted)'!$B$172:$D$343,3,FALSE),"")</f>
        <v/>
      </c>
      <c r="L150" s="415"/>
      <c r="M150" s="415"/>
      <c r="N150" s="415"/>
      <c r="O150" s="415"/>
      <c r="P150" s="415"/>
      <c r="Q150" s="416" t="s">
        <v>546</v>
      </c>
      <c r="R150" s="417"/>
      <c r="S150" s="418"/>
      <c r="T150" s="419"/>
      <c r="U150" s="422" t="str">
        <f>IFERROR(IF(VLOOKUP(E150,'Reference Records'!$C$96:$D$119,2,FALSE)=0,"",VLOOKUP(E150,'Reference Records'!$C$96:$D$119,2,FALSE)),"")</f>
        <v/>
      </c>
      <c r="V150" s="420"/>
      <c r="W150" s="422" t="str">
        <f t="shared" si="9"/>
        <v/>
      </c>
      <c r="X150" s="420" t="str">
        <f t="shared" si="10"/>
        <v>a1P36000002M5OSEA0</v>
      </c>
      <c r="Y150" s="420" t="b">
        <f t="shared" si="11"/>
        <v>0</v>
      </c>
      <c r="Z150" s="420" t="b">
        <f t="shared" si="12"/>
        <v>1</v>
      </c>
      <c r="AA150" s="420" t="str">
        <f>IFERROR(VLOOKUP(K150,'Reference Records'!$C$122:$E$267,3,FALSE),"")</f>
        <v/>
      </c>
      <c r="AB150" s="420" t="s">
        <v>618</v>
      </c>
      <c r="AC150" s="51"/>
    </row>
    <row r="151" spans="1:29" ht="47.1" customHeight="1" x14ac:dyDescent="0.3">
      <c r="A151" s="395">
        <v>32</v>
      </c>
      <c r="B151" s="414"/>
      <c r="C151" s="414"/>
      <c r="D151" s="414"/>
      <c r="E151" s="421" t="str">
        <f>IFERROR(IF(AND(K151="",T151=""),"",(VLOOKUP(Q151,'Reference records(soft deleted)'!$B$61:$D$89,3,FALSE))),"")</f>
        <v/>
      </c>
      <c r="F151" s="415"/>
      <c r="G151" s="415"/>
      <c r="H151" s="415"/>
      <c r="I151" s="415"/>
      <c r="J151" s="415"/>
      <c r="K151" s="421" t="str">
        <f>IFERROR(VLOOKUP(R151,'Reference records(soft deleted)'!$B$172:$D$343,3,FALSE),"")</f>
        <v/>
      </c>
      <c r="L151" s="415"/>
      <c r="M151" s="415"/>
      <c r="N151" s="415"/>
      <c r="O151" s="415"/>
      <c r="P151" s="415"/>
      <c r="Q151" s="416" t="s">
        <v>546</v>
      </c>
      <c r="R151" s="417"/>
      <c r="S151" s="418"/>
      <c r="T151" s="419"/>
      <c r="U151" s="422" t="str">
        <f>IFERROR(IF(VLOOKUP(E151,'Reference Records'!$C$96:$D$119,2,FALSE)=0,"",VLOOKUP(E151,'Reference Records'!$C$96:$D$119,2,FALSE)),"")</f>
        <v/>
      </c>
      <c r="V151" s="420"/>
      <c r="W151" s="422" t="str">
        <f t="shared" si="9"/>
        <v/>
      </c>
      <c r="X151" s="420" t="str">
        <f t="shared" si="10"/>
        <v>a1P36000002M5OSEA0</v>
      </c>
      <c r="Y151" s="420" t="b">
        <f t="shared" si="11"/>
        <v>0</v>
      </c>
      <c r="Z151" s="420" t="b">
        <f t="shared" si="12"/>
        <v>1</v>
      </c>
      <c r="AA151" s="420" t="str">
        <f>IFERROR(VLOOKUP(K151,'Reference Records'!$C$122:$E$267,3,FALSE),"")</f>
        <v/>
      </c>
      <c r="AB151" s="420" t="s">
        <v>619</v>
      </c>
      <c r="AC151" s="51"/>
    </row>
    <row r="152" spans="1:29" ht="47.1" customHeight="1" x14ac:dyDescent="0.3">
      <c r="A152" s="395">
        <v>33</v>
      </c>
      <c r="B152" s="414"/>
      <c r="C152" s="414"/>
      <c r="D152" s="414"/>
      <c r="E152" s="421" t="str">
        <f>IFERROR(IF(AND(K152="",T152=""),"",(VLOOKUP(Q152,'Reference records(soft deleted)'!$B$61:$D$89,3,FALSE))),"")</f>
        <v/>
      </c>
      <c r="F152" s="415"/>
      <c r="G152" s="415"/>
      <c r="H152" s="415"/>
      <c r="I152" s="415"/>
      <c r="J152" s="415"/>
      <c r="K152" s="421" t="str">
        <f>IFERROR(VLOOKUP(R152,'Reference records(soft deleted)'!$B$172:$D$343,3,FALSE),"")</f>
        <v/>
      </c>
      <c r="L152" s="415"/>
      <c r="M152" s="415"/>
      <c r="N152" s="415"/>
      <c r="O152" s="415"/>
      <c r="P152" s="415"/>
      <c r="Q152" s="416" t="s">
        <v>546</v>
      </c>
      <c r="R152" s="417"/>
      <c r="S152" s="418"/>
      <c r="T152" s="419"/>
      <c r="U152" s="422" t="str">
        <f>IFERROR(IF(VLOOKUP(E152,'Reference Records'!$C$96:$D$119,2,FALSE)=0,"",VLOOKUP(E152,'Reference Records'!$C$96:$D$119,2,FALSE)),"")</f>
        <v/>
      </c>
      <c r="V152" s="420"/>
      <c r="W152" s="422" t="str">
        <f t="shared" si="9"/>
        <v/>
      </c>
      <c r="X152" s="420" t="str">
        <f t="shared" si="10"/>
        <v>a1P36000002M5OSEA0</v>
      </c>
      <c r="Y152" s="420" t="b">
        <f t="shared" si="11"/>
        <v>0</v>
      </c>
      <c r="Z152" s="420" t="b">
        <f t="shared" si="12"/>
        <v>1</v>
      </c>
      <c r="AA152" s="420" t="str">
        <f>IFERROR(VLOOKUP(K152,'Reference Records'!$C$122:$E$267,3,FALSE),"")</f>
        <v/>
      </c>
      <c r="AB152" s="420" t="s">
        <v>620</v>
      </c>
      <c r="AC152" s="51"/>
    </row>
    <row r="153" spans="1:29" ht="47.1" customHeight="1" x14ac:dyDescent="0.3">
      <c r="A153" s="395">
        <v>34</v>
      </c>
      <c r="B153" s="414"/>
      <c r="C153" s="414"/>
      <c r="D153" s="414"/>
      <c r="E153" s="421" t="str">
        <f>IFERROR(IF(AND(K153="",T153=""),"",(VLOOKUP(Q153,'Reference records(soft deleted)'!$B$61:$D$89,3,FALSE))),"")</f>
        <v/>
      </c>
      <c r="F153" s="415"/>
      <c r="G153" s="415"/>
      <c r="H153" s="415"/>
      <c r="I153" s="415"/>
      <c r="J153" s="415"/>
      <c r="K153" s="421" t="str">
        <f>IFERROR(VLOOKUP(R153,'Reference records(soft deleted)'!$B$172:$D$343,3,FALSE),"")</f>
        <v/>
      </c>
      <c r="L153" s="415"/>
      <c r="M153" s="415"/>
      <c r="N153" s="415"/>
      <c r="O153" s="415"/>
      <c r="P153" s="415"/>
      <c r="Q153" s="416" t="s">
        <v>546</v>
      </c>
      <c r="R153" s="417"/>
      <c r="S153" s="418"/>
      <c r="T153" s="419"/>
      <c r="U153" s="422" t="str">
        <f>IFERROR(IF(VLOOKUP(E153,'Reference Records'!$C$96:$D$119,2,FALSE)=0,"",VLOOKUP(E153,'Reference Records'!$C$96:$D$119,2,FALSE)),"")</f>
        <v/>
      </c>
      <c r="V153" s="420"/>
      <c r="W153" s="422" t="str">
        <f t="shared" si="9"/>
        <v/>
      </c>
      <c r="X153" s="420" t="str">
        <f t="shared" si="10"/>
        <v>a1P36000002M5OSEA0</v>
      </c>
      <c r="Y153" s="420" t="b">
        <f t="shared" si="11"/>
        <v>0</v>
      </c>
      <c r="Z153" s="420" t="b">
        <f t="shared" si="12"/>
        <v>1</v>
      </c>
      <c r="AA153" s="420" t="str">
        <f>IFERROR(VLOOKUP(K153,'Reference Records'!$C$122:$E$267,3,FALSE),"")</f>
        <v/>
      </c>
      <c r="AB153" s="420" t="s">
        <v>621</v>
      </c>
      <c r="AC153" s="51"/>
    </row>
    <row r="154" spans="1:29" ht="47.1" customHeight="1" x14ac:dyDescent="0.3">
      <c r="A154" s="395">
        <v>35</v>
      </c>
      <c r="B154" s="414"/>
      <c r="C154" s="414"/>
      <c r="D154" s="414"/>
      <c r="E154" s="421" t="str">
        <f>IFERROR(IF(AND(K154="",T154=""),"",(VLOOKUP(Q154,'Reference records(soft deleted)'!$B$61:$D$89,3,FALSE))),"")</f>
        <v/>
      </c>
      <c r="F154" s="415"/>
      <c r="G154" s="415"/>
      <c r="H154" s="415"/>
      <c r="I154" s="415"/>
      <c r="J154" s="415"/>
      <c r="K154" s="421" t="str">
        <f>IFERROR(VLOOKUP(R154,'Reference records(soft deleted)'!$B$172:$D$343,3,FALSE),"")</f>
        <v/>
      </c>
      <c r="L154" s="415"/>
      <c r="M154" s="415"/>
      <c r="N154" s="415"/>
      <c r="O154" s="415"/>
      <c r="P154" s="415"/>
      <c r="Q154" s="416" t="s">
        <v>546</v>
      </c>
      <c r="R154" s="417"/>
      <c r="S154" s="418"/>
      <c r="T154" s="419"/>
      <c r="U154" s="422" t="str">
        <f>IFERROR(IF(VLOOKUP(E154,'Reference Records'!$C$96:$D$119,2,FALSE)=0,"",VLOOKUP(E154,'Reference Records'!$C$96:$D$119,2,FALSE)),"")</f>
        <v/>
      </c>
      <c r="V154" s="420"/>
      <c r="W154" s="422" t="str">
        <f t="shared" si="9"/>
        <v/>
      </c>
      <c r="X154" s="420" t="str">
        <f t="shared" si="10"/>
        <v>a1P36000002M5OSEA0</v>
      </c>
      <c r="Y154" s="420" t="b">
        <f t="shared" si="11"/>
        <v>0</v>
      </c>
      <c r="Z154" s="420" t="b">
        <f t="shared" si="12"/>
        <v>1</v>
      </c>
      <c r="AA154" s="420" t="str">
        <f>IFERROR(VLOOKUP(K154,'Reference Records'!$C$122:$E$267,3,FALSE),"")</f>
        <v/>
      </c>
      <c r="AB154" s="420" t="s">
        <v>622</v>
      </c>
      <c r="AC154" s="51"/>
    </row>
    <row r="155" spans="1:29" ht="47.1" customHeight="1" x14ac:dyDescent="0.3">
      <c r="A155" s="395">
        <v>36</v>
      </c>
      <c r="B155" s="414"/>
      <c r="C155" s="414"/>
      <c r="D155" s="414"/>
      <c r="E155" s="421" t="str">
        <f>IFERROR(IF(AND(K155="",T155=""),"",(VLOOKUP(Q155,'Reference records(soft deleted)'!$B$61:$D$89,3,FALSE))),"")</f>
        <v/>
      </c>
      <c r="F155" s="415"/>
      <c r="G155" s="415"/>
      <c r="H155" s="415"/>
      <c r="I155" s="415"/>
      <c r="J155" s="415"/>
      <c r="K155" s="421" t="str">
        <f>IFERROR(VLOOKUP(R155,'Reference records(soft deleted)'!$B$172:$D$343,3,FALSE),"")</f>
        <v/>
      </c>
      <c r="L155" s="415"/>
      <c r="M155" s="415"/>
      <c r="N155" s="415"/>
      <c r="O155" s="415"/>
      <c r="P155" s="415"/>
      <c r="Q155" s="416" t="s">
        <v>546</v>
      </c>
      <c r="R155" s="417"/>
      <c r="S155" s="418"/>
      <c r="T155" s="419"/>
      <c r="U155" s="422" t="str">
        <f>IFERROR(IF(VLOOKUP(E155,'Reference Records'!$C$96:$D$119,2,FALSE)=0,"",VLOOKUP(E155,'Reference Records'!$C$96:$D$119,2,FALSE)),"")</f>
        <v/>
      </c>
      <c r="V155" s="420"/>
      <c r="W155" s="422" t="str">
        <f t="shared" si="9"/>
        <v/>
      </c>
      <c r="X155" s="420" t="str">
        <f t="shared" si="10"/>
        <v>a1P36000002M5OSEA0</v>
      </c>
      <c r="Y155" s="420" t="b">
        <f t="shared" si="11"/>
        <v>0</v>
      </c>
      <c r="Z155" s="420" t="b">
        <f t="shared" si="12"/>
        <v>1</v>
      </c>
      <c r="AA155" s="420" t="str">
        <f>IFERROR(VLOOKUP(K155,'Reference Records'!$C$122:$E$267,3,FALSE),"")</f>
        <v/>
      </c>
      <c r="AB155" s="420" t="s">
        <v>623</v>
      </c>
      <c r="AC155" s="51"/>
    </row>
    <row r="156" spans="1:29" ht="47.1" customHeight="1" x14ac:dyDescent="0.3">
      <c r="A156" s="395">
        <v>37</v>
      </c>
      <c r="B156" s="414"/>
      <c r="C156" s="414"/>
      <c r="D156" s="414"/>
      <c r="E156" s="421" t="str">
        <f>IFERROR(IF(AND(K156="",T156=""),"",(VLOOKUP(Q156,'Reference records(soft deleted)'!$B$61:$D$89,3,FALSE))),"")</f>
        <v/>
      </c>
      <c r="F156" s="415"/>
      <c r="G156" s="415"/>
      <c r="H156" s="415"/>
      <c r="I156" s="415"/>
      <c r="J156" s="415"/>
      <c r="K156" s="421" t="str">
        <f>IFERROR(VLOOKUP(R156,'Reference records(soft deleted)'!$B$172:$D$343,3,FALSE),"")</f>
        <v/>
      </c>
      <c r="L156" s="415"/>
      <c r="M156" s="415"/>
      <c r="N156" s="415"/>
      <c r="O156" s="415"/>
      <c r="P156" s="415"/>
      <c r="Q156" s="416" t="s">
        <v>546</v>
      </c>
      <c r="R156" s="417"/>
      <c r="S156" s="418"/>
      <c r="T156" s="419"/>
      <c r="U156" s="422" t="str">
        <f>IFERROR(IF(VLOOKUP(E156,'Reference Records'!$C$96:$D$119,2,FALSE)=0,"",VLOOKUP(E156,'Reference Records'!$C$96:$D$119,2,FALSE)),"")</f>
        <v/>
      </c>
      <c r="V156" s="420"/>
      <c r="W156" s="422" t="str">
        <f t="shared" si="9"/>
        <v/>
      </c>
      <c r="X156" s="420" t="str">
        <f t="shared" si="10"/>
        <v>a1P36000002M5OSEA0</v>
      </c>
      <c r="Y156" s="420" t="b">
        <f t="shared" si="11"/>
        <v>0</v>
      </c>
      <c r="Z156" s="420" t="b">
        <f t="shared" si="12"/>
        <v>1</v>
      </c>
      <c r="AA156" s="420" t="str">
        <f>IFERROR(VLOOKUP(K156,'Reference Records'!$C$122:$E$267,3,FALSE),"")</f>
        <v/>
      </c>
      <c r="AB156" s="420" t="s">
        <v>624</v>
      </c>
      <c r="AC156" s="51"/>
    </row>
    <row r="157" spans="1:29" ht="47.1" customHeight="1" x14ac:dyDescent="0.3">
      <c r="A157" s="395">
        <v>38</v>
      </c>
      <c r="B157" s="414"/>
      <c r="C157" s="414"/>
      <c r="D157" s="414"/>
      <c r="E157" s="421" t="str">
        <f>IFERROR(IF(AND(K157="",T157=""),"",(VLOOKUP(Q157,'Reference records(soft deleted)'!$B$61:$D$89,3,FALSE))),"")</f>
        <v/>
      </c>
      <c r="F157" s="415"/>
      <c r="G157" s="415"/>
      <c r="H157" s="415"/>
      <c r="I157" s="415"/>
      <c r="J157" s="415"/>
      <c r="K157" s="421" t="str">
        <f>IFERROR(VLOOKUP(R157,'Reference records(soft deleted)'!$B$172:$D$343,3,FALSE),"")</f>
        <v/>
      </c>
      <c r="L157" s="415"/>
      <c r="M157" s="415"/>
      <c r="N157" s="415"/>
      <c r="O157" s="415"/>
      <c r="P157" s="415"/>
      <c r="Q157" s="416" t="s">
        <v>546</v>
      </c>
      <c r="R157" s="417"/>
      <c r="S157" s="418"/>
      <c r="T157" s="419"/>
      <c r="U157" s="422" t="str">
        <f>IFERROR(IF(VLOOKUP(E157,'Reference Records'!$C$96:$D$119,2,FALSE)=0,"",VLOOKUP(E157,'Reference Records'!$C$96:$D$119,2,FALSE)),"")</f>
        <v/>
      </c>
      <c r="V157" s="420"/>
      <c r="W157" s="422" t="str">
        <f t="shared" si="9"/>
        <v/>
      </c>
      <c r="X157" s="420" t="str">
        <f t="shared" si="10"/>
        <v>a1P36000002M5OSEA0</v>
      </c>
      <c r="Y157" s="420" t="b">
        <f t="shared" si="11"/>
        <v>0</v>
      </c>
      <c r="Z157" s="420" t="b">
        <f t="shared" si="12"/>
        <v>1</v>
      </c>
      <c r="AA157" s="420" t="str">
        <f>IFERROR(VLOOKUP(K157,'Reference Records'!$C$122:$E$267,3,FALSE),"")</f>
        <v/>
      </c>
      <c r="AB157" s="420" t="s">
        <v>625</v>
      </c>
      <c r="AC157" s="51"/>
    </row>
    <row r="158" spans="1:29" ht="47.1" customHeight="1" x14ac:dyDescent="0.3">
      <c r="A158" s="395">
        <v>39</v>
      </c>
      <c r="B158" s="414"/>
      <c r="C158" s="414"/>
      <c r="D158" s="414"/>
      <c r="E158" s="421" t="str">
        <f>IFERROR(IF(AND(K158="",T158=""),"",(VLOOKUP(Q158,'Reference records(soft deleted)'!$B$61:$D$89,3,FALSE))),"")</f>
        <v/>
      </c>
      <c r="F158" s="415"/>
      <c r="G158" s="415"/>
      <c r="H158" s="415"/>
      <c r="I158" s="415"/>
      <c r="J158" s="415"/>
      <c r="K158" s="421" t="str">
        <f>IFERROR(VLOOKUP(R158,'Reference records(soft deleted)'!$B$172:$D$343,3,FALSE),"")</f>
        <v/>
      </c>
      <c r="L158" s="415"/>
      <c r="M158" s="415"/>
      <c r="N158" s="415"/>
      <c r="O158" s="415"/>
      <c r="P158" s="415"/>
      <c r="Q158" s="416" t="s">
        <v>546</v>
      </c>
      <c r="R158" s="417"/>
      <c r="S158" s="418"/>
      <c r="T158" s="419"/>
      <c r="U158" s="422" t="str">
        <f>IFERROR(IF(VLOOKUP(E158,'Reference Records'!$C$96:$D$119,2,FALSE)=0,"",VLOOKUP(E158,'Reference Records'!$C$96:$D$119,2,FALSE)),"")</f>
        <v/>
      </c>
      <c r="V158" s="420"/>
      <c r="W158" s="422" t="str">
        <f t="shared" si="9"/>
        <v/>
      </c>
      <c r="X158" s="420" t="str">
        <f t="shared" si="10"/>
        <v>a1P36000002M5OSEA0</v>
      </c>
      <c r="Y158" s="420" t="b">
        <f t="shared" si="11"/>
        <v>0</v>
      </c>
      <c r="Z158" s="420" t="b">
        <f t="shared" si="12"/>
        <v>1</v>
      </c>
      <c r="AA158" s="420" t="str">
        <f>IFERROR(VLOOKUP(K158,'Reference Records'!$C$122:$E$267,3,FALSE),"")</f>
        <v/>
      </c>
      <c r="AB158" s="420" t="s">
        <v>626</v>
      </c>
      <c r="AC158" s="51"/>
    </row>
    <row r="159" spans="1:29" ht="47.1" customHeight="1" x14ac:dyDescent="0.3">
      <c r="A159" s="395">
        <v>40</v>
      </c>
      <c r="B159" s="414"/>
      <c r="C159" s="414"/>
      <c r="D159" s="414"/>
      <c r="E159" s="421" t="str">
        <f>IFERROR(IF(AND(K159="",T159=""),"",(VLOOKUP(Q159,'Reference records(soft deleted)'!$B$61:$D$89,3,FALSE))),"")</f>
        <v/>
      </c>
      <c r="F159" s="415"/>
      <c r="G159" s="415"/>
      <c r="H159" s="415"/>
      <c r="I159" s="415"/>
      <c r="J159" s="415"/>
      <c r="K159" s="421" t="str">
        <f>IFERROR(VLOOKUP(R159,'Reference records(soft deleted)'!$B$172:$D$343,3,FALSE),"")</f>
        <v/>
      </c>
      <c r="L159" s="415"/>
      <c r="M159" s="415"/>
      <c r="N159" s="415"/>
      <c r="O159" s="415"/>
      <c r="P159" s="415"/>
      <c r="Q159" s="416" t="s">
        <v>546</v>
      </c>
      <c r="R159" s="417"/>
      <c r="S159" s="418"/>
      <c r="T159" s="419"/>
      <c r="U159" s="422" t="str">
        <f>IFERROR(IF(VLOOKUP(E159,'Reference Records'!$C$96:$D$119,2,FALSE)=0,"",VLOOKUP(E159,'Reference Records'!$C$96:$D$119,2,FALSE)),"")</f>
        <v/>
      </c>
      <c r="V159" s="420"/>
      <c r="W159" s="422" t="str">
        <f t="shared" si="9"/>
        <v/>
      </c>
      <c r="X159" s="420" t="str">
        <f t="shared" si="10"/>
        <v>a1P36000002M5OSEA0</v>
      </c>
      <c r="Y159" s="420" t="b">
        <f t="shared" si="11"/>
        <v>0</v>
      </c>
      <c r="Z159" s="420" t="b">
        <f t="shared" si="12"/>
        <v>1</v>
      </c>
      <c r="AA159" s="420" t="str">
        <f>IFERROR(VLOOKUP(K159,'Reference Records'!$C$122:$E$267,3,FALSE),"")</f>
        <v/>
      </c>
      <c r="AB159" s="420" t="s">
        <v>627</v>
      </c>
      <c r="AC159" s="51"/>
    </row>
    <row r="160" spans="1:29" ht="47.1" customHeight="1" x14ac:dyDescent="0.3">
      <c r="A160" s="395">
        <v>41</v>
      </c>
      <c r="B160" s="414"/>
      <c r="C160" s="414"/>
      <c r="D160" s="414"/>
      <c r="E160" s="421" t="str">
        <f>IFERROR(IF(AND(K160="",T160=""),"",(VLOOKUP(Q160,'Reference records(soft deleted)'!$B$61:$D$89,3,FALSE))),"")</f>
        <v/>
      </c>
      <c r="F160" s="415"/>
      <c r="G160" s="415"/>
      <c r="H160" s="415"/>
      <c r="I160" s="415"/>
      <c r="J160" s="415"/>
      <c r="K160" s="421" t="str">
        <f>IFERROR(VLOOKUP(R160,'Reference records(soft deleted)'!$B$172:$D$343,3,FALSE),"")</f>
        <v/>
      </c>
      <c r="L160" s="415"/>
      <c r="M160" s="415"/>
      <c r="N160" s="415"/>
      <c r="O160" s="415"/>
      <c r="P160" s="415"/>
      <c r="Q160" s="416" t="s">
        <v>546</v>
      </c>
      <c r="R160" s="417"/>
      <c r="S160" s="418"/>
      <c r="T160" s="419"/>
      <c r="U160" s="422" t="str">
        <f>IFERROR(IF(VLOOKUP(E160,'Reference Records'!$C$96:$D$119,2,FALSE)=0,"",VLOOKUP(E160,'Reference Records'!$C$96:$D$119,2,FALSE)),"")</f>
        <v/>
      </c>
      <c r="V160" s="420"/>
      <c r="W160" s="422" t="str">
        <f t="shared" si="9"/>
        <v/>
      </c>
      <c r="X160" s="420" t="str">
        <f t="shared" si="10"/>
        <v>a1P36000002M5OSEA0</v>
      </c>
      <c r="Y160" s="420" t="b">
        <f t="shared" si="11"/>
        <v>0</v>
      </c>
      <c r="Z160" s="420" t="b">
        <f t="shared" si="12"/>
        <v>1</v>
      </c>
      <c r="AA160" s="420" t="str">
        <f>IFERROR(VLOOKUP(K160,'Reference Records'!$C$122:$E$267,3,FALSE),"")</f>
        <v/>
      </c>
      <c r="AB160" s="420" t="s">
        <v>628</v>
      </c>
      <c r="AC160" s="51"/>
    </row>
    <row r="161" spans="1:29" ht="47.1" customHeight="1" x14ac:dyDescent="0.3">
      <c r="A161" s="395">
        <v>42</v>
      </c>
      <c r="B161" s="414"/>
      <c r="C161" s="414"/>
      <c r="D161" s="414"/>
      <c r="E161" s="421" t="str">
        <f>IFERROR(IF(AND(K161="",T161=""),"",(VLOOKUP(Q161,'Reference records(soft deleted)'!$B$61:$D$89,3,FALSE))),"")</f>
        <v/>
      </c>
      <c r="F161" s="415"/>
      <c r="G161" s="415"/>
      <c r="H161" s="415"/>
      <c r="I161" s="415"/>
      <c r="J161" s="415"/>
      <c r="K161" s="421" t="str">
        <f>IFERROR(VLOOKUP(R161,'Reference records(soft deleted)'!$B$172:$D$343,3,FALSE),"")</f>
        <v/>
      </c>
      <c r="L161" s="415"/>
      <c r="M161" s="415"/>
      <c r="N161" s="415"/>
      <c r="O161" s="415"/>
      <c r="P161" s="415"/>
      <c r="Q161" s="416" t="s">
        <v>546</v>
      </c>
      <c r="R161" s="417"/>
      <c r="S161" s="418"/>
      <c r="T161" s="419"/>
      <c r="U161" s="422" t="str">
        <f>IFERROR(IF(VLOOKUP(E161,'Reference Records'!$C$96:$D$119,2,FALSE)=0,"",VLOOKUP(E161,'Reference Records'!$C$96:$D$119,2,FALSE)),"")</f>
        <v/>
      </c>
      <c r="V161" s="420"/>
      <c r="W161" s="422" t="str">
        <f t="shared" si="9"/>
        <v/>
      </c>
      <c r="X161" s="420" t="str">
        <f t="shared" si="10"/>
        <v>a1P36000002M5OSEA0</v>
      </c>
      <c r="Y161" s="420" t="b">
        <f t="shared" si="11"/>
        <v>0</v>
      </c>
      <c r="Z161" s="420" t="b">
        <f t="shared" si="12"/>
        <v>1</v>
      </c>
      <c r="AA161" s="420" t="str">
        <f>IFERROR(VLOOKUP(K161,'Reference Records'!$C$122:$E$267,3,FALSE),"")</f>
        <v/>
      </c>
      <c r="AB161" s="420" t="s">
        <v>629</v>
      </c>
      <c r="AC161" s="51"/>
    </row>
    <row r="162" spans="1:29" ht="47.1" customHeight="1" x14ac:dyDescent="0.3">
      <c r="A162" s="395">
        <v>43</v>
      </c>
      <c r="B162" s="414"/>
      <c r="C162" s="414"/>
      <c r="D162" s="414"/>
      <c r="E162" s="421" t="str">
        <f>IFERROR(IF(AND(K162="",T162=""),"",(VLOOKUP(Q162,'Reference records(soft deleted)'!$B$61:$D$89,3,FALSE))),"")</f>
        <v/>
      </c>
      <c r="F162" s="415"/>
      <c r="G162" s="415"/>
      <c r="H162" s="415"/>
      <c r="I162" s="415"/>
      <c r="J162" s="415"/>
      <c r="K162" s="421" t="str">
        <f>IFERROR(VLOOKUP(R162,'Reference records(soft deleted)'!$B$172:$D$343,3,FALSE),"")</f>
        <v/>
      </c>
      <c r="L162" s="415"/>
      <c r="M162" s="415"/>
      <c r="N162" s="415"/>
      <c r="O162" s="415"/>
      <c r="P162" s="415"/>
      <c r="Q162" s="416" t="s">
        <v>546</v>
      </c>
      <c r="R162" s="417"/>
      <c r="S162" s="418"/>
      <c r="T162" s="419"/>
      <c r="U162" s="422" t="str">
        <f>IFERROR(IF(VLOOKUP(E162,'Reference Records'!$C$96:$D$119,2,FALSE)=0,"",VLOOKUP(E162,'Reference Records'!$C$96:$D$119,2,FALSE)),"")</f>
        <v/>
      </c>
      <c r="V162" s="420"/>
      <c r="W162" s="422" t="str">
        <f t="shared" si="9"/>
        <v/>
      </c>
      <c r="X162" s="420" t="str">
        <f t="shared" si="10"/>
        <v>a1P36000002M5OSEA0</v>
      </c>
      <c r="Y162" s="420" t="b">
        <f t="shared" si="11"/>
        <v>0</v>
      </c>
      <c r="Z162" s="420" t="b">
        <f t="shared" si="12"/>
        <v>1</v>
      </c>
      <c r="AA162" s="420" t="str">
        <f>IFERROR(VLOOKUP(K162,'Reference Records'!$C$122:$E$267,3,FALSE),"")</f>
        <v/>
      </c>
      <c r="AB162" s="420" t="s">
        <v>630</v>
      </c>
      <c r="AC162" s="51"/>
    </row>
    <row r="163" spans="1:29" ht="47.1" customHeight="1" x14ac:dyDescent="0.3">
      <c r="A163" s="395">
        <v>44</v>
      </c>
      <c r="B163" s="414"/>
      <c r="C163" s="414"/>
      <c r="D163" s="414"/>
      <c r="E163" s="421" t="str">
        <f>IFERROR(IF(AND(K163="",T163=""),"",(VLOOKUP(Q163,'Reference records(soft deleted)'!$B$61:$D$89,3,FALSE))),"")</f>
        <v/>
      </c>
      <c r="F163" s="415"/>
      <c r="G163" s="415"/>
      <c r="H163" s="415"/>
      <c r="I163" s="415"/>
      <c r="J163" s="415"/>
      <c r="K163" s="421" t="str">
        <f>IFERROR(VLOOKUP(R163,'Reference records(soft deleted)'!$B$172:$D$343,3,FALSE),"")</f>
        <v/>
      </c>
      <c r="L163" s="415"/>
      <c r="M163" s="415"/>
      <c r="N163" s="415"/>
      <c r="O163" s="415"/>
      <c r="P163" s="415"/>
      <c r="Q163" s="416" t="s">
        <v>546</v>
      </c>
      <c r="R163" s="417"/>
      <c r="S163" s="418"/>
      <c r="T163" s="419"/>
      <c r="U163" s="422" t="str">
        <f>IFERROR(IF(VLOOKUP(E163,'Reference Records'!$C$96:$D$119,2,FALSE)=0,"",VLOOKUP(E163,'Reference Records'!$C$96:$D$119,2,FALSE)),"")</f>
        <v/>
      </c>
      <c r="V163" s="420"/>
      <c r="W163" s="422" t="str">
        <f t="shared" si="9"/>
        <v/>
      </c>
      <c r="X163" s="420" t="str">
        <f t="shared" si="10"/>
        <v>a1P36000002M5OSEA0</v>
      </c>
      <c r="Y163" s="420" t="b">
        <f t="shared" si="11"/>
        <v>0</v>
      </c>
      <c r="Z163" s="420" t="b">
        <f t="shared" si="12"/>
        <v>1</v>
      </c>
      <c r="AA163" s="420" t="str">
        <f>IFERROR(VLOOKUP(K163,'Reference Records'!$C$122:$E$267,3,FALSE),"")</f>
        <v/>
      </c>
      <c r="AB163" s="420" t="s">
        <v>631</v>
      </c>
      <c r="AC163" s="51"/>
    </row>
    <row r="164" spans="1:29" ht="47.1" customHeight="1" x14ac:dyDescent="0.3">
      <c r="A164" s="395">
        <v>45</v>
      </c>
      <c r="B164" s="414"/>
      <c r="C164" s="414"/>
      <c r="D164" s="414"/>
      <c r="E164" s="421" t="str">
        <f>IFERROR(IF(AND(K164="",T164=""),"",(VLOOKUP(Q164,'Reference records(soft deleted)'!$B$61:$D$89,3,FALSE))),"")</f>
        <v/>
      </c>
      <c r="F164" s="415"/>
      <c r="G164" s="415"/>
      <c r="H164" s="415"/>
      <c r="I164" s="415"/>
      <c r="J164" s="415"/>
      <c r="K164" s="421" t="str">
        <f>IFERROR(VLOOKUP(R164,'Reference records(soft deleted)'!$B$172:$D$343,3,FALSE),"")</f>
        <v/>
      </c>
      <c r="L164" s="415"/>
      <c r="M164" s="415"/>
      <c r="N164" s="415"/>
      <c r="O164" s="415"/>
      <c r="P164" s="415"/>
      <c r="Q164" s="416" t="s">
        <v>546</v>
      </c>
      <c r="R164" s="417"/>
      <c r="S164" s="418"/>
      <c r="T164" s="419"/>
      <c r="U164" s="422" t="str">
        <f>IFERROR(IF(VLOOKUP(E164,'Reference Records'!$C$96:$D$119,2,FALSE)=0,"",VLOOKUP(E164,'Reference Records'!$C$96:$D$119,2,FALSE)),"")</f>
        <v/>
      </c>
      <c r="V164" s="420"/>
      <c r="W164" s="422" t="str">
        <f t="shared" si="9"/>
        <v/>
      </c>
      <c r="X164" s="420" t="str">
        <f t="shared" si="10"/>
        <v>a1P36000002M5OSEA0</v>
      </c>
      <c r="Y164" s="420" t="b">
        <f t="shared" si="11"/>
        <v>0</v>
      </c>
      <c r="Z164" s="420" t="b">
        <f t="shared" si="12"/>
        <v>1</v>
      </c>
      <c r="AA164" s="420" t="str">
        <f>IFERROR(VLOOKUP(K164,'Reference Records'!$C$122:$E$267,3,FALSE),"")</f>
        <v/>
      </c>
      <c r="AB164" s="420" t="s">
        <v>632</v>
      </c>
      <c r="AC164" s="51"/>
    </row>
    <row r="165" spans="1:29" ht="47.1" customHeight="1" x14ac:dyDescent="0.3">
      <c r="A165" s="395">
        <v>46</v>
      </c>
      <c r="B165" s="414"/>
      <c r="C165" s="414"/>
      <c r="D165" s="414"/>
      <c r="E165" s="421" t="str">
        <f>IFERROR(IF(AND(K165="",T165=""),"",(VLOOKUP(Q165,'Reference records(soft deleted)'!$B$61:$D$89,3,FALSE))),"")</f>
        <v/>
      </c>
      <c r="F165" s="415"/>
      <c r="G165" s="415"/>
      <c r="H165" s="415"/>
      <c r="I165" s="415"/>
      <c r="J165" s="415"/>
      <c r="K165" s="421" t="str">
        <f>IFERROR(VLOOKUP(R165,'Reference records(soft deleted)'!$B$172:$D$343,3,FALSE),"")</f>
        <v/>
      </c>
      <c r="L165" s="415"/>
      <c r="M165" s="415"/>
      <c r="N165" s="415"/>
      <c r="O165" s="415"/>
      <c r="P165" s="415"/>
      <c r="Q165" s="416" t="s">
        <v>546</v>
      </c>
      <c r="R165" s="417"/>
      <c r="S165" s="418"/>
      <c r="T165" s="419"/>
      <c r="U165" s="422" t="str">
        <f>IFERROR(IF(VLOOKUP(E165,'Reference Records'!$C$96:$D$119,2,FALSE)=0,"",VLOOKUP(E165,'Reference Records'!$C$96:$D$119,2,FALSE)),"")</f>
        <v/>
      </c>
      <c r="V165" s="420"/>
      <c r="W165" s="422" t="str">
        <f t="shared" si="9"/>
        <v/>
      </c>
      <c r="X165" s="420" t="str">
        <f t="shared" si="10"/>
        <v>a1P36000002M5OSEA0</v>
      </c>
      <c r="Y165" s="420" t="b">
        <f t="shared" si="11"/>
        <v>0</v>
      </c>
      <c r="Z165" s="420" t="b">
        <f t="shared" si="12"/>
        <v>1</v>
      </c>
      <c r="AA165" s="420" t="str">
        <f>IFERROR(VLOOKUP(K165,'Reference Records'!$C$122:$E$267,3,FALSE),"")</f>
        <v/>
      </c>
      <c r="AB165" s="420" t="s">
        <v>633</v>
      </c>
      <c r="AC165" s="51"/>
    </row>
    <row r="166" spans="1:29" ht="47.1" customHeight="1" x14ac:dyDescent="0.3">
      <c r="A166" s="395">
        <v>47</v>
      </c>
      <c r="B166" s="414"/>
      <c r="C166" s="414"/>
      <c r="D166" s="414"/>
      <c r="E166" s="421" t="str">
        <f>IFERROR(IF(AND(K166="",T166=""),"",(VLOOKUP(Q166,'Reference records(soft deleted)'!$B$61:$D$89,3,FALSE))),"")</f>
        <v/>
      </c>
      <c r="F166" s="415"/>
      <c r="G166" s="415"/>
      <c r="H166" s="415"/>
      <c r="I166" s="415"/>
      <c r="J166" s="415"/>
      <c r="K166" s="421" t="str">
        <f>IFERROR(VLOOKUP(R166,'Reference records(soft deleted)'!$B$172:$D$343,3,FALSE),"")</f>
        <v/>
      </c>
      <c r="L166" s="415"/>
      <c r="M166" s="415"/>
      <c r="N166" s="415"/>
      <c r="O166" s="415"/>
      <c r="P166" s="415"/>
      <c r="Q166" s="416" t="s">
        <v>546</v>
      </c>
      <c r="R166" s="417"/>
      <c r="S166" s="418"/>
      <c r="T166" s="419"/>
      <c r="U166" s="422" t="str">
        <f>IFERROR(IF(VLOOKUP(E166,'Reference Records'!$C$96:$D$119,2,FALSE)=0,"",VLOOKUP(E166,'Reference Records'!$C$96:$D$119,2,FALSE)),"")</f>
        <v/>
      </c>
      <c r="V166" s="420"/>
      <c r="W166" s="422" t="str">
        <f t="shared" si="9"/>
        <v/>
      </c>
      <c r="X166" s="420" t="str">
        <f t="shared" si="10"/>
        <v>a1P36000002M5OSEA0</v>
      </c>
      <c r="Y166" s="420" t="b">
        <f t="shared" si="11"/>
        <v>0</v>
      </c>
      <c r="Z166" s="420" t="b">
        <f t="shared" si="12"/>
        <v>1</v>
      </c>
      <c r="AA166" s="420" t="str">
        <f>IFERROR(VLOOKUP(K166,'Reference Records'!$C$122:$E$267,3,FALSE),"")</f>
        <v/>
      </c>
      <c r="AB166" s="420" t="s">
        <v>634</v>
      </c>
      <c r="AC166" s="51"/>
    </row>
    <row r="167" spans="1:29" ht="47.1" customHeight="1" x14ac:dyDescent="0.3">
      <c r="A167" s="395">
        <v>48</v>
      </c>
      <c r="B167" s="414"/>
      <c r="C167" s="414"/>
      <c r="D167" s="414"/>
      <c r="E167" s="421" t="str">
        <f>IFERROR(IF(AND(K167="",T167=""),"",(VLOOKUP(Q167,'Reference records(soft deleted)'!$B$61:$D$89,3,FALSE))),"")</f>
        <v/>
      </c>
      <c r="F167" s="415"/>
      <c r="G167" s="415"/>
      <c r="H167" s="415"/>
      <c r="I167" s="415"/>
      <c r="J167" s="415"/>
      <c r="K167" s="421" t="str">
        <f>IFERROR(VLOOKUP(R167,'Reference records(soft deleted)'!$B$172:$D$343,3,FALSE),"")</f>
        <v/>
      </c>
      <c r="L167" s="415"/>
      <c r="M167" s="415"/>
      <c r="N167" s="415"/>
      <c r="O167" s="415"/>
      <c r="P167" s="415"/>
      <c r="Q167" s="416" t="s">
        <v>546</v>
      </c>
      <c r="R167" s="417"/>
      <c r="S167" s="418"/>
      <c r="T167" s="419"/>
      <c r="U167" s="422" t="str">
        <f>IFERROR(IF(VLOOKUP(E167,'Reference Records'!$C$96:$D$119,2,FALSE)=0,"",VLOOKUP(E167,'Reference Records'!$C$96:$D$119,2,FALSE)),"")</f>
        <v/>
      </c>
      <c r="V167" s="420"/>
      <c r="W167" s="422" t="str">
        <f t="shared" si="9"/>
        <v/>
      </c>
      <c r="X167" s="420" t="str">
        <f t="shared" si="10"/>
        <v>a1P36000002M5OSEA0</v>
      </c>
      <c r="Y167" s="420" t="b">
        <f t="shared" si="11"/>
        <v>0</v>
      </c>
      <c r="Z167" s="420" t="b">
        <f t="shared" si="12"/>
        <v>1</v>
      </c>
      <c r="AA167" s="420" t="str">
        <f>IFERROR(VLOOKUP(K167,'Reference Records'!$C$122:$E$267,3,FALSE),"")</f>
        <v/>
      </c>
      <c r="AB167" s="420" t="s">
        <v>635</v>
      </c>
      <c r="AC167" s="51"/>
    </row>
    <row r="168" spans="1:29" ht="47.1" customHeight="1" x14ac:dyDescent="0.3">
      <c r="A168" s="395">
        <v>49</v>
      </c>
      <c r="B168" s="414"/>
      <c r="C168" s="414"/>
      <c r="D168" s="414"/>
      <c r="E168" s="421" t="str">
        <f>IFERROR(IF(AND(K168="",T168=""),"",(VLOOKUP(Q168,'Reference records(soft deleted)'!$B$61:$D$89,3,FALSE))),"")</f>
        <v/>
      </c>
      <c r="F168" s="415"/>
      <c r="G168" s="415"/>
      <c r="H168" s="415"/>
      <c r="I168" s="415"/>
      <c r="J168" s="415"/>
      <c r="K168" s="421" t="str">
        <f>IFERROR(VLOOKUP(R168,'Reference records(soft deleted)'!$B$172:$D$343,3,FALSE),"")</f>
        <v/>
      </c>
      <c r="L168" s="415"/>
      <c r="M168" s="415"/>
      <c r="N168" s="415"/>
      <c r="O168" s="415"/>
      <c r="P168" s="415"/>
      <c r="Q168" s="416" t="s">
        <v>546</v>
      </c>
      <c r="R168" s="417"/>
      <c r="S168" s="418"/>
      <c r="T168" s="419"/>
      <c r="U168" s="422" t="str">
        <f>IFERROR(IF(VLOOKUP(E168,'Reference Records'!$C$96:$D$119,2,FALSE)=0,"",VLOOKUP(E168,'Reference Records'!$C$96:$D$119,2,FALSE)),"")</f>
        <v/>
      </c>
      <c r="V168" s="420"/>
      <c r="W168" s="422" t="str">
        <f t="shared" si="9"/>
        <v/>
      </c>
      <c r="X168" s="420" t="str">
        <f t="shared" si="10"/>
        <v>a1P36000002M5OSEA0</v>
      </c>
      <c r="Y168" s="420" t="b">
        <f t="shared" si="11"/>
        <v>0</v>
      </c>
      <c r="Z168" s="420" t="b">
        <f t="shared" si="12"/>
        <v>1</v>
      </c>
      <c r="AA168" s="420" t="str">
        <f>IFERROR(VLOOKUP(K168,'Reference Records'!$C$122:$E$267,3,FALSE),"")</f>
        <v/>
      </c>
      <c r="AB168" s="420" t="s">
        <v>636</v>
      </c>
      <c r="AC168" s="51"/>
    </row>
    <row r="169" spans="1:29" ht="47.1" customHeight="1" x14ac:dyDescent="0.3">
      <c r="A169" s="395">
        <v>50</v>
      </c>
      <c r="B169" s="414"/>
      <c r="C169" s="414"/>
      <c r="D169" s="414"/>
      <c r="E169" s="421" t="str">
        <f>IFERROR(IF(AND(K169="",T169=""),"",(VLOOKUP(Q169,'Reference records(soft deleted)'!$B$61:$D$89,3,FALSE))),"")</f>
        <v/>
      </c>
      <c r="F169" s="415"/>
      <c r="G169" s="415"/>
      <c r="H169" s="415"/>
      <c r="I169" s="415"/>
      <c r="J169" s="415"/>
      <c r="K169" s="421" t="str">
        <f>IFERROR(VLOOKUP(R169,'Reference records(soft deleted)'!$B$172:$D$343,3,FALSE),"")</f>
        <v/>
      </c>
      <c r="L169" s="415"/>
      <c r="M169" s="415"/>
      <c r="N169" s="415"/>
      <c r="O169" s="415"/>
      <c r="P169" s="415"/>
      <c r="Q169" s="416" t="s">
        <v>546</v>
      </c>
      <c r="R169" s="417"/>
      <c r="S169" s="418"/>
      <c r="T169" s="419"/>
      <c r="U169" s="422" t="str">
        <f>IFERROR(IF(VLOOKUP(E169,'Reference Records'!$C$96:$D$119,2,FALSE)=0,"",VLOOKUP(E169,'Reference Records'!$C$96:$D$119,2,FALSE)),"")</f>
        <v/>
      </c>
      <c r="V169" s="420"/>
      <c r="W169" s="422" t="str">
        <f t="shared" si="9"/>
        <v/>
      </c>
      <c r="X169" s="420" t="str">
        <f t="shared" si="10"/>
        <v>a1P36000002M5OSEA0</v>
      </c>
      <c r="Y169" s="420" t="b">
        <f t="shared" si="11"/>
        <v>0</v>
      </c>
      <c r="Z169" s="420" t="b">
        <f t="shared" si="12"/>
        <v>1</v>
      </c>
      <c r="AA169" s="420" t="str">
        <f>IFERROR(VLOOKUP(K169,'Reference Records'!$C$122:$E$267,3,FALSE),"")</f>
        <v/>
      </c>
      <c r="AB169" s="420" t="s">
        <v>637</v>
      </c>
      <c r="AC169" s="51"/>
    </row>
    <row r="170" spans="1:29" ht="2.25" customHeight="1" thickBot="1" x14ac:dyDescent="0.35">
      <c r="A170" s="113"/>
      <c r="B170" s="114"/>
      <c r="C170" s="114"/>
      <c r="D170" s="114"/>
      <c r="E170" s="114"/>
      <c r="F170" s="114"/>
      <c r="G170" s="114"/>
      <c r="H170" s="114"/>
      <c r="I170" s="114"/>
      <c r="J170" s="114"/>
      <c r="K170" s="114"/>
      <c r="L170" s="114"/>
      <c r="M170" s="114"/>
      <c r="N170" s="114"/>
      <c r="O170" s="114"/>
      <c r="P170" s="114"/>
      <c r="Q170" s="114"/>
      <c r="R170" s="114"/>
      <c r="S170" s="114"/>
      <c r="T170" s="114"/>
      <c r="U170" s="66"/>
      <c r="V170" s="115"/>
      <c r="W170" s="115"/>
      <c r="X170" s="115"/>
      <c r="Y170" s="115"/>
      <c r="Z170" s="115"/>
      <c r="AA170" s="66"/>
      <c r="AB170" s="66"/>
      <c r="AC170" s="61"/>
    </row>
    <row r="178" spans="1:31" x14ac:dyDescent="0.3">
      <c r="A178" s="67" t="s">
        <v>132</v>
      </c>
      <c r="B178" s="67"/>
      <c r="C178" s="67"/>
      <c r="D178" s="67"/>
    </row>
    <row r="182" spans="1:31" x14ac:dyDescent="0.3">
      <c r="AE182" s="199" t="s">
        <v>270</v>
      </c>
    </row>
    <row r="193" spans="44:45" x14ac:dyDescent="0.3">
      <c r="AS193" s="199"/>
    </row>
    <row r="194" spans="44:45" x14ac:dyDescent="0.3">
      <c r="AR194" s="199">
        <f>IF(C9="","",C9)</f>
        <v>12</v>
      </c>
      <c r="AS194" s="199">
        <v>3</v>
      </c>
    </row>
    <row r="195" spans="44:45" x14ac:dyDescent="0.3">
      <c r="AS195" s="199">
        <v>6</v>
      </c>
    </row>
    <row r="196" spans="44:45" x14ac:dyDescent="0.3">
      <c r="AS196" s="199">
        <v>12</v>
      </c>
    </row>
    <row r="197" spans="44:45" x14ac:dyDescent="0.3">
      <c r="AS197" s="199"/>
    </row>
  </sheetData>
  <sheetProtection algorithmName="SHA-512" hashValue="vlB/QNt2Al5l0hzttgDWTABlBh6lS9NraMSEe5YUNWF7CfAlH8N+BmSDdPqy4Z2LSnmqm1FaU1ABDf4V1FF/eg==" saltValue="auYMJIYQIkm9DZw+AHCBnw==" spinCount="100000" sheet="1" objects="1" scenarios="1" formatCells="0" sort="0" autoFilter="0"/>
  <mergeCells count="13">
    <mergeCell ref="A117:T117"/>
    <mergeCell ref="A116:T116"/>
    <mergeCell ref="Y49:Y50"/>
    <mergeCell ref="A48:E48"/>
    <mergeCell ref="A90:E90"/>
    <mergeCell ref="A66:E66"/>
    <mergeCell ref="Y67:Y82"/>
    <mergeCell ref="A13:A14"/>
    <mergeCell ref="V4:W5"/>
    <mergeCell ref="A33:L33"/>
    <mergeCell ref="A1:T2"/>
    <mergeCell ref="A35:T35"/>
    <mergeCell ref="K10:K11"/>
  </mergeCells>
  <conditionalFormatting sqref="E92:E108">
    <cfRule type="expression" dxfId="131" priority="22">
      <formula>AND(COUNTIF($E$92:$E$108,$E92)&gt;1,E92&lt;&gt;"")</formula>
    </cfRule>
  </conditionalFormatting>
  <conditionalFormatting sqref="A29:K29 B30:K30">
    <cfRule type="expression" dxfId="130" priority="21">
      <formula>OR($AN$5="Grant Making", $AN$5="Grant Revision")</formula>
    </cfRule>
  </conditionalFormatting>
  <conditionalFormatting sqref="A24:E26">
    <cfRule type="expression" dxfId="129" priority="20">
      <formula>$AN$5="Funding Request"</formula>
    </cfRule>
  </conditionalFormatting>
  <conditionalFormatting sqref="A9:E9">
    <cfRule type="expression" dxfId="128" priority="17">
      <formula>$AN$5="Funding Request"</formula>
    </cfRule>
  </conditionalFormatting>
  <conditionalFormatting sqref="A37:T43">
    <cfRule type="expression" dxfId="127" priority="8">
      <formula>$U37:$U44="[Record ID]"</formula>
    </cfRule>
    <cfRule type="expression" dxfId="126" priority="16">
      <formula>$A37&gt;$E$8</formula>
    </cfRule>
  </conditionalFormatting>
  <conditionalFormatting sqref="K36:T43">
    <cfRule type="expression" dxfId="125" priority="13">
      <formula>$AN$5="Funding Request"</formula>
    </cfRule>
  </conditionalFormatting>
  <conditionalFormatting sqref="A30">
    <cfRule type="expression" dxfId="124" priority="12">
      <formula>OR($AN$5="Grant Making", $AN$5="Grant Revision")</formula>
    </cfRule>
  </conditionalFormatting>
  <conditionalFormatting sqref="K8">
    <cfRule type="expression" dxfId="123" priority="11">
      <formula>OR($AN$9="Additional Funding", $AN$9="Other Revison")</formula>
    </cfRule>
  </conditionalFormatting>
  <conditionalFormatting sqref="K30 E30">
    <cfRule type="expression" dxfId="122" priority="28">
      <formula>AND($E30&lt;&gt;"",$K30&lt;&gt;"")</formula>
    </cfRule>
  </conditionalFormatting>
  <conditionalFormatting sqref="E11 E8">
    <cfRule type="expression" dxfId="121" priority="10">
      <formula>$E$8&gt;$E$11</formula>
    </cfRule>
  </conditionalFormatting>
  <conditionalFormatting sqref="A30:K30">
    <cfRule type="expression" dxfId="120" priority="9">
      <formula>$P30:$P31="[Record ID]"</formula>
    </cfRule>
  </conditionalFormatting>
  <conditionalFormatting sqref="A50:E55 A68:E79">
    <cfRule type="expression" dxfId="119" priority="7">
      <formula>$H50:$H63="[Record ID]"</formula>
    </cfRule>
  </conditionalFormatting>
  <conditionalFormatting sqref="A92:E103">
    <cfRule type="expression" dxfId="118" priority="2">
      <formula>$H92:$H108="[Record ID]"</formula>
    </cfRule>
  </conditionalFormatting>
  <conditionalFormatting sqref="A119:T169">
    <cfRule type="expression" dxfId="117" priority="1">
      <formula>$AB119:$AB170="[Record ID]"</formula>
    </cfRule>
  </conditionalFormatting>
  <conditionalFormatting sqref="A56:E62">
    <cfRule type="expression" dxfId="116" priority="30">
      <formula>$H56:$H81="[Record ID]"</formula>
    </cfRule>
  </conditionalFormatting>
  <conditionalFormatting sqref="A80:E80">
    <cfRule type="expression" dxfId="115" priority="32">
      <formula>$H80:$H108="[Record ID]"</formula>
    </cfRule>
  </conditionalFormatting>
  <conditionalFormatting sqref="A104:E107">
    <cfRule type="expression" dxfId="114" priority="34">
      <formula>$H104:$H170="[Record ID]"</formula>
    </cfRule>
  </conditionalFormatting>
  <dataValidations count="17">
    <dataValidation type="list" allowBlank="1" showInputMessage="1" showErrorMessage="1" sqref="E119:E169">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19:K169">
      <formula1>OFFSET(ModuleStart,MATCH(U119,ModuleColumn,0)-1,2,COUNTIF(ModuleColumn,U119),1)</formula1>
    </dataValidation>
    <dataValidation type="list" allowBlank="1" showInputMessage="1" showErrorMessage="1" sqref="E30">
      <formula1>FundingRequestPR</formula1>
    </dataValidation>
    <dataValidation type="list" allowBlank="1" showInputMessage="1" showErrorMessage="1" sqref="E9">
      <formula1>IF(OR($AN$5="Grant Making", $AN$5="Grant Revision"),$AS$195:$AS$196,$AR$194)</formula1>
    </dataValidation>
    <dataValidation type="date" allowBlank="1" showInputMessage="1" showErrorMessage="1" sqref="E8">
      <formula1>1</formula1>
      <formula2>767376</formula2>
    </dataValidation>
    <dataValidation type="custom" allowBlank="1" showInputMessage="1" showErrorMessage="1" sqref="K30:K31">
      <formula1>E30=""</formula1>
    </dataValidation>
    <dataValidation type="list" allowBlank="1" showInputMessage="1" showErrorMessage="1" sqref="K37:K43">
      <formula1>"Yes,No"</formula1>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custom" allowBlank="1" showInputMessage="1" showErrorMessage="1" errorTitle="X-Author for Excel" error="Id and Lookup fields are not editable." promptTitle="X-Author for Excel" sqref="AN10 I25:I26 H50:H62 F50:F62 H68:H80 F68:F80 H92:J107 X119:X169 AA119:AB169 U37:U43 Q37:Q43">
      <formula1>""</formula1>
    </dataValidation>
    <dataValidation type="decimal" allowBlank="1" showInputMessage="1" showErrorMessage="1" errorTitle="X-Author for Excel" error="Please enter a valid numeric value. Valid range for Account Role Number is -1E+18 to 1E+18." promptTitle="X-Author for Excel" sqref="A25:A26">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0:A62">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0:G62 G68:G80 G92:G107 Y119:Z169 M37:N43">
      <formula1>"TRUE,FALSE"</formula1>
    </dataValidation>
    <dataValidation type="decimal" allowBlank="1" showInputMessage="1" showErrorMessage="1" errorTitle="X-Author for Excel" error="Please enter a valid numeric value. Valid range for Objective Number is -1E+18 to 1E+18." promptTitle="X-Author for Excel" sqref="A68:A8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2:A107">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19:A169">
      <formula1>-1000000000000000000</formula1>
      <formula2>1000000000000000000</formula2>
    </dataValidation>
    <dataValidation type="date" allowBlank="1" showInputMessage="1" showErrorMessage="1" errorTitle="X-Author for Excel" error="Please enter a valid date." promptTitle="X-Author for Excel" sqref="O37:P43">
      <formula1>1</formula1>
      <formula2>767376</formula2>
    </dataValidation>
  </dataValidations>
  <hyperlinks>
    <hyperlink ref="E14" location="_4f36af19_06bf_4c59_990d_586822b3d259" display="Objectives"/>
    <hyperlink ref="T13" location="_0215c642_4079_4a66_b33f_02948e5b161c" display="Goals"/>
    <hyperlink ref="T14" location="_4ede0df7_bdae_485c_a6aa_cd381b32466f" display="Interventions"/>
    <hyperlink ref="E13" location="_8273a11c_a030_45ba_bf8f_2b577e1aa93b" display="Principal Recipients"/>
    <hyperlink ref="A178" location="'Overview - Section A'!A13" display="'Overview - Section A'!A13"/>
    <hyperlink ref="K13" location="_6a3dda26_b269_4afa_8b05_c602a881a167" display="Reporting Periods"/>
    <hyperlink ref="K14" location="_eabb6097_6646_49fe_9d42_cce1d696601b" display="Modules"/>
  </hyperlinks>
  <pageMargins left="0.7" right="0.7" top="0.75" bottom="0.75" header="0.3" footer="0.3"/>
  <pageSetup paperSize="8" fitToHeight="0" orientation="landscape" r:id="rId1"/>
  <rowBreaks count="4" manualBreakCount="4">
    <brk id="17" max="28" man="1"/>
    <brk id="31" max="28" man="1"/>
    <brk id="48" max="28" man="1"/>
    <brk id="170" max="28" man="1"/>
  </row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'Account Role'!$C$2:$C$20</xm:f>
          </x14:formula1>
          <xm:sqref>J25:J26</xm:sqref>
        </x14:dataValidation>
        <x14:dataValidation type="list" allowBlank="1" showInputMessage="1" showErrorMessage="1">
          <x14:formula1>
            <xm:f>OFFSET('Reference Records'!$B$96,1,0,MATCH(" ",'Reference Records'!$B$96:$B$119,-1)-1,1)</xm:f>
          </x14:formula1>
          <xm:sqref>E92:E107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82"/>
  <sheetViews>
    <sheetView workbookViewId="0">
      <selection activeCell="D3" sqref="D3:F4"/>
    </sheetView>
  </sheetViews>
  <sheetFormatPr defaultColWidth="8.69921875" defaultRowHeight="13.2" x14ac:dyDescent="0.25"/>
  <cols>
    <col min="1" max="1" width="18.69921875" style="1" customWidth="1"/>
    <col min="2" max="2" width="43.09765625" style="1" customWidth="1"/>
    <col min="3" max="3" width="8.69921875" style="1"/>
    <col min="4" max="4" width="40.19921875" style="1" customWidth="1"/>
    <col min="5" max="5" width="14.09765625" style="1" customWidth="1"/>
    <col min="6" max="6" width="14.19921875" style="1" customWidth="1"/>
    <col min="7" max="16384" width="8.69921875" style="1"/>
  </cols>
  <sheetData>
    <row r="1" spans="1:7" x14ac:dyDescent="0.25">
      <c r="A1" s="2" t="s">
        <v>99</v>
      </c>
    </row>
    <row r="2" spans="1:7" x14ac:dyDescent="0.25">
      <c r="A2" s="481" t="s">
        <v>101</v>
      </c>
      <c r="B2" s="481" t="s">
        <v>57</v>
      </c>
      <c r="C2" s="481">
        <v>0</v>
      </c>
      <c r="D2" s="481" t="s">
        <v>109</v>
      </c>
      <c r="E2" s="481" t="s">
        <v>42</v>
      </c>
      <c r="F2" s="481" t="s">
        <v>31</v>
      </c>
      <c r="G2" s="481" t="s">
        <v>62</v>
      </c>
    </row>
    <row r="3" spans="1:7" hidden="1" x14ac:dyDescent="0.25">
      <c r="A3" s="481" t="s">
        <v>100</v>
      </c>
      <c r="B3" s="482" t="s">
        <v>87</v>
      </c>
      <c r="C3" s="481">
        <f>IF(B3=B2,C2+1,0)</f>
        <v>0</v>
      </c>
      <c r="D3" s="481" t="str">
        <f>B3&amp;"-"&amp;C3</f>
        <v>[Name]-0</v>
      </c>
      <c r="E3" s="482" t="s">
        <v>103</v>
      </c>
      <c r="F3" s="482" t="s">
        <v>102</v>
      </c>
      <c r="G3" s="481" t="s">
        <v>61</v>
      </c>
    </row>
    <row r="4" spans="1:7" s="11" customFormat="1" x14ac:dyDescent="0.25">
      <c r="A4" s="481" t="s">
        <v>388</v>
      </c>
      <c r="B4" s="482" t="s">
        <v>2116</v>
      </c>
      <c r="C4" s="481">
        <f t="shared" ref="C4:C55" si="0">IF(B4=B3,C3+1,0)</f>
        <v>0</v>
      </c>
      <c r="D4" s="481" t="str">
        <f t="shared" ref="D4:D55" si="1">B4&amp;"-"&amp;C4</f>
        <v>HIV I-9a(M): Percentage of men who have sex with men who are living with HIV-0</v>
      </c>
      <c r="E4" s="482" t="s">
        <v>2117</v>
      </c>
      <c r="F4" s="482" t="s">
        <v>2118</v>
      </c>
      <c r="G4" s="481" t="s">
        <v>2119</v>
      </c>
    </row>
    <row r="5" spans="1:7" s="11" customFormat="1" x14ac:dyDescent="0.25">
      <c r="A5" s="481" t="s">
        <v>388</v>
      </c>
      <c r="B5" s="482" t="s">
        <v>2116</v>
      </c>
      <c r="C5" s="481">
        <f t="shared" si="0"/>
        <v>1</v>
      </c>
      <c r="D5" s="481" t="str">
        <f t="shared" si="1"/>
        <v>HIV I-9a(M): Percentage of men who have sex with men who are living with HIV-1</v>
      </c>
      <c r="E5" s="482" t="s">
        <v>2117</v>
      </c>
      <c r="F5" s="482" t="s">
        <v>2120</v>
      </c>
      <c r="G5" s="481" t="s">
        <v>2121</v>
      </c>
    </row>
    <row r="6" spans="1:7" s="11" customFormat="1" x14ac:dyDescent="0.25">
      <c r="A6" s="481" t="s">
        <v>2122</v>
      </c>
      <c r="B6" s="482" t="s">
        <v>2123</v>
      </c>
      <c r="C6" s="481">
        <f t="shared" si="0"/>
        <v>0</v>
      </c>
      <c r="D6" s="481" t="str">
        <f t="shared" si="1"/>
        <v>HIV I-9b(M): Percentage of transgender people who are living with HIV-0</v>
      </c>
      <c r="E6" s="482" t="s">
        <v>2117</v>
      </c>
      <c r="F6" s="482" t="s">
        <v>2118</v>
      </c>
      <c r="G6" s="481" t="s">
        <v>2124</v>
      </c>
    </row>
    <row r="7" spans="1:7" s="11" customFormat="1" x14ac:dyDescent="0.25">
      <c r="A7" s="481" t="s">
        <v>2122</v>
      </c>
      <c r="B7" s="482" t="s">
        <v>2123</v>
      </c>
      <c r="C7" s="481">
        <f t="shared" si="0"/>
        <v>1</v>
      </c>
      <c r="D7" s="481" t="str">
        <f t="shared" si="1"/>
        <v>HIV I-9b(M): Percentage of transgender people who are living with HIV-1</v>
      </c>
      <c r="E7" s="482" t="s">
        <v>2117</v>
      </c>
      <c r="F7" s="482" t="s">
        <v>2120</v>
      </c>
      <c r="G7" s="481" t="s">
        <v>2125</v>
      </c>
    </row>
    <row r="8" spans="1:7" s="11" customFormat="1" x14ac:dyDescent="0.25">
      <c r="A8" s="481" t="s">
        <v>393</v>
      </c>
      <c r="B8" s="482" t="s">
        <v>2126</v>
      </c>
      <c r="C8" s="481">
        <f t="shared" si="0"/>
        <v>0</v>
      </c>
      <c r="D8" s="481" t="str">
        <f t="shared" si="1"/>
        <v>HIV I-10(M): Percentage of sex workers who are living with HIV-0</v>
      </c>
      <c r="E8" s="482" t="s">
        <v>2117</v>
      </c>
      <c r="F8" s="482" t="s">
        <v>2118</v>
      </c>
      <c r="G8" s="481" t="s">
        <v>2127</v>
      </c>
    </row>
    <row r="9" spans="1:7" s="11" customFormat="1" x14ac:dyDescent="0.25">
      <c r="A9" s="481" t="s">
        <v>393</v>
      </c>
      <c r="B9" s="482" t="s">
        <v>2126</v>
      </c>
      <c r="C9" s="481">
        <f t="shared" si="0"/>
        <v>1</v>
      </c>
      <c r="D9" s="481" t="str">
        <f t="shared" si="1"/>
        <v>HIV I-10(M): Percentage of sex workers who are living with HIV-1</v>
      </c>
      <c r="E9" s="482" t="s">
        <v>2117</v>
      </c>
      <c r="F9" s="482" t="s">
        <v>2120</v>
      </c>
      <c r="G9" s="481" t="s">
        <v>2128</v>
      </c>
    </row>
    <row r="10" spans="1:7" s="11" customFormat="1" x14ac:dyDescent="0.25">
      <c r="A10" s="481" t="s">
        <v>2129</v>
      </c>
      <c r="B10" s="482" t="s">
        <v>2130</v>
      </c>
      <c r="C10" s="481">
        <f t="shared" si="0"/>
        <v>0</v>
      </c>
      <c r="D10" s="481" t="str">
        <f t="shared" si="1"/>
        <v>HIV I-11(M): Percentage of people who inject drugs who are living with HIV-0</v>
      </c>
      <c r="E10" s="482" t="s">
        <v>2117</v>
      </c>
      <c r="F10" s="482" t="s">
        <v>2118</v>
      </c>
      <c r="G10" s="481" t="s">
        <v>2131</v>
      </c>
    </row>
    <row r="11" spans="1:7" s="11" customFormat="1" x14ac:dyDescent="0.25">
      <c r="A11" s="481" t="s">
        <v>2129</v>
      </c>
      <c r="B11" s="482" t="s">
        <v>2130</v>
      </c>
      <c r="C11" s="481">
        <f t="shared" si="0"/>
        <v>1</v>
      </c>
      <c r="D11" s="481" t="str">
        <f t="shared" si="1"/>
        <v>HIV I-11(M): Percentage of people who inject drugs who are living with HIV-1</v>
      </c>
      <c r="E11" s="482" t="s">
        <v>2117</v>
      </c>
      <c r="F11" s="482" t="s">
        <v>2120</v>
      </c>
      <c r="G11" s="481" t="s">
        <v>2132</v>
      </c>
    </row>
    <row r="12" spans="1:7" s="11" customFormat="1" x14ac:dyDescent="0.25">
      <c r="A12" s="481" t="s">
        <v>2133</v>
      </c>
      <c r="B12" s="482" t="s">
        <v>2134</v>
      </c>
      <c r="C12" s="481">
        <f t="shared" si="0"/>
        <v>0</v>
      </c>
      <c r="D12" s="481" t="str">
        <f t="shared" si="1"/>
        <v>Malaria I-4: Malaria test positivity rate-0</v>
      </c>
      <c r="E12" s="482" t="s">
        <v>2135</v>
      </c>
      <c r="F12" s="482" t="s">
        <v>2136</v>
      </c>
      <c r="G12" s="481" t="s">
        <v>2137</v>
      </c>
    </row>
    <row r="13" spans="1:7" s="11" customFormat="1" x14ac:dyDescent="0.25">
      <c r="A13" s="481" t="s">
        <v>2133</v>
      </c>
      <c r="B13" s="482" t="s">
        <v>2134</v>
      </c>
      <c r="C13" s="481">
        <f t="shared" si="0"/>
        <v>1</v>
      </c>
      <c r="D13" s="481" t="str">
        <f t="shared" si="1"/>
        <v>Malaria I-4: Malaria test positivity rate-1</v>
      </c>
      <c r="E13" s="482" t="s">
        <v>2138</v>
      </c>
      <c r="F13" s="482" t="s">
        <v>2139</v>
      </c>
      <c r="G13" s="481" t="s">
        <v>2140</v>
      </c>
    </row>
    <row r="14" spans="1:7" s="11" customFormat="1" x14ac:dyDescent="0.25">
      <c r="A14" s="481" t="s">
        <v>2133</v>
      </c>
      <c r="B14" s="482" t="s">
        <v>2134</v>
      </c>
      <c r="C14" s="481">
        <f t="shared" si="0"/>
        <v>2</v>
      </c>
      <c r="D14" s="481" t="str">
        <f t="shared" si="1"/>
        <v>Malaria I-4: Malaria test positivity rate-2</v>
      </c>
      <c r="E14" s="482" t="s">
        <v>2138</v>
      </c>
      <c r="F14" s="482" t="s">
        <v>2141</v>
      </c>
      <c r="G14" s="481" t="s">
        <v>2142</v>
      </c>
    </row>
    <row r="15" spans="1:7" s="11" customFormat="1" x14ac:dyDescent="0.25">
      <c r="A15" s="481" t="s">
        <v>2143</v>
      </c>
      <c r="B15" s="482" t="s">
        <v>2144</v>
      </c>
      <c r="C15" s="481">
        <f t="shared" si="0"/>
        <v>0</v>
      </c>
      <c r="D15" s="481" t="str">
        <f t="shared" si="1"/>
        <v>Malaria I-5: Malaria parasite prevalence: Proportion of children aged 6-59 months with malaria infection-0</v>
      </c>
      <c r="E15" s="482" t="s">
        <v>2145</v>
      </c>
      <c r="F15" s="482" t="s">
        <v>2146</v>
      </c>
      <c r="G15" s="481" t="s">
        <v>2147</v>
      </c>
    </row>
    <row r="16" spans="1:7" s="11" customFormat="1" x14ac:dyDescent="0.25">
      <c r="A16" s="481" t="s">
        <v>2143</v>
      </c>
      <c r="B16" s="482" t="s">
        <v>2144</v>
      </c>
      <c r="C16" s="481">
        <f t="shared" si="0"/>
        <v>1</v>
      </c>
      <c r="D16" s="481" t="str">
        <f t="shared" si="1"/>
        <v>Malaria I-5: Malaria parasite prevalence: Proportion of children aged 6-59 months with malaria infection-1</v>
      </c>
      <c r="E16" s="482" t="s">
        <v>2145</v>
      </c>
      <c r="F16" s="482" t="s">
        <v>2148</v>
      </c>
      <c r="G16" s="481" t="s">
        <v>2149</v>
      </c>
    </row>
    <row r="17" spans="1:7" s="11" customFormat="1" x14ac:dyDescent="0.25">
      <c r="A17" s="481" t="s">
        <v>2150</v>
      </c>
      <c r="B17" s="482" t="s">
        <v>2151</v>
      </c>
      <c r="C17" s="481">
        <f t="shared" si="0"/>
        <v>0</v>
      </c>
      <c r="D17" s="481" t="str">
        <f t="shared" si="1"/>
        <v>HIV I-4: Number of AIDS-related deaths per 100,000 population-0</v>
      </c>
      <c r="E17" s="482" t="s">
        <v>2117</v>
      </c>
      <c r="F17" s="482" t="s">
        <v>2152</v>
      </c>
      <c r="G17" s="481" t="s">
        <v>2153</v>
      </c>
    </row>
    <row r="18" spans="1:7" s="11" customFormat="1" x14ac:dyDescent="0.25">
      <c r="A18" s="481" t="s">
        <v>2150</v>
      </c>
      <c r="B18" s="482" t="s">
        <v>2151</v>
      </c>
      <c r="C18" s="481">
        <f t="shared" si="0"/>
        <v>1</v>
      </c>
      <c r="D18" s="481" t="str">
        <f t="shared" si="1"/>
        <v>HIV I-4: Number of AIDS-related deaths per 100,000 population-1</v>
      </c>
      <c r="E18" s="482" t="s">
        <v>2117</v>
      </c>
      <c r="F18" s="482" t="s">
        <v>2154</v>
      </c>
      <c r="G18" s="481" t="s">
        <v>2155</v>
      </c>
    </row>
    <row r="19" spans="1:7" s="11" customFormat="1" x14ac:dyDescent="0.25">
      <c r="A19" s="481" t="s">
        <v>2150</v>
      </c>
      <c r="B19" s="482" t="s">
        <v>2151</v>
      </c>
      <c r="C19" s="481">
        <f t="shared" si="0"/>
        <v>2</v>
      </c>
      <c r="D19" s="481" t="str">
        <f t="shared" si="1"/>
        <v>HIV I-4: Number of AIDS-related deaths per 100,000 population-2</v>
      </c>
      <c r="E19" s="482" t="s">
        <v>2156</v>
      </c>
      <c r="F19" s="482" t="s">
        <v>2157</v>
      </c>
      <c r="G19" s="481" t="s">
        <v>2158</v>
      </c>
    </row>
    <row r="20" spans="1:7" s="11" customFormat="1" x14ac:dyDescent="0.25">
      <c r="A20" s="481" t="s">
        <v>2150</v>
      </c>
      <c r="B20" s="482" t="s">
        <v>2151</v>
      </c>
      <c r="C20" s="481">
        <f t="shared" si="0"/>
        <v>3</v>
      </c>
      <c r="D20" s="481" t="str">
        <f t="shared" si="1"/>
        <v>HIV I-4: Number of AIDS-related deaths per 100,000 population-3</v>
      </c>
      <c r="E20" s="482" t="s">
        <v>2156</v>
      </c>
      <c r="F20" s="482" t="s">
        <v>2159</v>
      </c>
      <c r="G20" s="481" t="s">
        <v>2160</v>
      </c>
    </row>
    <row r="21" spans="1:7" s="11" customFormat="1" x14ac:dyDescent="0.25">
      <c r="A21" s="481" t="s">
        <v>2150</v>
      </c>
      <c r="B21" s="482" t="s">
        <v>2151</v>
      </c>
      <c r="C21" s="481">
        <f t="shared" si="0"/>
        <v>4</v>
      </c>
      <c r="D21" s="481" t="str">
        <f t="shared" si="1"/>
        <v>HIV I-4: Number of AIDS-related deaths per 100,000 population-4</v>
      </c>
      <c r="E21" s="482" t="s">
        <v>2156</v>
      </c>
      <c r="F21" s="482" t="s">
        <v>2161</v>
      </c>
      <c r="G21" s="481" t="s">
        <v>2162</v>
      </c>
    </row>
    <row r="22" spans="1:7" s="11" customFormat="1" x14ac:dyDescent="0.25">
      <c r="A22" s="481" t="s">
        <v>2150</v>
      </c>
      <c r="B22" s="482" t="s">
        <v>2151</v>
      </c>
      <c r="C22" s="481">
        <f t="shared" si="0"/>
        <v>5</v>
      </c>
      <c r="D22" s="481" t="str">
        <f t="shared" si="1"/>
        <v>HIV I-4: Number of AIDS-related deaths per 100,000 population-5</v>
      </c>
      <c r="E22" s="482" t="s">
        <v>2156</v>
      </c>
      <c r="F22" s="482" t="s">
        <v>2163</v>
      </c>
      <c r="G22" s="481" t="s">
        <v>2164</v>
      </c>
    </row>
    <row r="23" spans="1:7" s="11" customFormat="1" x14ac:dyDescent="0.25">
      <c r="A23" s="481" t="s">
        <v>2150</v>
      </c>
      <c r="B23" s="482" t="s">
        <v>2151</v>
      </c>
      <c r="C23" s="481">
        <f t="shared" si="0"/>
        <v>6</v>
      </c>
      <c r="D23" s="481" t="str">
        <f t="shared" si="1"/>
        <v>HIV I-4: Number of AIDS-related deaths per 100,000 population-6</v>
      </c>
      <c r="E23" s="482" t="s">
        <v>2145</v>
      </c>
      <c r="F23" s="482" t="s">
        <v>2146</v>
      </c>
      <c r="G23" s="481" t="s">
        <v>2165</v>
      </c>
    </row>
    <row r="24" spans="1:7" s="11" customFormat="1" x14ac:dyDescent="0.25">
      <c r="A24" s="481" t="s">
        <v>2150</v>
      </c>
      <c r="B24" s="482" t="s">
        <v>2151</v>
      </c>
      <c r="C24" s="481">
        <f t="shared" si="0"/>
        <v>7</v>
      </c>
      <c r="D24" s="481" t="str">
        <f t="shared" si="1"/>
        <v>HIV I-4: Number of AIDS-related deaths per 100,000 population-7</v>
      </c>
      <c r="E24" s="482" t="s">
        <v>2145</v>
      </c>
      <c r="F24" s="482" t="s">
        <v>2148</v>
      </c>
      <c r="G24" s="481" t="s">
        <v>2166</v>
      </c>
    </row>
    <row r="25" spans="1:7" s="11" customFormat="1" x14ac:dyDescent="0.25">
      <c r="A25" s="481" t="s">
        <v>2167</v>
      </c>
      <c r="B25" s="482" t="s">
        <v>2168</v>
      </c>
      <c r="C25" s="481">
        <f t="shared" si="0"/>
        <v>0</v>
      </c>
      <c r="D25" s="481" t="str">
        <f t="shared" si="1"/>
        <v>Malaria I-1(M): Reported malaria cases (presumed and confirmed)-0</v>
      </c>
      <c r="E25" s="482" t="s">
        <v>2117</v>
      </c>
      <c r="F25" s="482" t="s">
        <v>2169</v>
      </c>
      <c r="G25" s="481" t="s">
        <v>2170</v>
      </c>
    </row>
    <row r="26" spans="1:7" s="11" customFormat="1" x14ac:dyDescent="0.25">
      <c r="A26" s="481" t="s">
        <v>2167</v>
      </c>
      <c r="B26" s="482" t="s">
        <v>2168</v>
      </c>
      <c r="C26" s="481">
        <f t="shared" si="0"/>
        <v>1</v>
      </c>
      <c r="D26" s="481" t="str">
        <f t="shared" si="1"/>
        <v>Malaria I-1(M): Reported malaria cases (presumed and confirmed)-1</v>
      </c>
      <c r="E26" s="482" t="s">
        <v>2117</v>
      </c>
      <c r="F26" s="482" t="s">
        <v>2171</v>
      </c>
      <c r="G26" s="481" t="s">
        <v>2172</v>
      </c>
    </row>
    <row r="27" spans="1:7" s="11" customFormat="1" x14ac:dyDescent="0.25">
      <c r="A27" s="481" t="s">
        <v>2167</v>
      </c>
      <c r="B27" s="482" t="s">
        <v>2168</v>
      </c>
      <c r="C27" s="481">
        <f t="shared" si="0"/>
        <v>2</v>
      </c>
      <c r="D27" s="481" t="str">
        <f t="shared" si="1"/>
        <v>Malaria I-1(M): Reported malaria cases (presumed and confirmed)-2</v>
      </c>
      <c r="E27" s="482" t="s">
        <v>2173</v>
      </c>
      <c r="F27" s="482" t="s">
        <v>2174</v>
      </c>
      <c r="G27" s="481" t="s">
        <v>2175</v>
      </c>
    </row>
    <row r="28" spans="1:7" s="11" customFormat="1" x14ac:dyDescent="0.25">
      <c r="A28" s="481" t="s">
        <v>2167</v>
      </c>
      <c r="B28" s="482" t="s">
        <v>2168</v>
      </c>
      <c r="C28" s="481">
        <f t="shared" si="0"/>
        <v>3</v>
      </c>
      <c r="D28" s="481" t="str">
        <f t="shared" si="1"/>
        <v>Malaria I-1(M): Reported malaria cases (presumed and confirmed)-3</v>
      </c>
      <c r="E28" s="482" t="s">
        <v>2173</v>
      </c>
      <c r="F28" s="482" t="s">
        <v>2176</v>
      </c>
      <c r="G28" s="481" t="s">
        <v>2177</v>
      </c>
    </row>
    <row r="29" spans="1:7" s="11" customFormat="1" x14ac:dyDescent="0.25">
      <c r="A29" s="481" t="s">
        <v>2167</v>
      </c>
      <c r="B29" s="482" t="s">
        <v>2168</v>
      </c>
      <c r="C29" s="481">
        <f t="shared" si="0"/>
        <v>4</v>
      </c>
      <c r="D29" s="481" t="str">
        <f t="shared" si="1"/>
        <v>Malaria I-1(M): Reported malaria cases (presumed and confirmed)-4</v>
      </c>
      <c r="E29" s="482" t="s">
        <v>2135</v>
      </c>
      <c r="F29" s="482" t="s">
        <v>2178</v>
      </c>
      <c r="G29" s="481" t="s">
        <v>2179</v>
      </c>
    </row>
    <row r="30" spans="1:7" s="11" customFormat="1" x14ac:dyDescent="0.25">
      <c r="A30" s="481" t="s">
        <v>2167</v>
      </c>
      <c r="B30" s="482" t="s">
        <v>2168</v>
      </c>
      <c r="C30" s="481">
        <f t="shared" si="0"/>
        <v>5</v>
      </c>
      <c r="D30" s="481" t="str">
        <f t="shared" si="1"/>
        <v>Malaria I-1(M): Reported malaria cases (presumed and confirmed)-5</v>
      </c>
      <c r="E30" s="482" t="s">
        <v>2135</v>
      </c>
      <c r="F30" s="482" t="s">
        <v>2136</v>
      </c>
      <c r="G30" s="481" t="s">
        <v>2180</v>
      </c>
    </row>
    <row r="31" spans="1:7" s="11" customFormat="1" x14ac:dyDescent="0.25">
      <c r="A31" s="481" t="s">
        <v>2167</v>
      </c>
      <c r="B31" s="482" t="s">
        <v>2168</v>
      </c>
      <c r="C31" s="481">
        <f t="shared" si="0"/>
        <v>6</v>
      </c>
      <c r="D31" s="481" t="str">
        <f t="shared" si="1"/>
        <v>Malaria I-1(M): Reported malaria cases (presumed and confirmed)-6</v>
      </c>
      <c r="E31" s="482" t="s">
        <v>2135</v>
      </c>
      <c r="F31" s="482" t="s">
        <v>2181</v>
      </c>
      <c r="G31" s="481" t="s">
        <v>2182</v>
      </c>
    </row>
    <row r="32" spans="1:7" s="11" customFormat="1" x14ac:dyDescent="0.25">
      <c r="A32" s="481" t="s">
        <v>2183</v>
      </c>
      <c r="B32" s="482" t="s">
        <v>2184</v>
      </c>
      <c r="C32" s="481">
        <f t="shared" si="0"/>
        <v>0</v>
      </c>
      <c r="D32" s="481" t="str">
        <f t="shared" si="1"/>
        <v>Malaria I-3.1(M): Inpatient malaria deaths per year: rate per 100,000 persons per year-0</v>
      </c>
      <c r="E32" s="482" t="s">
        <v>2117</v>
      </c>
      <c r="F32" s="482" t="s">
        <v>2169</v>
      </c>
      <c r="G32" s="481" t="s">
        <v>2185</v>
      </c>
    </row>
    <row r="33" spans="1:7" s="11" customFormat="1" x14ac:dyDescent="0.25">
      <c r="A33" s="481" t="s">
        <v>2183</v>
      </c>
      <c r="B33" s="482" t="s">
        <v>2184</v>
      </c>
      <c r="C33" s="481">
        <f t="shared" si="0"/>
        <v>1</v>
      </c>
      <c r="D33" s="481" t="str">
        <f t="shared" si="1"/>
        <v>Malaria I-3.1(M): Inpatient malaria deaths per year: rate per 100,000 persons per year-1</v>
      </c>
      <c r="E33" s="482" t="s">
        <v>2117</v>
      </c>
      <c r="F33" s="482" t="s">
        <v>2171</v>
      </c>
      <c r="G33" s="481" t="s">
        <v>2186</v>
      </c>
    </row>
    <row r="34" spans="1:7" s="11" customFormat="1" x14ac:dyDescent="0.25">
      <c r="A34" s="481" t="s">
        <v>2187</v>
      </c>
      <c r="B34" s="482" t="s">
        <v>2188</v>
      </c>
      <c r="C34" s="481">
        <f t="shared" si="0"/>
        <v>0</v>
      </c>
      <c r="D34" s="481" t="str">
        <f t="shared" si="1"/>
        <v>Malaria I-6: All-cause under-5 mortality rate per 1000 live births-0</v>
      </c>
      <c r="E34" s="482" t="s">
        <v>2145</v>
      </c>
      <c r="F34" s="482" t="s">
        <v>2146</v>
      </c>
      <c r="G34" s="481" t="s">
        <v>2189</v>
      </c>
    </row>
    <row r="35" spans="1:7" s="11" customFormat="1" x14ac:dyDescent="0.25">
      <c r="A35" s="481" t="s">
        <v>2187</v>
      </c>
      <c r="B35" s="482" t="s">
        <v>2188</v>
      </c>
      <c r="C35" s="481">
        <f t="shared" si="0"/>
        <v>1</v>
      </c>
      <c r="D35" s="481" t="str">
        <f t="shared" si="1"/>
        <v>Malaria I-6: All-cause under-5 mortality rate per 1000 live births-1</v>
      </c>
      <c r="E35" s="482" t="s">
        <v>2145</v>
      </c>
      <c r="F35" s="482" t="s">
        <v>2148</v>
      </c>
      <c r="G35" s="481" t="s">
        <v>2190</v>
      </c>
    </row>
    <row r="36" spans="1:7" s="11" customFormat="1" x14ac:dyDescent="0.25">
      <c r="A36" s="481" t="s">
        <v>2191</v>
      </c>
      <c r="B36" s="482" t="s">
        <v>2192</v>
      </c>
      <c r="C36" s="481">
        <f t="shared" si="0"/>
        <v>0</v>
      </c>
      <c r="D36" s="481" t="str">
        <f t="shared" si="1"/>
        <v>HIV I-14: Number of new HIV infections per 1000 uninfected population-0</v>
      </c>
      <c r="E36" s="482" t="s">
        <v>2117</v>
      </c>
      <c r="F36" s="482" t="s">
        <v>2152</v>
      </c>
      <c r="G36" s="481" t="s">
        <v>2193</v>
      </c>
    </row>
    <row r="37" spans="1:7" s="11" customFormat="1" x14ac:dyDescent="0.25">
      <c r="A37" s="481" t="s">
        <v>2191</v>
      </c>
      <c r="B37" s="482" t="s">
        <v>2192</v>
      </c>
      <c r="C37" s="481">
        <f t="shared" si="0"/>
        <v>1</v>
      </c>
      <c r="D37" s="481" t="str">
        <f t="shared" si="1"/>
        <v>HIV I-14: Number of new HIV infections per 1000 uninfected population-1</v>
      </c>
      <c r="E37" s="482" t="s">
        <v>2117</v>
      </c>
      <c r="F37" s="482" t="s">
        <v>2154</v>
      </c>
      <c r="G37" s="481" t="s">
        <v>2194</v>
      </c>
    </row>
    <row r="38" spans="1:7" s="11" customFormat="1" x14ac:dyDescent="0.25">
      <c r="A38" s="481" t="s">
        <v>2191</v>
      </c>
      <c r="B38" s="482" t="s">
        <v>2192</v>
      </c>
      <c r="C38" s="481">
        <f t="shared" si="0"/>
        <v>2</v>
      </c>
      <c r="D38" s="481" t="str">
        <f t="shared" si="1"/>
        <v>HIV I-14: Number of new HIV infections per 1000 uninfected population-2</v>
      </c>
      <c r="E38" s="482" t="s">
        <v>2156</v>
      </c>
      <c r="F38" s="482" t="s">
        <v>2157</v>
      </c>
      <c r="G38" s="481" t="s">
        <v>2195</v>
      </c>
    </row>
    <row r="39" spans="1:7" s="11" customFormat="1" x14ac:dyDescent="0.25">
      <c r="A39" s="481" t="s">
        <v>2191</v>
      </c>
      <c r="B39" s="482" t="s">
        <v>2192</v>
      </c>
      <c r="C39" s="481">
        <f t="shared" si="0"/>
        <v>3</v>
      </c>
      <c r="D39" s="481" t="str">
        <f t="shared" si="1"/>
        <v>HIV I-14: Number of new HIV infections per 1000 uninfected population-3</v>
      </c>
      <c r="E39" s="482" t="s">
        <v>2156</v>
      </c>
      <c r="F39" s="482" t="s">
        <v>2159</v>
      </c>
      <c r="G39" s="481" t="s">
        <v>2196</v>
      </c>
    </row>
    <row r="40" spans="1:7" s="11" customFormat="1" x14ac:dyDescent="0.25">
      <c r="A40" s="481" t="s">
        <v>2191</v>
      </c>
      <c r="B40" s="482" t="s">
        <v>2192</v>
      </c>
      <c r="C40" s="481">
        <f t="shared" si="0"/>
        <v>4</v>
      </c>
      <c r="D40" s="481" t="str">
        <f t="shared" si="1"/>
        <v>HIV I-14: Number of new HIV infections per 1000 uninfected population-4</v>
      </c>
      <c r="E40" s="482" t="s">
        <v>2156</v>
      </c>
      <c r="F40" s="482" t="s">
        <v>2161</v>
      </c>
      <c r="G40" s="481" t="s">
        <v>2197</v>
      </c>
    </row>
    <row r="41" spans="1:7" s="11" customFormat="1" x14ac:dyDescent="0.25">
      <c r="A41" s="481" t="s">
        <v>2191</v>
      </c>
      <c r="B41" s="482" t="s">
        <v>2192</v>
      </c>
      <c r="C41" s="481">
        <f t="shared" si="0"/>
        <v>5</v>
      </c>
      <c r="D41" s="481" t="str">
        <f t="shared" si="1"/>
        <v>HIV I-14: Number of new HIV infections per 1000 uninfected population-5</v>
      </c>
      <c r="E41" s="482" t="s">
        <v>2156</v>
      </c>
      <c r="F41" s="482" t="s">
        <v>2163</v>
      </c>
      <c r="G41" s="481" t="s">
        <v>2198</v>
      </c>
    </row>
    <row r="42" spans="1:7" s="11" customFormat="1" x14ac:dyDescent="0.25">
      <c r="A42" s="481" t="s">
        <v>2191</v>
      </c>
      <c r="B42" s="482" t="s">
        <v>2192</v>
      </c>
      <c r="C42" s="481">
        <f t="shared" si="0"/>
        <v>6</v>
      </c>
      <c r="D42" s="481" t="str">
        <f t="shared" si="1"/>
        <v>HIV I-14: Number of new HIV infections per 1000 uninfected population-6</v>
      </c>
      <c r="E42" s="482" t="s">
        <v>2145</v>
      </c>
      <c r="F42" s="482" t="s">
        <v>2146</v>
      </c>
      <c r="G42" s="481" t="s">
        <v>2199</v>
      </c>
    </row>
    <row r="43" spans="1:7" s="11" customFormat="1" x14ac:dyDescent="0.25">
      <c r="A43" s="481" t="s">
        <v>2191</v>
      </c>
      <c r="B43" s="482" t="s">
        <v>2192</v>
      </c>
      <c r="C43" s="481">
        <f t="shared" si="0"/>
        <v>7</v>
      </c>
      <c r="D43" s="481" t="str">
        <f t="shared" si="1"/>
        <v>HIV I-14: Number of new HIV infections per 1000 uninfected population-7</v>
      </c>
      <c r="E43" s="482" t="s">
        <v>2145</v>
      </c>
      <c r="F43" s="482" t="s">
        <v>2148</v>
      </c>
      <c r="G43" s="481" t="s">
        <v>2200</v>
      </c>
    </row>
    <row r="44" spans="1:7" s="11" customFormat="1" x14ac:dyDescent="0.25">
      <c r="A44" s="481" t="s">
        <v>2201</v>
      </c>
      <c r="B44" s="482" t="s">
        <v>2202</v>
      </c>
      <c r="C44" s="481">
        <f t="shared" si="0"/>
        <v>0</v>
      </c>
      <c r="D44" s="481" t="str">
        <f t="shared" si="1"/>
        <v>Malaria I-10(M): Annual parasite incidence: Confirmed malaria cases (microscopy or RDT): rate per 1000 persons per year (Elimination settings)-0</v>
      </c>
      <c r="E44" s="482" t="s">
        <v>2203</v>
      </c>
      <c r="F44" s="482" t="s">
        <v>2204</v>
      </c>
      <c r="G44" s="481" t="s">
        <v>2205</v>
      </c>
    </row>
    <row r="45" spans="1:7" s="11" customFormat="1" x14ac:dyDescent="0.25">
      <c r="A45" s="481" t="s">
        <v>2201</v>
      </c>
      <c r="B45" s="482" t="s">
        <v>2202</v>
      </c>
      <c r="C45" s="481">
        <f t="shared" si="0"/>
        <v>1</v>
      </c>
      <c r="D45" s="481" t="str">
        <f t="shared" si="1"/>
        <v>Malaria I-10(M): Annual parasite incidence: Confirmed malaria cases (microscopy or RDT): rate per 1000 persons per year (Elimination settings)-1</v>
      </c>
      <c r="E45" s="482" t="s">
        <v>2203</v>
      </c>
      <c r="F45" s="482" t="s">
        <v>2206</v>
      </c>
      <c r="G45" s="481" t="s">
        <v>2207</v>
      </c>
    </row>
    <row r="46" spans="1:7" s="11" customFormat="1" x14ac:dyDescent="0.25">
      <c r="A46" s="481" t="s">
        <v>2201</v>
      </c>
      <c r="B46" s="482" t="s">
        <v>2202</v>
      </c>
      <c r="C46" s="481">
        <f t="shared" si="0"/>
        <v>2</v>
      </c>
      <c r="D46" s="481" t="str">
        <f t="shared" si="1"/>
        <v>Malaria I-10(M): Annual parasite incidence: Confirmed malaria cases (microscopy or RDT): rate per 1000 persons per year (Elimination settings)-2</v>
      </c>
      <c r="E46" s="482" t="s">
        <v>2203</v>
      </c>
      <c r="F46" s="482" t="s">
        <v>2208</v>
      </c>
      <c r="G46" s="481" t="s">
        <v>2209</v>
      </c>
    </row>
    <row r="47" spans="1:7" s="11" customFormat="1" x14ac:dyDescent="0.25">
      <c r="A47" s="481" t="s">
        <v>2201</v>
      </c>
      <c r="B47" s="482" t="s">
        <v>2202</v>
      </c>
      <c r="C47" s="481">
        <f t="shared" si="0"/>
        <v>3</v>
      </c>
      <c r="D47" s="481" t="str">
        <f t="shared" si="1"/>
        <v>Malaria I-10(M): Annual parasite incidence: Confirmed malaria cases (microscopy or RDT): rate per 1000 persons per year (Elimination settings)-3</v>
      </c>
      <c r="E47" s="482" t="s">
        <v>2203</v>
      </c>
      <c r="F47" s="482" t="s">
        <v>2210</v>
      </c>
      <c r="G47" s="481" t="s">
        <v>2211</v>
      </c>
    </row>
    <row r="48" spans="1:7" s="11" customFormat="1" x14ac:dyDescent="0.25">
      <c r="A48" s="481" t="s">
        <v>2212</v>
      </c>
      <c r="B48" s="482" t="s">
        <v>2213</v>
      </c>
      <c r="C48" s="481">
        <f t="shared" si="0"/>
        <v>0</v>
      </c>
      <c r="D48" s="481" t="str">
        <f t="shared" si="1"/>
        <v>HIV I-13: Number and % of people living with HIV-0</v>
      </c>
      <c r="E48" s="482" t="s">
        <v>2117</v>
      </c>
      <c r="F48" s="482" t="s">
        <v>2152</v>
      </c>
      <c r="G48" s="481" t="s">
        <v>2214</v>
      </c>
    </row>
    <row r="49" spans="1:7" s="11" customFormat="1" x14ac:dyDescent="0.25">
      <c r="A49" s="481" t="s">
        <v>2212</v>
      </c>
      <c r="B49" s="482" t="s">
        <v>2213</v>
      </c>
      <c r="C49" s="481">
        <f t="shared" si="0"/>
        <v>1</v>
      </c>
      <c r="D49" s="481" t="str">
        <f t="shared" si="1"/>
        <v>HIV I-13: Number and % of people living with HIV-1</v>
      </c>
      <c r="E49" s="482" t="s">
        <v>2117</v>
      </c>
      <c r="F49" s="482" t="s">
        <v>2154</v>
      </c>
      <c r="G49" s="481" t="s">
        <v>2215</v>
      </c>
    </row>
    <row r="50" spans="1:7" s="11" customFormat="1" x14ac:dyDescent="0.25">
      <c r="A50" s="481" t="s">
        <v>2212</v>
      </c>
      <c r="B50" s="482" t="s">
        <v>2213</v>
      </c>
      <c r="C50" s="481">
        <f t="shared" si="0"/>
        <v>2</v>
      </c>
      <c r="D50" s="481" t="str">
        <f t="shared" si="1"/>
        <v>HIV I-13: Number and % of people living with HIV-2</v>
      </c>
      <c r="E50" s="482" t="s">
        <v>2156</v>
      </c>
      <c r="F50" s="482" t="s">
        <v>2157</v>
      </c>
      <c r="G50" s="481" t="s">
        <v>2216</v>
      </c>
    </row>
    <row r="51" spans="1:7" s="11" customFormat="1" x14ac:dyDescent="0.25">
      <c r="A51" s="481" t="s">
        <v>2212</v>
      </c>
      <c r="B51" s="482" t="s">
        <v>2213</v>
      </c>
      <c r="C51" s="481">
        <f t="shared" si="0"/>
        <v>3</v>
      </c>
      <c r="D51" s="481" t="str">
        <f t="shared" si="1"/>
        <v>HIV I-13: Number and % of people living with HIV-3</v>
      </c>
      <c r="E51" s="482" t="s">
        <v>2156</v>
      </c>
      <c r="F51" s="482" t="s">
        <v>2159</v>
      </c>
      <c r="G51" s="481" t="s">
        <v>2217</v>
      </c>
    </row>
    <row r="52" spans="1:7" s="11" customFormat="1" x14ac:dyDescent="0.25">
      <c r="A52" s="481" t="s">
        <v>2212</v>
      </c>
      <c r="B52" s="482" t="s">
        <v>2213</v>
      </c>
      <c r="C52" s="481">
        <f t="shared" si="0"/>
        <v>4</v>
      </c>
      <c r="D52" s="481" t="str">
        <f t="shared" si="1"/>
        <v>HIV I-13: Number and % of people living with HIV-4</v>
      </c>
      <c r="E52" s="482" t="s">
        <v>2156</v>
      </c>
      <c r="F52" s="482" t="s">
        <v>2161</v>
      </c>
      <c r="G52" s="481" t="s">
        <v>2218</v>
      </c>
    </row>
    <row r="53" spans="1:7" s="11" customFormat="1" x14ac:dyDescent="0.25">
      <c r="A53" s="481" t="s">
        <v>2212</v>
      </c>
      <c r="B53" s="482" t="s">
        <v>2213</v>
      </c>
      <c r="C53" s="481">
        <f t="shared" si="0"/>
        <v>5</v>
      </c>
      <c r="D53" s="481" t="str">
        <f t="shared" si="1"/>
        <v>HIV I-13: Number and % of people living with HIV-5</v>
      </c>
      <c r="E53" s="482" t="s">
        <v>2156</v>
      </c>
      <c r="F53" s="482" t="s">
        <v>2163</v>
      </c>
      <c r="G53" s="481" t="s">
        <v>2219</v>
      </c>
    </row>
    <row r="54" spans="1:7" s="11" customFormat="1" x14ac:dyDescent="0.25">
      <c r="A54" s="481" t="s">
        <v>2212</v>
      </c>
      <c r="B54" s="482" t="s">
        <v>2213</v>
      </c>
      <c r="C54" s="481">
        <f t="shared" si="0"/>
        <v>6</v>
      </c>
      <c r="D54" s="481" t="str">
        <f t="shared" si="1"/>
        <v>HIV I-13: Number and % of people living with HIV-6</v>
      </c>
      <c r="E54" s="482" t="s">
        <v>2145</v>
      </c>
      <c r="F54" s="482" t="s">
        <v>2146</v>
      </c>
      <c r="G54" s="481" t="s">
        <v>2220</v>
      </c>
    </row>
    <row r="55" spans="1:7" s="11" customFormat="1" x14ac:dyDescent="0.25">
      <c r="A55" s="481" t="s">
        <v>2212</v>
      </c>
      <c r="B55" s="482" t="s">
        <v>2213</v>
      </c>
      <c r="C55" s="481">
        <f t="shared" si="0"/>
        <v>7</v>
      </c>
      <c r="D55" s="481" t="str">
        <f t="shared" si="1"/>
        <v>HIV I-13: Number and % of people living with HIV-7</v>
      </c>
      <c r="E55" s="482" t="s">
        <v>2145</v>
      </c>
      <c r="F55" s="482" t="s">
        <v>2148</v>
      </c>
      <c r="G55" s="481" t="s">
        <v>2221</v>
      </c>
    </row>
    <row r="57" spans="1:7" x14ac:dyDescent="0.25">
      <c r="A57" s="2" t="s">
        <v>111</v>
      </c>
    </row>
    <row r="58" spans="1:7" x14ac:dyDescent="0.25">
      <c r="A58" s="481" t="s">
        <v>101</v>
      </c>
      <c r="B58" s="481" t="s">
        <v>57</v>
      </c>
      <c r="C58" s="481">
        <v>0</v>
      </c>
      <c r="D58" s="481" t="s">
        <v>109</v>
      </c>
      <c r="E58" s="481" t="s">
        <v>42</v>
      </c>
      <c r="F58" s="481" t="s">
        <v>31</v>
      </c>
      <c r="G58" s="481" t="s">
        <v>62</v>
      </c>
    </row>
    <row r="59" spans="1:7" hidden="1" x14ac:dyDescent="0.25">
      <c r="A59" s="481" t="s">
        <v>100</v>
      </c>
      <c r="B59" s="482" t="s">
        <v>87</v>
      </c>
      <c r="C59" s="481">
        <f>IF(B59=B58,C58+1,0)</f>
        <v>0</v>
      </c>
      <c r="D59" s="481" t="str">
        <f>B59&amp;"-"&amp;C59</f>
        <v>[Name]-0</v>
      </c>
      <c r="E59" s="482" t="s">
        <v>103</v>
      </c>
      <c r="F59" s="482" t="s">
        <v>102</v>
      </c>
      <c r="G59" s="481" t="s">
        <v>61</v>
      </c>
    </row>
    <row r="60" spans="1:7" s="11" customFormat="1" x14ac:dyDescent="0.25">
      <c r="A60" s="481" t="s">
        <v>732</v>
      </c>
      <c r="B60" s="482" t="s">
        <v>2222</v>
      </c>
      <c r="C60" s="481">
        <f t="shared" ref="C60:C91" si="2">IF(B60=B59,C59+1,0)</f>
        <v>0</v>
      </c>
      <c r="D60" s="481" t="str">
        <f t="shared" ref="D60:D91" si="3">B60&amp;"-"&amp;C60</f>
        <v>HIV O-1(M): Percentage of adults and children with HIV, known to be on treatment 12 months after initiation of antiretroviral therapy-0</v>
      </c>
      <c r="E60" s="482" t="s">
        <v>2117</v>
      </c>
      <c r="F60" s="482" t="s">
        <v>2152</v>
      </c>
      <c r="G60" s="481" t="s">
        <v>2223</v>
      </c>
    </row>
    <row r="61" spans="1:7" s="11" customFormat="1" x14ac:dyDescent="0.25">
      <c r="A61" s="481" t="s">
        <v>732</v>
      </c>
      <c r="B61" s="482" t="s">
        <v>2222</v>
      </c>
      <c r="C61" s="481">
        <f t="shared" si="2"/>
        <v>1</v>
      </c>
      <c r="D61" s="481" t="str">
        <f t="shared" si="3"/>
        <v>HIV O-1(M): Percentage of adults and children with HIV, known to be on treatment 12 months after initiation of antiretroviral therapy-1</v>
      </c>
      <c r="E61" s="482" t="s">
        <v>2117</v>
      </c>
      <c r="F61" s="482" t="s">
        <v>2154</v>
      </c>
      <c r="G61" s="481" t="s">
        <v>2224</v>
      </c>
    </row>
    <row r="62" spans="1:7" s="11" customFormat="1" x14ac:dyDescent="0.25">
      <c r="A62" s="481" t="s">
        <v>732</v>
      </c>
      <c r="B62" s="482" t="s">
        <v>2222</v>
      </c>
      <c r="C62" s="481">
        <f t="shared" si="2"/>
        <v>2</v>
      </c>
      <c r="D62" s="481" t="str">
        <f t="shared" si="3"/>
        <v>HIV O-1(M): Percentage of adults and children with HIV, known to be on treatment 12 months after initiation of antiretroviral therapy-2</v>
      </c>
      <c r="E62" s="482" t="s">
        <v>2225</v>
      </c>
      <c r="F62" s="482" t="s">
        <v>2226</v>
      </c>
      <c r="G62" s="481" t="s">
        <v>2227</v>
      </c>
    </row>
    <row r="63" spans="1:7" s="11" customFormat="1" x14ac:dyDescent="0.25">
      <c r="A63" s="481" t="s">
        <v>732</v>
      </c>
      <c r="B63" s="482" t="s">
        <v>2222</v>
      </c>
      <c r="C63" s="481">
        <f t="shared" si="2"/>
        <v>3</v>
      </c>
      <c r="D63" s="481" t="str">
        <f t="shared" si="3"/>
        <v>HIV O-1(M): Percentage of adults and children with HIV, known to be on treatment 12 months after initiation of antiretroviral therapy-3</v>
      </c>
      <c r="E63" s="482" t="s">
        <v>2225</v>
      </c>
      <c r="F63" s="482" t="s">
        <v>2228</v>
      </c>
      <c r="G63" s="481" t="s">
        <v>2229</v>
      </c>
    </row>
    <row r="64" spans="1:7" s="11" customFormat="1" x14ac:dyDescent="0.25">
      <c r="A64" s="481" t="s">
        <v>732</v>
      </c>
      <c r="B64" s="482" t="s">
        <v>2222</v>
      </c>
      <c r="C64" s="481">
        <f t="shared" si="2"/>
        <v>4</v>
      </c>
      <c r="D64" s="481" t="str">
        <f t="shared" si="3"/>
        <v>HIV O-1(M): Percentage of adults and children with HIV, known to be on treatment 12 months after initiation of antiretroviral therapy-4</v>
      </c>
      <c r="E64" s="482" t="s">
        <v>2225</v>
      </c>
      <c r="F64" s="482" t="s">
        <v>2230</v>
      </c>
      <c r="G64" s="481" t="s">
        <v>2231</v>
      </c>
    </row>
    <row r="65" spans="1:7" s="11" customFormat="1" x14ac:dyDescent="0.25">
      <c r="A65" s="481" t="s">
        <v>732</v>
      </c>
      <c r="B65" s="482" t="s">
        <v>2222</v>
      </c>
      <c r="C65" s="481">
        <f t="shared" si="2"/>
        <v>5</v>
      </c>
      <c r="D65" s="481" t="str">
        <f t="shared" si="3"/>
        <v>HIV O-1(M): Percentage of adults and children with HIV, known to be on treatment 12 months after initiation of antiretroviral therapy-5</v>
      </c>
      <c r="E65" s="482" t="s">
        <v>2145</v>
      </c>
      <c r="F65" s="482" t="s">
        <v>2146</v>
      </c>
      <c r="G65" s="481" t="s">
        <v>2232</v>
      </c>
    </row>
    <row r="66" spans="1:7" s="11" customFormat="1" x14ac:dyDescent="0.25">
      <c r="A66" s="481" t="s">
        <v>732</v>
      </c>
      <c r="B66" s="482" t="s">
        <v>2222</v>
      </c>
      <c r="C66" s="481">
        <f t="shared" si="2"/>
        <v>6</v>
      </c>
      <c r="D66" s="481" t="str">
        <f t="shared" si="3"/>
        <v>HIV O-1(M): Percentage of adults and children with HIV, known to be on treatment 12 months after initiation of antiretroviral therapy-6</v>
      </c>
      <c r="E66" s="482" t="s">
        <v>2145</v>
      </c>
      <c r="F66" s="482" t="s">
        <v>2148</v>
      </c>
      <c r="G66" s="481" t="s">
        <v>2233</v>
      </c>
    </row>
    <row r="67" spans="1:7" s="11" customFormat="1" x14ac:dyDescent="0.25">
      <c r="A67" s="481" t="s">
        <v>739</v>
      </c>
      <c r="B67" s="482" t="s">
        <v>2234</v>
      </c>
      <c r="C67" s="481">
        <f t="shared" si="2"/>
        <v>0</v>
      </c>
      <c r="D67" s="481" t="str">
        <f t="shared" si="3"/>
        <v>HIV O-4a(M): Percentage of men reporting the use of a condom the last time they had anal sex with a male partner-0</v>
      </c>
      <c r="E67" s="482" t="s">
        <v>2117</v>
      </c>
      <c r="F67" s="482" t="s">
        <v>2118</v>
      </c>
      <c r="G67" s="481" t="s">
        <v>2235</v>
      </c>
    </row>
    <row r="68" spans="1:7" s="11" customFormat="1" x14ac:dyDescent="0.25">
      <c r="A68" s="481" t="s">
        <v>739</v>
      </c>
      <c r="B68" s="482" t="s">
        <v>2234</v>
      </c>
      <c r="C68" s="481">
        <f t="shared" si="2"/>
        <v>1</v>
      </c>
      <c r="D68" s="481" t="str">
        <f t="shared" si="3"/>
        <v>HIV O-4a(M): Percentage of men reporting the use of a condom the last time they had anal sex with a male partner-1</v>
      </c>
      <c r="E68" s="482" t="s">
        <v>2117</v>
      </c>
      <c r="F68" s="482" t="s">
        <v>2120</v>
      </c>
      <c r="G68" s="481" t="s">
        <v>2236</v>
      </c>
    </row>
    <row r="69" spans="1:7" s="11" customFormat="1" x14ac:dyDescent="0.25">
      <c r="A69" s="481" t="s">
        <v>743</v>
      </c>
      <c r="B69" s="482" t="s">
        <v>2237</v>
      </c>
      <c r="C69" s="481">
        <f t="shared" si="2"/>
        <v>0</v>
      </c>
      <c r="D69" s="481" t="str">
        <f t="shared" si="3"/>
        <v>HIV O-5(M): Percentage of sex workers reporting the use of a condom with their most recent client-0</v>
      </c>
      <c r="E69" s="482" t="s">
        <v>2117</v>
      </c>
      <c r="F69" s="482" t="s">
        <v>2118</v>
      </c>
      <c r="G69" s="481" t="s">
        <v>2238</v>
      </c>
    </row>
    <row r="70" spans="1:7" s="11" customFormat="1" x14ac:dyDescent="0.25">
      <c r="A70" s="481" t="s">
        <v>743</v>
      </c>
      <c r="B70" s="482" t="s">
        <v>2237</v>
      </c>
      <c r="C70" s="481">
        <f t="shared" si="2"/>
        <v>1</v>
      </c>
      <c r="D70" s="481" t="str">
        <f t="shared" si="3"/>
        <v>HIV O-5(M): Percentage of sex workers reporting the use of a condom with their most recent client-1</v>
      </c>
      <c r="E70" s="482" t="s">
        <v>2117</v>
      </c>
      <c r="F70" s="482" t="s">
        <v>2120</v>
      </c>
      <c r="G70" s="481" t="s">
        <v>2239</v>
      </c>
    </row>
    <row r="71" spans="1:7" s="11" customFormat="1" x14ac:dyDescent="0.25">
      <c r="A71" s="481" t="s">
        <v>743</v>
      </c>
      <c r="B71" s="482" t="s">
        <v>2237</v>
      </c>
      <c r="C71" s="481">
        <f t="shared" si="2"/>
        <v>2</v>
      </c>
      <c r="D71" s="481" t="str">
        <f t="shared" si="3"/>
        <v>HIV O-5(M): Percentage of sex workers reporting the use of a condom with their most recent client-2</v>
      </c>
      <c r="E71" s="482" t="s">
        <v>2145</v>
      </c>
      <c r="F71" s="482" t="s">
        <v>2146</v>
      </c>
      <c r="G71" s="481" t="s">
        <v>2240</v>
      </c>
    </row>
    <row r="72" spans="1:7" s="11" customFormat="1" x14ac:dyDescent="0.25">
      <c r="A72" s="481" t="s">
        <v>743</v>
      </c>
      <c r="B72" s="482" t="s">
        <v>2237</v>
      </c>
      <c r="C72" s="481">
        <f t="shared" si="2"/>
        <v>3</v>
      </c>
      <c r="D72" s="481" t="str">
        <f t="shared" si="3"/>
        <v>HIV O-5(M): Percentage of sex workers reporting the use of a condom with their most recent client-3</v>
      </c>
      <c r="E72" s="482" t="s">
        <v>2145</v>
      </c>
      <c r="F72" s="482" t="s">
        <v>2148</v>
      </c>
      <c r="G72" s="481" t="s">
        <v>2241</v>
      </c>
    </row>
    <row r="73" spans="1:7" s="11" customFormat="1" x14ac:dyDescent="0.25">
      <c r="A73" s="481" t="s">
        <v>2242</v>
      </c>
      <c r="B73" s="482" t="s">
        <v>2243</v>
      </c>
      <c r="C73" s="481">
        <f t="shared" si="2"/>
        <v>0</v>
      </c>
      <c r="D73" s="481" t="str">
        <f t="shared" si="3"/>
        <v>HIV O-6(M): Percentage of people who inject drugs reporting the use of sterile injecting equipment the last time they injected-0</v>
      </c>
      <c r="E73" s="482" t="s">
        <v>2117</v>
      </c>
      <c r="F73" s="482" t="s">
        <v>2120</v>
      </c>
      <c r="G73" s="481" t="s">
        <v>2244</v>
      </c>
    </row>
    <row r="74" spans="1:7" s="11" customFormat="1" x14ac:dyDescent="0.25">
      <c r="A74" s="481" t="s">
        <v>2242</v>
      </c>
      <c r="B74" s="482" t="s">
        <v>2243</v>
      </c>
      <c r="C74" s="481">
        <f t="shared" si="2"/>
        <v>1</v>
      </c>
      <c r="D74" s="481" t="str">
        <f t="shared" si="3"/>
        <v>HIV O-6(M): Percentage of people who inject drugs reporting the use of sterile injecting equipment the last time they injected-1</v>
      </c>
      <c r="E74" s="482" t="s">
        <v>2117</v>
      </c>
      <c r="F74" s="482" t="s">
        <v>2118</v>
      </c>
      <c r="G74" s="481" t="s">
        <v>2245</v>
      </c>
    </row>
    <row r="75" spans="1:7" s="11" customFormat="1" x14ac:dyDescent="0.25">
      <c r="A75" s="481" t="s">
        <v>2242</v>
      </c>
      <c r="B75" s="482" t="s">
        <v>2243</v>
      </c>
      <c r="C75" s="481">
        <f t="shared" si="2"/>
        <v>2</v>
      </c>
      <c r="D75" s="481" t="str">
        <f t="shared" si="3"/>
        <v>HIV O-6(M): Percentage of people who inject drugs reporting the use of sterile injecting equipment the last time they injected-2</v>
      </c>
      <c r="E75" s="482" t="s">
        <v>2145</v>
      </c>
      <c r="F75" s="482" t="s">
        <v>2146</v>
      </c>
      <c r="G75" s="481" t="s">
        <v>2246</v>
      </c>
    </row>
    <row r="76" spans="1:7" s="11" customFormat="1" x14ac:dyDescent="0.25">
      <c r="A76" s="481" t="s">
        <v>2242</v>
      </c>
      <c r="B76" s="482" t="s">
        <v>2243</v>
      </c>
      <c r="C76" s="481">
        <f t="shared" si="2"/>
        <v>3</v>
      </c>
      <c r="D76" s="481" t="str">
        <f t="shared" si="3"/>
        <v>HIV O-6(M): Percentage of people who inject drugs reporting the use of sterile injecting equipment the last time they injected-3</v>
      </c>
      <c r="E76" s="482" t="s">
        <v>2145</v>
      </c>
      <c r="F76" s="482" t="s">
        <v>2148</v>
      </c>
      <c r="G76" s="481" t="s">
        <v>2247</v>
      </c>
    </row>
    <row r="77" spans="1:7" s="11" customFormat="1" x14ac:dyDescent="0.25">
      <c r="A77" s="481" t="s">
        <v>752</v>
      </c>
      <c r="B77" s="482" t="s">
        <v>2248</v>
      </c>
      <c r="C77" s="481">
        <f t="shared" si="2"/>
        <v>0</v>
      </c>
      <c r="D77" s="481" t="str">
        <f t="shared" si="3"/>
        <v>TB O-4(M): Treatment success rate of RR TB and/or MDR-TB: Percentage of cases with RR and/or MDR-TB successfully treated-0</v>
      </c>
      <c r="E77" s="482" t="s">
        <v>2249</v>
      </c>
      <c r="F77" s="482" t="s">
        <v>2250</v>
      </c>
      <c r="G77" s="481" t="s">
        <v>2251</v>
      </c>
    </row>
    <row r="78" spans="1:7" s="11" customFormat="1" x14ac:dyDescent="0.25">
      <c r="A78" s="481" t="s">
        <v>2252</v>
      </c>
      <c r="B78" s="482" t="s">
        <v>2253</v>
      </c>
      <c r="C78" s="481">
        <f t="shared" si="2"/>
        <v>0</v>
      </c>
      <c r="D78" s="481" t="str">
        <f t="shared" si="3"/>
        <v>Malaria O-1a: Proportion of population that slept under an insecticide-treated net the previous night-0</v>
      </c>
      <c r="E78" s="482" t="s">
        <v>2145</v>
      </c>
      <c r="F78" s="482" t="s">
        <v>2146</v>
      </c>
      <c r="G78" s="481" t="s">
        <v>2254</v>
      </c>
    </row>
    <row r="79" spans="1:7" s="11" customFormat="1" x14ac:dyDescent="0.25">
      <c r="A79" s="481" t="s">
        <v>2252</v>
      </c>
      <c r="B79" s="482" t="s">
        <v>2253</v>
      </c>
      <c r="C79" s="481">
        <f t="shared" si="2"/>
        <v>1</v>
      </c>
      <c r="D79" s="481" t="str">
        <f t="shared" si="3"/>
        <v>Malaria O-1a: Proportion of population that slept under an insecticide-treated net the previous night-1</v>
      </c>
      <c r="E79" s="482" t="s">
        <v>2145</v>
      </c>
      <c r="F79" s="482" t="s">
        <v>2148</v>
      </c>
      <c r="G79" s="481" t="s">
        <v>2255</v>
      </c>
    </row>
    <row r="80" spans="1:7" s="11" customFormat="1" x14ac:dyDescent="0.25">
      <c r="A80" s="481" t="s">
        <v>2256</v>
      </c>
      <c r="B80" s="482" t="s">
        <v>2257</v>
      </c>
      <c r="C80" s="481">
        <f t="shared" si="2"/>
        <v>0</v>
      </c>
      <c r="D80" s="481" t="str">
        <f t="shared" si="3"/>
        <v>Malaria O-3: Proportion of population using an insecticide-treated net among those with access to an insecticide-treated net-0</v>
      </c>
      <c r="E80" s="482" t="s">
        <v>2145</v>
      </c>
      <c r="F80" s="482" t="s">
        <v>2146</v>
      </c>
      <c r="G80" s="481" t="s">
        <v>2258</v>
      </c>
    </row>
    <row r="81" spans="1:7" s="11" customFormat="1" x14ac:dyDescent="0.25">
      <c r="A81" s="481" t="s">
        <v>2256</v>
      </c>
      <c r="B81" s="482" t="s">
        <v>2257</v>
      </c>
      <c r="C81" s="481">
        <f t="shared" si="2"/>
        <v>1</v>
      </c>
      <c r="D81" s="481" t="str">
        <f t="shared" si="3"/>
        <v>Malaria O-3: Proportion of population using an insecticide-treated net among those with access to an insecticide-treated net-1</v>
      </c>
      <c r="E81" s="482" t="s">
        <v>2145</v>
      </c>
      <c r="F81" s="482" t="s">
        <v>2148</v>
      </c>
      <c r="G81" s="481" t="s">
        <v>2259</v>
      </c>
    </row>
    <row r="82" spans="1:7" s="11" customFormat="1" x14ac:dyDescent="0.25">
      <c r="A82" s="481" t="s">
        <v>2260</v>
      </c>
      <c r="B82" s="482" t="s">
        <v>2261</v>
      </c>
      <c r="C82" s="481">
        <f t="shared" si="2"/>
        <v>0</v>
      </c>
      <c r="D82" s="481" t="str">
        <f t="shared" si="3"/>
        <v>HIV O-4.1b(M): Percentage of transgender people reporting the use of a condom the last time they had sex with a partner-0</v>
      </c>
      <c r="E82" s="482" t="s">
        <v>2117</v>
      </c>
      <c r="F82" s="482" t="s">
        <v>2118</v>
      </c>
      <c r="G82" s="481" t="s">
        <v>2262</v>
      </c>
    </row>
    <row r="83" spans="1:7" s="11" customFormat="1" x14ac:dyDescent="0.25">
      <c r="A83" s="481" t="s">
        <v>2260</v>
      </c>
      <c r="B83" s="482" t="s">
        <v>2261</v>
      </c>
      <c r="C83" s="481">
        <f t="shared" si="2"/>
        <v>1</v>
      </c>
      <c r="D83" s="481" t="str">
        <f t="shared" si="3"/>
        <v>HIV O-4.1b(M): Percentage of transgender people reporting the use of a condom the last time they had sex with a partner-1</v>
      </c>
      <c r="E83" s="482" t="s">
        <v>2117</v>
      </c>
      <c r="F83" s="482" t="s">
        <v>2120</v>
      </c>
      <c r="G83" s="481" t="s">
        <v>2263</v>
      </c>
    </row>
    <row r="84" spans="1:7" s="11" customFormat="1" x14ac:dyDescent="0.25">
      <c r="A84" s="481" t="s">
        <v>2264</v>
      </c>
      <c r="B84" s="482" t="s">
        <v>2265</v>
      </c>
      <c r="C84" s="481">
        <f t="shared" si="2"/>
        <v>0</v>
      </c>
      <c r="D84" s="481" t="str">
        <f t="shared" si="3"/>
        <v>HIV O-9: Percentage of people who inject drugs reporting condom use at the last sexual intercourse-0</v>
      </c>
      <c r="E84" s="482" t="s">
        <v>2117</v>
      </c>
      <c r="F84" s="482" t="s">
        <v>2118</v>
      </c>
      <c r="G84" s="481" t="s">
        <v>2266</v>
      </c>
    </row>
    <row r="85" spans="1:7" s="11" customFormat="1" x14ac:dyDescent="0.25">
      <c r="A85" s="481" t="s">
        <v>2264</v>
      </c>
      <c r="B85" s="482" t="s">
        <v>2265</v>
      </c>
      <c r="C85" s="481">
        <f t="shared" si="2"/>
        <v>1</v>
      </c>
      <c r="D85" s="481" t="str">
        <f t="shared" si="3"/>
        <v>HIV O-9: Percentage of people who inject drugs reporting condom use at the last sexual intercourse-1</v>
      </c>
      <c r="E85" s="482" t="s">
        <v>2117</v>
      </c>
      <c r="F85" s="482" t="s">
        <v>2120</v>
      </c>
      <c r="G85" s="481" t="s">
        <v>2267</v>
      </c>
    </row>
    <row r="86" spans="1:7" s="11" customFormat="1" x14ac:dyDescent="0.25">
      <c r="A86" s="481" t="s">
        <v>2264</v>
      </c>
      <c r="B86" s="482" t="s">
        <v>2265</v>
      </c>
      <c r="C86" s="481">
        <f t="shared" si="2"/>
        <v>2</v>
      </c>
      <c r="D86" s="481" t="str">
        <f t="shared" si="3"/>
        <v>HIV O-9: Percentage of people who inject drugs reporting condom use at the last sexual intercourse-2</v>
      </c>
      <c r="E86" s="482" t="s">
        <v>2145</v>
      </c>
      <c r="F86" s="482" t="s">
        <v>2146</v>
      </c>
      <c r="G86" s="481" t="s">
        <v>2268</v>
      </c>
    </row>
    <row r="87" spans="1:7" s="11" customFormat="1" x14ac:dyDescent="0.25">
      <c r="A87" s="481" t="s">
        <v>2264</v>
      </c>
      <c r="B87" s="482" t="s">
        <v>2265</v>
      </c>
      <c r="C87" s="481">
        <f t="shared" si="2"/>
        <v>3</v>
      </c>
      <c r="D87" s="481" t="str">
        <f t="shared" si="3"/>
        <v>HIV O-9: Percentage of people who inject drugs reporting condom use at the last sexual intercourse-3</v>
      </c>
      <c r="E87" s="482" t="s">
        <v>2145</v>
      </c>
      <c r="F87" s="482" t="s">
        <v>2148</v>
      </c>
      <c r="G87" s="481" t="s">
        <v>2269</v>
      </c>
    </row>
    <row r="88" spans="1:7" s="11" customFormat="1" x14ac:dyDescent="0.25">
      <c r="A88" s="481" t="s">
        <v>2270</v>
      </c>
      <c r="B88" s="482" t="s">
        <v>2271</v>
      </c>
      <c r="C88" s="481">
        <f t="shared" si="2"/>
        <v>0</v>
      </c>
      <c r="D88" s="481" t="str">
        <f t="shared" si="3"/>
        <v>HIV O-11: Percentage of (estimated) people living with HIV who have been tested HIV-positive-0</v>
      </c>
      <c r="E88" s="482" t="s">
        <v>2145</v>
      </c>
      <c r="F88" s="482" t="s">
        <v>2146</v>
      </c>
      <c r="G88" s="481" t="s">
        <v>2272</v>
      </c>
    </row>
    <row r="89" spans="1:7" s="11" customFormat="1" x14ac:dyDescent="0.25">
      <c r="A89" s="481" t="s">
        <v>2270</v>
      </c>
      <c r="B89" s="482" t="s">
        <v>2271</v>
      </c>
      <c r="C89" s="481">
        <f t="shared" si="2"/>
        <v>1</v>
      </c>
      <c r="D89" s="481" t="str">
        <f t="shared" si="3"/>
        <v>HIV O-11: Percentage of (estimated) people living with HIV who have been tested HIV-positive-1</v>
      </c>
      <c r="E89" s="482" t="s">
        <v>2145</v>
      </c>
      <c r="F89" s="482" t="s">
        <v>2148</v>
      </c>
      <c r="G89" s="481" t="s">
        <v>2273</v>
      </c>
    </row>
    <row r="90" spans="1:7" s="11" customFormat="1" x14ac:dyDescent="0.25">
      <c r="A90" s="481" t="s">
        <v>2274</v>
      </c>
      <c r="B90" s="482" t="s">
        <v>2275</v>
      </c>
      <c r="C90" s="481">
        <f t="shared" si="2"/>
        <v>0</v>
      </c>
      <c r="D90" s="481" t="str">
        <f t="shared" si="3"/>
        <v>Malaria O-9(M): Annual blood examination rate: per 100 population per year (Elimination settings)-0</v>
      </c>
      <c r="E90" s="482" t="s">
        <v>2276</v>
      </c>
      <c r="F90" s="482" t="s">
        <v>2277</v>
      </c>
      <c r="G90" s="481" t="s">
        <v>2278</v>
      </c>
    </row>
    <row r="91" spans="1:7" s="11" customFormat="1" x14ac:dyDescent="0.25">
      <c r="A91" s="481" t="s">
        <v>2274</v>
      </c>
      <c r="B91" s="482" t="s">
        <v>2275</v>
      </c>
      <c r="C91" s="481">
        <f t="shared" si="2"/>
        <v>1</v>
      </c>
      <c r="D91" s="481" t="str">
        <f t="shared" si="3"/>
        <v>Malaria O-9(M): Annual blood examination rate: per 100 population per year (Elimination settings)-1</v>
      </c>
      <c r="E91" s="482" t="s">
        <v>2276</v>
      </c>
      <c r="F91" s="482" t="s">
        <v>2279</v>
      </c>
      <c r="G91" s="481" t="s">
        <v>2280</v>
      </c>
    </row>
    <row r="93" spans="1:7" x14ac:dyDescent="0.25">
      <c r="A93" s="2" t="s">
        <v>112</v>
      </c>
    </row>
    <row r="94" spans="1:7" x14ac:dyDescent="0.25">
      <c r="A94" s="483" t="s">
        <v>114</v>
      </c>
      <c r="B94" s="481" t="s">
        <v>57</v>
      </c>
      <c r="C94" s="481">
        <v>0</v>
      </c>
      <c r="D94" s="481" t="s">
        <v>109</v>
      </c>
      <c r="E94" s="481" t="s">
        <v>42</v>
      </c>
      <c r="F94" s="481" t="s">
        <v>31</v>
      </c>
      <c r="G94" s="481" t="s">
        <v>62</v>
      </c>
    </row>
    <row r="95" spans="1:7" hidden="1" x14ac:dyDescent="0.25">
      <c r="A95" s="481" t="s">
        <v>113</v>
      </c>
      <c r="B95" s="482" t="s">
        <v>87</v>
      </c>
      <c r="C95" s="481">
        <f>IF(B95=B94,C94+1,0)</f>
        <v>0</v>
      </c>
      <c r="D95" s="481" t="str">
        <f>B95&amp;"-"&amp;C95</f>
        <v>[Name]-0</v>
      </c>
      <c r="E95" s="482" t="s">
        <v>103</v>
      </c>
      <c r="F95" s="482" t="s">
        <v>102</v>
      </c>
      <c r="G95" s="481" t="s">
        <v>61</v>
      </c>
    </row>
    <row r="96" spans="1:7" s="11" customFormat="1" x14ac:dyDescent="0.25">
      <c r="A96" s="481" t="s">
        <v>818</v>
      </c>
      <c r="B96" s="482" t="s">
        <v>2281</v>
      </c>
      <c r="C96" s="481">
        <f t="shared" ref="C96:C159" si="4">IF(B96=B95,C95+1,0)</f>
        <v>0</v>
      </c>
      <c r="D96" s="481" t="str">
        <f t="shared" ref="D96:D159" si="5">B96&amp;"-"&amp;C96</f>
        <v>MDR TB-2(M): Number of TB cases with RR-TB and/or MDR-TB notified-0</v>
      </c>
      <c r="E96" s="482" t="s">
        <v>2117</v>
      </c>
      <c r="F96" s="482" t="s">
        <v>2152</v>
      </c>
      <c r="G96" s="481" t="s">
        <v>2282</v>
      </c>
    </row>
    <row r="97" spans="1:7" s="11" customFormat="1" x14ac:dyDescent="0.25">
      <c r="A97" s="481" t="s">
        <v>818</v>
      </c>
      <c r="B97" s="482" t="s">
        <v>2281</v>
      </c>
      <c r="C97" s="481">
        <f t="shared" si="4"/>
        <v>1</v>
      </c>
      <c r="D97" s="481" t="str">
        <f t="shared" si="5"/>
        <v>MDR TB-2(M): Number of TB cases with RR-TB and/or MDR-TB notified-1</v>
      </c>
      <c r="E97" s="482" t="s">
        <v>2117</v>
      </c>
      <c r="F97" s="482" t="s">
        <v>2154</v>
      </c>
      <c r="G97" s="481" t="s">
        <v>2283</v>
      </c>
    </row>
    <row r="98" spans="1:7" s="11" customFormat="1" x14ac:dyDescent="0.25">
      <c r="A98" s="481" t="s">
        <v>818</v>
      </c>
      <c r="B98" s="482" t="s">
        <v>2281</v>
      </c>
      <c r="C98" s="481">
        <f t="shared" si="4"/>
        <v>2</v>
      </c>
      <c r="D98" s="481" t="str">
        <f t="shared" si="5"/>
        <v>MDR TB-2(M): Number of TB cases with RR-TB and/or MDR-TB notified-2</v>
      </c>
      <c r="E98" s="482" t="s">
        <v>2145</v>
      </c>
      <c r="F98" s="482" t="s">
        <v>2146</v>
      </c>
      <c r="G98" s="481" t="s">
        <v>2284</v>
      </c>
    </row>
    <row r="99" spans="1:7" s="11" customFormat="1" x14ac:dyDescent="0.25">
      <c r="A99" s="481" t="s">
        <v>818</v>
      </c>
      <c r="B99" s="482" t="s">
        <v>2281</v>
      </c>
      <c r="C99" s="481">
        <f t="shared" si="4"/>
        <v>3</v>
      </c>
      <c r="D99" s="481" t="str">
        <f t="shared" si="5"/>
        <v>MDR TB-2(M): Number of TB cases with RR-TB and/or MDR-TB notified-3</v>
      </c>
      <c r="E99" s="482" t="s">
        <v>2145</v>
      </c>
      <c r="F99" s="482" t="s">
        <v>2148</v>
      </c>
      <c r="G99" s="481" t="s">
        <v>2285</v>
      </c>
    </row>
    <row r="100" spans="1:7" s="11" customFormat="1" x14ac:dyDescent="0.25">
      <c r="A100" s="481" t="s">
        <v>820</v>
      </c>
      <c r="B100" s="482" t="s">
        <v>2286</v>
      </c>
      <c r="C100" s="481">
        <f t="shared" si="4"/>
        <v>0</v>
      </c>
      <c r="D100" s="481" t="str">
        <f t="shared" si="5"/>
        <v>MDR TB-3(M): Number of cases with RR-TB and/or MDR-TB that began second-line treatment-0</v>
      </c>
      <c r="E100" s="482" t="s">
        <v>2117</v>
      </c>
      <c r="F100" s="482" t="s">
        <v>2152</v>
      </c>
      <c r="G100" s="481" t="s">
        <v>2287</v>
      </c>
    </row>
    <row r="101" spans="1:7" s="11" customFormat="1" x14ac:dyDescent="0.25">
      <c r="A101" s="481" t="s">
        <v>820</v>
      </c>
      <c r="B101" s="482" t="s">
        <v>2286</v>
      </c>
      <c r="C101" s="481">
        <f t="shared" si="4"/>
        <v>1</v>
      </c>
      <c r="D101" s="481" t="str">
        <f t="shared" si="5"/>
        <v>MDR TB-3(M): Number of cases with RR-TB and/or MDR-TB that began second-line treatment-1</v>
      </c>
      <c r="E101" s="482" t="s">
        <v>2117</v>
      </c>
      <c r="F101" s="482" t="s">
        <v>2154</v>
      </c>
      <c r="G101" s="481" t="s">
        <v>2288</v>
      </c>
    </row>
    <row r="102" spans="1:7" s="11" customFormat="1" x14ac:dyDescent="0.25">
      <c r="A102" s="481" t="s">
        <v>820</v>
      </c>
      <c r="B102" s="482" t="s">
        <v>2286</v>
      </c>
      <c r="C102" s="481">
        <f t="shared" si="4"/>
        <v>2</v>
      </c>
      <c r="D102" s="481" t="str">
        <f t="shared" si="5"/>
        <v>MDR TB-3(M): Number of cases with RR-TB and/or MDR-TB that began second-line treatment-2</v>
      </c>
      <c r="E102" s="482" t="s">
        <v>2145</v>
      </c>
      <c r="F102" s="482" t="s">
        <v>2146</v>
      </c>
      <c r="G102" s="481" t="s">
        <v>2289</v>
      </c>
    </row>
    <row r="103" spans="1:7" s="11" customFormat="1" x14ac:dyDescent="0.25">
      <c r="A103" s="481" t="s">
        <v>820</v>
      </c>
      <c r="B103" s="482" t="s">
        <v>2286</v>
      </c>
      <c r="C103" s="481">
        <f t="shared" si="4"/>
        <v>3</v>
      </c>
      <c r="D103" s="481" t="str">
        <f t="shared" si="5"/>
        <v>MDR TB-3(M): Number of cases with RR-TB and/or MDR-TB that began second-line treatment-3</v>
      </c>
      <c r="E103" s="482" t="s">
        <v>2145</v>
      </c>
      <c r="F103" s="482" t="s">
        <v>2148</v>
      </c>
      <c r="G103" s="481" t="s">
        <v>2290</v>
      </c>
    </row>
    <row r="104" spans="1:7" s="11" customFormat="1" x14ac:dyDescent="0.25">
      <c r="A104" s="481" t="s">
        <v>820</v>
      </c>
      <c r="B104" s="482" t="s">
        <v>2286</v>
      </c>
      <c r="C104" s="481">
        <f t="shared" si="4"/>
        <v>4</v>
      </c>
      <c r="D104" s="481" t="str">
        <f t="shared" si="5"/>
        <v>MDR TB-3(M): Number of cases with RR-TB and/or MDR-TB that began second-line treatment-4</v>
      </c>
      <c r="E104" s="482" t="s">
        <v>2291</v>
      </c>
      <c r="F104" s="482" t="s">
        <v>2292</v>
      </c>
      <c r="G104" s="481" t="s">
        <v>2293</v>
      </c>
    </row>
    <row r="105" spans="1:7" s="11" customFormat="1" x14ac:dyDescent="0.25">
      <c r="A105" s="481" t="s">
        <v>820</v>
      </c>
      <c r="B105" s="482" t="s">
        <v>2286</v>
      </c>
      <c r="C105" s="481">
        <f t="shared" si="4"/>
        <v>5</v>
      </c>
      <c r="D105" s="481" t="str">
        <f t="shared" si="5"/>
        <v>MDR TB-3(M): Number of cases with RR-TB and/or MDR-TB that began second-line treatment-5</v>
      </c>
      <c r="E105" s="482" t="s">
        <v>2291</v>
      </c>
      <c r="F105" s="482" t="s">
        <v>2294</v>
      </c>
      <c r="G105" s="481" t="s">
        <v>2295</v>
      </c>
    </row>
    <row r="106" spans="1:7" s="11" customFormat="1" x14ac:dyDescent="0.25">
      <c r="A106" s="481" t="s">
        <v>2296</v>
      </c>
      <c r="B106" s="482" t="s">
        <v>2297</v>
      </c>
      <c r="C106" s="481">
        <f t="shared" si="4"/>
        <v>0</v>
      </c>
      <c r="D106" s="481" t="str">
        <f t="shared" si="5"/>
        <v>VC-3(M): Number of long-lasting insecticidal nets distributed to targeted risk groups through continuous distribution-0</v>
      </c>
      <c r="E106" s="482" t="s">
        <v>2298</v>
      </c>
      <c r="F106" s="482" t="s">
        <v>2299</v>
      </c>
      <c r="G106" s="481" t="s">
        <v>2300</v>
      </c>
    </row>
    <row r="107" spans="1:7" s="11" customFormat="1" x14ac:dyDescent="0.25">
      <c r="A107" s="481" t="s">
        <v>2296</v>
      </c>
      <c r="B107" s="482" t="s">
        <v>2297</v>
      </c>
      <c r="C107" s="481">
        <f t="shared" si="4"/>
        <v>1</v>
      </c>
      <c r="D107" s="481" t="str">
        <f t="shared" si="5"/>
        <v>VC-3(M): Number of long-lasting insecticidal nets distributed to targeted risk groups through continuous distribution-1</v>
      </c>
      <c r="E107" s="482" t="s">
        <v>2298</v>
      </c>
      <c r="F107" s="482" t="s">
        <v>2301</v>
      </c>
      <c r="G107" s="481" t="s">
        <v>2302</v>
      </c>
    </row>
    <row r="108" spans="1:7" s="11" customFormat="1" x14ac:dyDescent="0.25">
      <c r="A108" s="481" t="s">
        <v>2296</v>
      </c>
      <c r="B108" s="482" t="s">
        <v>2297</v>
      </c>
      <c r="C108" s="481">
        <f t="shared" si="4"/>
        <v>2</v>
      </c>
      <c r="D108" s="481" t="str">
        <f t="shared" si="5"/>
        <v>VC-3(M): Number of long-lasting insecticidal nets distributed to targeted risk groups through continuous distribution-2</v>
      </c>
      <c r="E108" s="482" t="s">
        <v>2298</v>
      </c>
      <c r="F108" s="482" t="s">
        <v>2303</v>
      </c>
      <c r="G108" s="481" t="s">
        <v>2304</v>
      </c>
    </row>
    <row r="109" spans="1:7" s="11" customFormat="1" x14ac:dyDescent="0.25">
      <c r="A109" s="481" t="s">
        <v>2296</v>
      </c>
      <c r="B109" s="482" t="s">
        <v>2297</v>
      </c>
      <c r="C109" s="481">
        <f t="shared" si="4"/>
        <v>3</v>
      </c>
      <c r="D109" s="481" t="str">
        <f t="shared" si="5"/>
        <v>VC-3(M): Number of long-lasting insecticidal nets distributed to targeted risk groups through continuous distribution-3</v>
      </c>
      <c r="E109" s="482" t="s">
        <v>2298</v>
      </c>
      <c r="F109" s="482" t="s">
        <v>2305</v>
      </c>
      <c r="G109" s="481" t="s">
        <v>2306</v>
      </c>
    </row>
    <row r="110" spans="1:7" s="11" customFormat="1" x14ac:dyDescent="0.25">
      <c r="A110" s="481" t="s">
        <v>2296</v>
      </c>
      <c r="B110" s="482" t="s">
        <v>2297</v>
      </c>
      <c r="C110" s="481">
        <f t="shared" si="4"/>
        <v>4</v>
      </c>
      <c r="D110" s="481" t="str">
        <f t="shared" si="5"/>
        <v>VC-3(M): Number of long-lasting insecticidal nets distributed to targeted risk groups through continuous distribution-4</v>
      </c>
      <c r="E110" s="482" t="s">
        <v>2298</v>
      </c>
      <c r="F110" s="482" t="s">
        <v>2307</v>
      </c>
      <c r="G110" s="481" t="s">
        <v>2308</v>
      </c>
    </row>
    <row r="111" spans="1:7" s="11" customFormat="1" x14ac:dyDescent="0.25">
      <c r="A111" s="481" t="s">
        <v>2309</v>
      </c>
      <c r="B111" s="482" t="s">
        <v>2310</v>
      </c>
      <c r="C111" s="481">
        <f t="shared" si="4"/>
        <v>0</v>
      </c>
      <c r="D111" s="481" t="str">
        <f t="shared" si="5"/>
        <v>CM-1a(M): Proportion of suspected malaria cases that receive a parasitological test at public sector health facilities-0</v>
      </c>
      <c r="E111" s="482" t="s">
        <v>2117</v>
      </c>
      <c r="F111" s="482" t="s">
        <v>2169</v>
      </c>
      <c r="G111" s="481" t="s">
        <v>2311</v>
      </c>
    </row>
    <row r="112" spans="1:7" s="11" customFormat="1" x14ac:dyDescent="0.25">
      <c r="A112" s="481" t="s">
        <v>2309</v>
      </c>
      <c r="B112" s="482" t="s">
        <v>2310</v>
      </c>
      <c r="C112" s="481">
        <f t="shared" si="4"/>
        <v>1</v>
      </c>
      <c r="D112" s="481" t="str">
        <f t="shared" si="5"/>
        <v>CM-1a(M): Proportion of suspected malaria cases that receive a parasitological test at public sector health facilities-1</v>
      </c>
      <c r="E112" s="482" t="s">
        <v>2117</v>
      </c>
      <c r="F112" s="482" t="s">
        <v>2171</v>
      </c>
      <c r="G112" s="481" t="s">
        <v>2312</v>
      </c>
    </row>
    <row r="113" spans="1:7" s="11" customFormat="1" x14ac:dyDescent="0.25">
      <c r="A113" s="481" t="s">
        <v>2309</v>
      </c>
      <c r="B113" s="482" t="s">
        <v>2310</v>
      </c>
      <c r="C113" s="481">
        <f t="shared" si="4"/>
        <v>2</v>
      </c>
      <c r="D113" s="481" t="str">
        <f t="shared" si="5"/>
        <v>CM-1a(M): Proportion of suspected malaria cases that receive a parasitological test at public sector health facilities-2</v>
      </c>
      <c r="E113" s="482" t="s">
        <v>2138</v>
      </c>
      <c r="F113" s="482" t="s">
        <v>2139</v>
      </c>
      <c r="G113" s="481" t="s">
        <v>2313</v>
      </c>
    </row>
    <row r="114" spans="1:7" s="11" customFormat="1" x14ac:dyDescent="0.25">
      <c r="A114" s="481" t="s">
        <v>2309</v>
      </c>
      <c r="B114" s="482" t="s">
        <v>2310</v>
      </c>
      <c r="C114" s="481">
        <f t="shared" si="4"/>
        <v>3</v>
      </c>
      <c r="D114" s="481" t="str">
        <f t="shared" si="5"/>
        <v>CM-1a(M): Proportion of suspected malaria cases that receive a parasitological test at public sector health facilities-3</v>
      </c>
      <c r="E114" s="482" t="s">
        <v>2138</v>
      </c>
      <c r="F114" s="482" t="s">
        <v>2141</v>
      </c>
      <c r="G114" s="481" t="s">
        <v>2314</v>
      </c>
    </row>
    <row r="115" spans="1:7" s="11" customFormat="1" x14ac:dyDescent="0.25">
      <c r="A115" s="481" t="s">
        <v>2315</v>
      </c>
      <c r="B115" s="482" t="s">
        <v>2316</v>
      </c>
      <c r="C115" s="481">
        <f t="shared" si="4"/>
        <v>0</v>
      </c>
      <c r="D115" s="481" t="str">
        <f t="shared" si="5"/>
        <v>CM-1b(M): Proportion of suspected malaria cases that receive a parasitological test in the community-0</v>
      </c>
      <c r="E115" s="482" t="s">
        <v>2117</v>
      </c>
      <c r="F115" s="482" t="s">
        <v>2169</v>
      </c>
      <c r="G115" s="481" t="s">
        <v>2317</v>
      </c>
    </row>
    <row r="116" spans="1:7" s="11" customFormat="1" x14ac:dyDescent="0.25">
      <c r="A116" s="481" t="s">
        <v>2315</v>
      </c>
      <c r="B116" s="482" t="s">
        <v>2316</v>
      </c>
      <c r="C116" s="481">
        <f t="shared" si="4"/>
        <v>1</v>
      </c>
      <c r="D116" s="481" t="str">
        <f t="shared" si="5"/>
        <v>CM-1b(M): Proportion of suspected malaria cases that receive a parasitological test in the community-1</v>
      </c>
      <c r="E116" s="482" t="s">
        <v>2117</v>
      </c>
      <c r="F116" s="482" t="s">
        <v>2171</v>
      </c>
      <c r="G116" s="481" t="s">
        <v>2318</v>
      </c>
    </row>
    <row r="117" spans="1:7" s="11" customFormat="1" x14ac:dyDescent="0.25">
      <c r="A117" s="481" t="s">
        <v>2315</v>
      </c>
      <c r="B117" s="482" t="s">
        <v>2316</v>
      </c>
      <c r="C117" s="481">
        <f t="shared" si="4"/>
        <v>2</v>
      </c>
      <c r="D117" s="481" t="str">
        <f t="shared" si="5"/>
        <v>CM-1b(M): Proportion of suspected malaria cases that receive a parasitological test in the community-2</v>
      </c>
      <c r="E117" s="482" t="s">
        <v>2138</v>
      </c>
      <c r="F117" s="482" t="s">
        <v>2139</v>
      </c>
      <c r="G117" s="481" t="s">
        <v>2319</v>
      </c>
    </row>
    <row r="118" spans="1:7" s="11" customFormat="1" x14ac:dyDescent="0.25">
      <c r="A118" s="481" t="s">
        <v>2315</v>
      </c>
      <c r="B118" s="482" t="s">
        <v>2316</v>
      </c>
      <c r="C118" s="481">
        <f t="shared" si="4"/>
        <v>3</v>
      </c>
      <c r="D118" s="481" t="str">
        <f t="shared" si="5"/>
        <v>CM-1b(M): Proportion of suspected malaria cases that receive a parasitological test in the community-3</v>
      </c>
      <c r="E118" s="482" t="s">
        <v>2138</v>
      </c>
      <c r="F118" s="482" t="s">
        <v>2141</v>
      </c>
      <c r="G118" s="481" t="s">
        <v>2320</v>
      </c>
    </row>
    <row r="119" spans="1:7" s="11" customFormat="1" x14ac:dyDescent="0.25">
      <c r="A119" s="481" t="s">
        <v>2321</v>
      </c>
      <c r="B119" s="482" t="s">
        <v>2322</v>
      </c>
      <c r="C119" s="481">
        <f t="shared" si="4"/>
        <v>0</v>
      </c>
      <c r="D119" s="481" t="str">
        <f t="shared" si="5"/>
        <v>CM-1c(M): Proportion of suspected malaria cases that receive a parasitological test at private sector sites-0</v>
      </c>
      <c r="E119" s="482" t="s">
        <v>2117</v>
      </c>
      <c r="F119" s="482" t="s">
        <v>2169</v>
      </c>
      <c r="G119" s="481" t="s">
        <v>2323</v>
      </c>
    </row>
    <row r="120" spans="1:7" s="11" customFormat="1" x14ac:dyDescent="0.25">
      <c r="A120" s="481" t="s">
        <v>2321</v>
      </c>
      <c r="B120" s="482" t="s">
        <v>2322</v>
      </c>
      <c r="C120" s="481">
        <f t="shared" si="4"/>
        <v>1</v>
      </c>
      <c r="D120" s="481" t="str">
        <f t="shared" si="5"/>
        <v>CM-1c(M): Proportion of suspected malaria cases that receive a parasitological test at private sector sites-1</v>
      </c>
      <c r="E120" s="482" t="s">
        <v>2117</v>
      </c>
      <c r="F120" s="482" t="s">
        <v>2171</v>
      </c>
      <c r="G120" s="481" t="s">
        <v>2324</v>
      </c>
    </row>
    <row r="121" spans="1:7" s="11" customFormat="1" x14ac:dyDescent="0.25">
      <c r="A121" s="481" t="s">
        <v>2321</v>
      </c>
      <c r="B121" s="482" t="s">
        <v>2322</v>
      </c>
      <c r="C121" s="481">
        <f t="shared" si="4"/>
        <v>2</v>
      </c>
      <c r="D121" s="481" t="str">
        <f t="shared" si="5"/>
        <v>CM-1c(M): Proportion of suspected malaria cases that receive a parasitological test at private sector sites-2</v>
      </c>
      <c r="E121" s="482" t="s">
        <v>2138</v>
      </c>
      <c r="F121" s="482" t="s">
        <v>2139</v>
      </c>
      <c r="G121" s="481" t="s">
        <v>2325</v>
      </c>
    </row>
    <row r="122" spans="1:7" s="11" customFormat="1" x14ac:dyDescent="0.25">
      <c r="A122" s="481" t="s">
        <v>2321</v>
      </c>
      <c r="B122" s="482" t="s">
        <v>2322</v>
      </c>
      <c r="C122" s="481">
        <f t="shared" si="4"/>
        <v>3</v>
      </c>
      <c r="D122" s="481" t="str">
        <f t="shared" si="5"/>
        <v>CM-1c(M): Proportion of suspected malaria cases that receive a parasitological test at private sector sites-3</v>
      </c>
      <c r="E122" s="482" t="s">
        <v>2138</v>
      </c>
      <c r="F122" s="482" t="s">
        <v>2141</v>
      </c>
      <c r="G122" s="481" t="s">
        <v>2326</v>
      </c>
    </row>
    <row r="123" spans="1:7" s="11" customFormat="1" x14ac:dyDescent="0.25">
      <c r="A123" s="481" t="s">
        <v>2327</v>
      </c>
      <c r="B123" s="482" t="s">
        <v>2328</v>
      </c>
      <c r="C123" s="481">
        <f t="shared" si="4"/>
        <v>0</v>
      </c>
      <c r="D123" s="481" t="str">
        <f t="shared" si="5"/>
        <v>CM-2a(M): Proportion of confirmed malaria cases that received first-line antimalarial treatment at public sector health facilities-0</v>
      </c>
      <c r="E123" s="482" t="s">
        <v>2117</v>
      </c>
      <c r="F123" s="482" t="s">
        <v>2169</v>
      </c>
      <c r="G123" s="481" t="s">
        <v>2329</v>
      </c>
    </row>
    <row r="124" spans="1:7" s="11" customFormat="1" x14ac:dyDescent="0.25">
      <c r="A124" s="481" t="s">
        <v>2327</v>
      </c>
      <c r="B124" s="482" t="s">
        <v>2328</v>
      </c>
      <c r="C124" s="481">
        <f t="shared" si="4"/>
        <v>1</v>
      </c>
      <c r="D124" s="481" t="str">
        <f t="shared" si="5"/>
        <v>CM-2a(M): Proportion of confirmed malaria cases that received first-line antimalarial treatment at public sector health facilities-1</v>
      </c>
      <c r="E124" s="482" t="s">
        <v>2117</v>
      </c>
      <c r="F124" s="482" t="s">
        <v>2171</v>
      </c>
      <c r="G124" s="481" t="s">
        <v>2330</v>
      </c>
    </row>
    <row r="125" spans="1:7" s="11" customFormat="1" x14ac:dyDescent="0.25">
      <c r="A125" s="481" t="s">
        <v>2331</v>
      </c>
      <c r="B125" s="482" t="s">
        <v>2332</v>
      </c>
      <c r="C125" s="481">
        <f t="shared" si="4"/>
        <v>0</v>
      </c>
      <c r="D125" s="481" t="str">
        <f t="shared" si="5"/>
        <v>CM-2b(M): Proportion of confirmed malaria cases that received first-line antimalarial treatment in the community-0</v>
      </c>
      <c r="E125" s="482" t="s">
        <v>2117</v>
      </c>
      <c r="F125" s="482" t="s">
        <v>2171</v>
      </c>
      <c r="G125" s="481" t="s">
        <v>2333</v>
      </c>
    </row>
    <row r="126" spans="1:7" s="11" customFormat="1" x14ac:dyDescent="0.25">
      <c r="A126" s="481" t="s">
        <v>2331</v>
      </c>
      <c r="B126" s="482" t="s">
        <v>2332</v>
      </c>
      <c r="C126" s="481">
        <f t="shared" si="4"/>
        <v>1</v>
      </c>
      <c r="D126" s="481" t="str">
        <f t="shared" si="5"/>
        <v>CM-2b(M): Proportion of confirmed malaria cases that received first-line antimalarial treatment in the community-1</v>
      </c>
      <c r="E126" s="482" t="s">
        <v>2117</v>
      </c>
      <c r="F126" s="482" t="s">
        <v>2169</v>
      </c>
      <c r="G126" s="481" t="s">
        <v>2334</v>
      </c>
    </row>
    <row r="127" spans="1:7" s="11" customFormat="1" x14ac:dyDescent="0.25">
      <c r="A127" s="481" t="s">
        <v>2335</v>
      </c>
      <c r="B127" s="482" t="s">
        <v>2336</v>
      </c>
      <c r="C127" s="481">
        <f t="shared" si="4"/>
        <v>0</v>
      </c>
      <c r="D127" s="481" t="str">
        <f t="shared" si="5"/>
        <v>CM-2c(M): Proportion of confirmed malaria cases that received first-line antimalarial treatment at private sector sites-0</v>
      </c>
      <c r="E127" s="482" t="s">
        <v>2117</v>
      </c>
      <c r="F127" s="482" t="s">
        <v>2169</v>
      </c>
      <c r="G127" s="481" t="s">
        <v>2337</v>
      </c>
    </row>
    <row r="128" spans="1:7" s="11" customFormat="1" x14ac:dyDescent="0.25">
      <c r="A128" s="481" t="s">
        <v>2335</v>
      </c>
      <c r="B128" s="482" t="s">
        <v>2336</v>
      </c>
      <c r="C128" s="481">
        <f t="shared" si="4"/>
        <v>1</v>
      </c>
      <c r="D128" s="481" t="str">
        <f t="shared" si="5"/>
        <v>CM-2c(M): Proportion of confirmed malaria cases that received first-line antimalarial treatment at private sector sites-1</v>
      </c>
      <c r="E128" s="482" t="s">
        <v>2117</v>
      </c>
      <c r="F128" s="482" t="s">
        <v>2171</v>
      </c>
      <c r="G128" s="481" t="s">
        <v>2338</v>
      </c>
    </row>
    <row r="129" spans="1:7" s="11" customFormat="1" x14ac:dyDescent="0.25">
      <c r="A129" s="481" t="s">
        <v>2339</v>
      </c>
      <c r="B129" s="482" t="s">
        <v>2340</v>
      </c>
      <c r="C129" s="481">
        <f t="shared" si="4"/>
        <v>0</v>
      </c>
      <c r="D129" s="481" t="str">
        <f t="shared" si="5"/>
        <v>CM-3a: Proportion of malaria cases (presumed and confirmed) that received first line antimalarial treatment at public sector health facilities-0</v>
      </c>
      <c r="E129" s="482" t="s">
        <v>2117</v>
      </c>
      <c r="F129" s="482" t="s">
        <v>2169</v>
      </c>
      <c r="G129" s="481" t="s">
        <v>2341</v>
      </c>
    </row>
    <row r="130" spans="1:7" s="11" customFormat="1" x14ac:dyDescent="0.25">
      <c r="A130" s="481" t="s">
        <v>2339</v>
      </c>
      <c r="B130" s="482" t="s">
        <v>2340</v>
      </c>
      <c r="C130" s="481">
        <f t="shared" si="4"/>
        <v>1</v>
      </c>
      <c r="D130" s="481" t="str">
        <f t="shared" si="5"/>
        <v>CM-3a: Proportion of malaria cases (presumed and confirmed) that received first line antimalarial treatment at public sector health facilities-1</v>
      </c>
      <c r="E130" s="482" t="s">
        <v>2117</v>
      </c>
      <c r="F130" s="482" t="s">
        <v>2171</v>
      </c>
      <c r="G130" s="481" t="s">
        <v>2342</v>
      </c>
    </row>
    <row r="131" spans="1:7" s="11" customFormat="1" x14ac:dyDescent="0.25">
      <c r="A131" s="481" t="s">
        <v>2343</v>
      </c>
      <c r="B131" s="482" t="s">
        <v>2344</v>
      </c>
      <c r="C131" s="481">
        <f t="shared" si="4"/>
        <v>0</v>
      </c>
      <c r="D131" s="481" t="str">
        <f t="shared" si="5"/>
        <v>CM-3b: Proportion of malaria cases (presumed and confirmed) that received first line antimalarial treatment in the community-0</v>
      </c>
      <c r="E131" s="482" t="s">
        <v>2117</v>
      </c>
      <c r="F131" s="482" t="s">
        <v>2169</v>
      </c>
      <c r="G131" s="481" t="s">
        <v>2345</v>
      </c>
    </row>
    <row r="132" spans="1:7" s="11" customFormat="1" x14ac:dyDescent="0.25">
      <c r="A132" s="481" t="s">
        <v>2343</v>
      </c>
      <c r="B132" s="482" t="s">
        <v>2344</v>
      </c>
      <c r="C132" s="481">
        <f t="shared" si="4"/>
        <v>1</v>
      </c>
      <c r="D132" s="481" t="str">
        <f t="shared" si="5"/>
        <v>CM-3b: Proportion of malaria cases (presumed and confirmed) that received first line antimalarial treatment in the community-1</v>
      </c>
      <c r="E132" s="482" t="s">
        <v>2117</v>
      </c>
      <c r="F132" s="482" t="s">
        <v>2171</v>
      </c>
      <c r="G132" s="481" t="s">
        <v>2346</v>
      </c>
    </row>
    <row r="133" spans="1:7" s="11" customFormat="1" x14ac:dyDescent="0.25">
      <c r="A133" s="481" t="s">
        <v>2347</v>
      </c>
      <c r="B133" s="482" t="s">
        <v>2348</v>
      </c>
      <c r="C133" s="481">
        <f t="shared" si="4"/>
        <v>0</v>
      </c>
      <c r="D133" s="481" t="str">
        <f t="shared" si="5"/>
        <v>CM-3c: Proportion of malaria cases (presumed and confirmed) that received first line antimalarial treatment at private sector sites-0</v>
      </c>
      <c r="E133" s="482" t="s">
        <v>2117</v>
      </c>
      <c r="F133" s="482" t="s">
        <v>2169</v>
      </c>
      <c r="G133" s="481" t="s">
        <v>2349</v>
      </c>
    </row>
    <row r="134" spans="1:7" s="11" customFormat="1" x14ac:dyDescent="0.25">
      <c r="A134" s="481" t="s">
        <v>2347</v>
      </c>
      <c r="B134" s="482" t="s">
        <v>2348</v>
      </c>
      <c r="C134" s="481">
        <f t="shared" si="4"/>
        <v>1</v>
      </c>
      <c r="D134" s="481" t="str">
        <f t="shared" si="5"/>
        <v>CM-3c: Proportion of malaria cases (presumed and confirmed) that received first line antimalarial treatment at private sector sites-1</v>
      </c>
      <c r="E134" s="482" t="s">
        <v>2117</v>
      </c>
      <c r="F134" s="482" t="s">
        <v>2171</v>
      </c>
      <c r="G134" s="481" t="s">
        <v>2350</v>
      </c>
    </row>
    <row r="135" spans="1:7" s="11" customFormat="1" x14ac:dyDescent="0.25">
      <c r="A135" s="481" t="s">
        <v>778</v>
      </c>
      <c r="B135" s="482" t="s">
        <v>2351</v>
      </c>
      <c r="C135" s="481">
        <f t="shared" si="4"/>
        <v>0</v>
      </c>
      <c r="D135" s="481" t="str">
        <f t="shared" si="5"/>
        <v>TCS-1(M): Percentage of people living with HIV currently receiving antiretroviral therapy-0</v>
      </c>
      <c r="E135" s="482" t="s">
        <v>2117</v>
      </c>
      <c r="F135" s="482" t="s">
        <v>2152</v>
      </c>
      <c r="G135" s="481" t="s">
        <v>2352</v>
      </c>
    </row>
    <row r="136" spans="1:7" s="11" customFormat="1" x14ac:dyDescent="0.25">
      <c r="A136" s="481" t="s">
        <v>778</v>
      </c>
      <c r="B136" s="482" t="s">
        <v>2351</v>
      </c>
      <c r="C136" s="481">
        <f t="shared" si="4"/>
        <v>1</v>
      </c>
      <c r="D136" s="481" t="str">
        <f t="shared" si="5"/>
        <v>TCS-1(M): Percentage of people living with HIV currently receiving antiretroviral therapy-1</v>
      </c>
      <c r="E136" s="482" t="s">
        <v>2117</v>
      </c>
      <c r="F136" s="482" t="s">
        <v>2154</v>
      </c>
      <c r="G136" s="481" t="s">
        <v>2353</v>
      </c>
    </row>
    <row r="137" spans="1:7" s="11" customFormat="1" x14ac:dyDescent="0.25">
      <c r="A137" s="481" t="s">
        <v>778</v>
      </c>
      <c r="B137" s="482" t="s">
        <v>2351</v>
      </c>
      <c r="C137" s="481">
        <f t="shared" si="4"/>
        <v>2</v>
      </c>
      <c r="D137" s="481" t="str">
        <f t="shared" si="5"/>
        <v>TCS-1(M): Percentage of people living with HIV currently receiving antiretroviral therapy-2</v>
      </c>
      <c r="E137" s="482" t="s">
        <v>2156</v>
      </c>
      <c r="F137" s="482" t="s">
        <v>2354</v>
      </c>
      <c r="G137" s="481" t="s">
        <v>2355</v>
      </c>
    </row>
    <row r="138" spans="1:7" s="11" customFormat="1" x14ac:dyDescent="0.25">
      <c r="A138" s="481" t="s">
        <v>778</v>
      </c>
      <c r="B138" s="482" t="s">
        <v>2351</v>
      </c>
      <c r="C138" s="481">
        <f t="shared" si="4"/>
        <v>3</v>
      </c>
      <c r="D138" s="481" t="str">
        <f t="shared" si="5"/>
        <v>TCS-1(M): Percentage of people living with HIV currently receiving antiretroviral therapy-3</v>
      </c>
      <c r="E138" s="482" t="s">
        <v>2156</v>
      </c>
      <c r="F138" s="482" t="s">
        <v>2157</v>
      </c>
      <c r="G138" s="481" t="s">
        <v>2356</v>
      </c>
    </row>
    <row r="139" spans="1:7" s="11" customFormat="1" x14ac:dyDescent="0.25">
      <c r="A139" s="481" t="s">
        <v>778</v>
      </c>
      <c r="B139" s="482" t="s">
        <v>2351</v>
      </c>
      <c r="C139" s="481">
        <f t="shared" si="4"/>
        <v>4</v>
      </c>
      <c r="D139" s="481" t="str">
        <f t="shared" si="5"/>
        <v>TCS-1(M): Percentage of people living with HIV currently receiving antiretroviral therapy-4</v>
      </c>
      <c r="E139" s="482" t="s">
        <v>2156</v>
      </c>
      <c r="F139" s="482" t="s">
        <v>2159</v>
      </c>
      <c r="G139" s="481" t="s">
        <v>2357</v>
      </c>
    </row>
    <row r="140" spans="1:7" s="11" customFormat="1" x14ac:dyDescent="0.25">
      <c r="A140" s="481" t="s">
        <v>778</v>
      </c>
      <c r="B140" s="482" t="s">
        <v>2351</v>
      </c>
      <c r="C140" s="481">
        <f t="shared" si="4"/>
        <v>5</v>
      </c>
      <c r="D140" s="481" t="str">
        <f t="shared" si="5"/>
        <v>TCS-1(M): Percentage of people living with HIV currently receiving antiretroviral therapy-5</v>
      </c>
      <c r="E140" s="482" t="s">
        <v>2156</v>
      </c>
      <c r="F140" s="482" t="s">
        <v>2358</v>
      </c>
      <c r="G140" s="481" t="s">
        <v>2359</v>
      </c>
    </row>
    <row r="141" spans="1:7" s="11" customFormat="1" x14ac:dyDescent="0.25">
      <c r="A141" s="481" t="s">
        <v>778</v>
      </c>
      <c r="B141" s="482" t="s">
        <v>2351</v>
      </c>
      <c r="C141" s="481">
        <f t="shared" si="4"/>
        <v>6</v>
      </c>
      <c r="D141" s="481" t="str">
        <f t="shared" si="5"/>
        <v>TCS-1(M): Percentage of people living with HIV currently receiving antiretroviral therapy-6</v>
      </c>
      <c r="E141" s="482" t="s">
        <v>2156</v>
      </c>
      <c r="F141" s="482" t="s">
        <v>2161</v>
      </c>
      <c r="G141" s="481" t="s">
        <v>2360</v>
      </c>
    </row>
    <row r="142" spans="1:7" s="11" customFormat="1" x14ac:dyDescent="0.25">
      <c r="A142" s="481" t="s">
        <v>778</v>
      </c>
      <c r="B142" s="482" t="s">
        <v>2351</v>
      </c>
      <c r="C142" s="481">
        <f t="shared" si="4"/>
        <v>7</v>
      </c>
      <c r="D142" s="481" t="str">
        <f t="shared" si="5"/>
        <v>TCS-1(M): Percentage of people living with HIV currently receiving antiretroviral therapy-7</v>
      </c>
      <c r="E142" s="482" t="s">
        <v>2156</v>
      </c>
      <c r="F142" s="482" t="s">
        <v>2163</v>
      </c>
      <c r="G142" s="481" t="s">
        <v>2361</v>
      </c>
    </row>
    <row r="143" spans="1:7" s="11" customFormat="1" x14ac:dyDescent="0.25">
      <c r="A143" s="481" t="s">
        <v>778</v>
      </c>
      <c r="B143" s="482" t="s">
        <v>2351</v>
      </c>
      <c r="C143" s="481">
        <f t="shared" si="4"/>
        <v>8</v>
      </c>
      <c r="D143" s="481" t="str">
        <f t="shared" si="5"/>
        <v>TCS-1(M): Percentage of people living with HIV currently receiving antiretroviral therapy-8</v>
      </c>
      <c r="E143" s="482" t="s">
        <v>2145</v>
      </c>
      <c r="F143" s="482" t="s">
        <v>2146</v>
      </c>
      <c r="G143" s="481" t="s">
        <v>2362</v>
      </c>
    </row>
    <row r="144" spans="1:7" s="11" customFormat="1" x14ac:dyDescent="0.25">
      <c r="A144" s="481" t="s">
        <v>778</v>
      </c>
      <c r="B144" s="482" t="s">
        <v>2351</v>
      </c>
      <c r="C144" s="481">
        <f t="shared" si="4"/>
        <v>9</v>
      </c>
      <c r="D144" s="481" t="str">
        <f t="shared" si="5"/>
        <v>TCS-1(M): Percentage of people living with HIV currently receiving antiretroviral therapy-9</v>
      </c>
      <c r="E144" s="482" t="s">
        <v>2145</v>
      </c>
      <c r="F144" s="482" t="s">
        <v>2148</v>
      </c>
      <c r="G144" s="481" t="s">
        <v>2363</v>
      </c>
    </row>
    <row r="145" spans="1:7" s="11" customFormat="1" x14ac:dyDescent="0.25">
      <c r="A145" s="481" t="s">
        <v>778</v>
      </c>
      <c r="B145" s="482" t="s">
        <v>2351</v>
      </c>
      <c r="C145" s="481">
        <f t="shared" si="4"/>
        <v>10</v>
      </c>
      <c r="D145" s="481" t="str">
        <f t="shared" si="5"/>
        <v>TCS-1(M): Percentage of people living with HIV currently receiving antiretroviral therapy-10</v>
      </c>
      <c r="E145" s="482" t="s">
        <v>2298</v>
      </c>
      <c r="F145" s="482" t="s">
        <v>2364</v>
      </c>
      <c r="G145" s="481" t="s">
        <v>2365</v>
      </c>
    </row>
    <row r="146" spans="1:7" s="11" customFormat="1" x14ac:dyDescent="0.25">
      <c r="A146" s="481" t="s">
        <v>778</v>
      </c>
      <c r="B146" s="482" t="s">
        <v>2351</v>
      </c>
      <c r="C146" s="481">
        <f t="shared" si="4"/>
        <v>11</v>
      </c>
      <c r="D146" s="481" t="str">
        <f t="shared" si="5"/>
        <v>TCS-1(M): Percentage of people living with HIV currently receiving antiretroviral therapy-11</v>
      </c>
      <c r="E146" s="482" t="s">
        <v>2298</v>
      </c>
      <c r="F146" s="482" t="s">
        <v>2366</v>
      </c>
      <c r="G146" s="481" t="s">
        <v>2367</v>
      </c>
    </row>
    <row r="147" spans="1:7" s="11" customFormat="1" x14ac:dyDescent="0.25">
      <c r="A147" s="481" t="s">
        <v>778</v>
      </c>
      <c r="B147" s="482" t="s">
        <v>2351</v>
      </c>
      <c r="C147" s="481">
        <f t="shared" si="4"/>
        <v>12</v>
      </c>
      <c r="D147" s="481" t="str">
        <f t="shared" si="5"/>
        <v>TCS-1(M): Percentage of people living with HIV currently receiving antiretroviral therapy-12</v>
      </c>
      <c r="E147" s="482" t="s">
        <v>2298</v>
      </c>
      <c r="F147" s="482" t="s">
        <v>2368</v>
      </c>
      <c r="G147" s="481" t="s">
        <v>2369</v>
      </c>
    </row>
    <row r="148" spans="1:7" s="11" customFormat="1" x14ac:dyDescent="0.25">
      <c r="A148" s="481" t="s">
        <v>778</v>
      </c>
      <c r="B148" s="482" t="s">
        <v>2351</v>
      </c>
      <c r="C148" s="481">
        <f t="shared" si="4"/>
        <v>13</v>
      </c>
      <c r="D148" s="481" t="str">
        <f t="shared" si="5"/>
        <v>TCS-1(M): Percentage of people living with HIV currently receiving antiretroviral therapy-13</v>
      </c>
      <c r="E148" s="482" t="s">
        <v>2298</v>
      </c>
      <c r="F148" s="482" t="s">
        <v>2370</v>
      </c>
      <c r="G148" s="481" t="s">
        <v>2371</v>
      </c>
    </row>
    <row r="149" spans="1:7" s="11" customFormat="1" x14ac:dyDescent="0.25">
      <c r="A149" s="481" t="s">
        <v>2372</v>
      </c>
      <c r="B149" s="482" t="s">
        <v>2373</v>
      </c>
      <c r="C149" s="481">
        <f t="shared" si="4"/>
        <v>0</v>
      </c>
      <c r="D149" s="481" t="str">
        <f t="shared" si="5"/>
        <v>TCS-2: Percentage of people living with HIV that initiated ART with a CD4 count of &lt;200 cells/mm³-0</v>
      </c>
      <c r="E149" s="482" t="s">
        <v>2145</v>
      </c>
      <c r="F149" s="482" t="s">
        <v>2146</v>
      </c>
      <c r="G149" s="481" t="s">
        <v>2374</v>
      </c>
    </row>
    <row r="150" spans="1:7" s="11" customFormat="1" x14ac:dyDescent="0.25">
      <c r="A150" s="481" t="s">
        <v>2372</v>
      </c>
      <c r="B150" s="482" t="s">
        <v>2373</v>
      </c>
      <c r="C150" s="481">
        <f t="shared" si="4"/>
        <v>1</v>
      </c>
      <c r="D150" s="481" t="str">
        <f t="shared" si="5"/>
        <v>TCS-2: Percentage of people living with HIV that initiated ART with a CD4 count of &lt;200 cells/mm³-1</v>
      </c>
      <c r="E150" s="482" t="s">
        <v>2145</v>
      </c>
      <c r="F150" s="482" t="s">
        <v>2148</v>
      </c>
      <c r="G150" s="481" t="s">
        <v>2375</v>
      </c>
    </row>
    <row r="151" spans="1:7" s="11" customFormat="1" x14ac:dyDescent="0.25">
      <c r="A151" s="481" t="s">
        <v>808</v>
      </c>
      <c r="B151" s="482" t="s">
        <v>2376</v>
      </c>
      <c r="C151" s="481">
        <f t="shared" si="4"/>
        <v>0</v>
      </c>
      <c r="D151" s="481" t="str">
        <f t="shared" si="5"/>
        <v>TCP-1(M): Number of notified cases of all forms of TB-(i.e. bacteriologically confirmed + clinically diagnosed), includes new and relapse cases-0</v>
      </c>
      <c r="E151" s="482" t="s">
        <v>2117</v>
      </c>
      <c r="F151" s="482" t="s">
        <v>2152</v>
      </c>
      <c r="G151" s="481" t="s">
        <v>2377</v>
      </c>
    </row>
    <row r="152" spans="1:7" s="11" customFormat="1" x14ac:dyDescent="0.25">
      <c r="A152" s="481" t="s">
        <v>808</v>
      </c>
      <c r="B152" s="482" t="s">
        <v>2376</v>
      </c>
      <c r="C152" s="481">
        <f t="shared" si="4"/>
        <v>1</v>
      </c>
      <c r="D152" s="481" t="str">
        <f t="shared" si="5"/>
        <v>TCP-1(M): Number of notified cases of all forms of TB-(i.e. bacteriologically confirmed + clinically diagnosed), includes new and relapse cases-1</v>
      </c>
      <c r="E152" s="482" t="s">
        <v>2117</v>
      </c>
      <c r="F152" s="482" t="s">
        <v>2154</v>
      </c>
      <c r="G152" s="481" t="s">
        <v>2378</v>
      </c>
    </row>
    <row r="153" spans="1:7" s="11" customFormat="1" x14ac:dyDescent="0.25">
      <c r="A153" s="481" t="s">
        <v>808</v>
      </c>
      <c r="B153" s="482" t="s">
        <v>2376</v>
      </c>
      <c r="C153" s="481">
        <f t="shared" si="4"/>
        <v>2</v>
      </c>
      <c r="D153" s="481" t="str">
        <f t="shared" si="5"/>
        <v>TCP-1(M): Number of notified cases of all forms of TB-(i.e. bacteriologically confirmed + clinically diagnosed), includes new and relapse cases-2</v>
      </c>
      <c r="E153" s="482" t="s">
        <v>2145</v>
      </c>
      <c r="F153" s="482" t="s">
        <v>2146</v>
      </c>
      <c r="G153" s="481" t="s">
        <v>2379</v>
      </c>
    </row>
    <row r="154" spans="1:7" s="11" customFormat="1" x14ac:dyDescent="0.25">
      <c r="A154" s="481" t="s">
        <v>808</v>
      </c>
      <c r="B154" s="482" t="s">
        <v>2376</v>
      </c>
      <c r="C154" s="481">
        <f t="shared" si="4"/>
        <v>3</v>
      </c>
      <c r="D154" s="481" t="str">
        <f t="shared" si="5"/>
        <v>TCP-1(M): Number of notified cases of all forms of TB-(i.e. bacteriologically confirmed + clinically diagnosed), includes new and relapse cases-3</v>
      </c>
      <c r="E154" s="482" t="s">
        <v>2145</v>
      </c>
      <c r="F154" s="482" t="s">
        <v>2148</v>
      </c>
      <c r="G154" s="481" t="s">
        <v>2380</v>
      </c>
    </row>
    <row r="155" spans="1:7" s="11" customFormat="1" x14ac:dyDescent="0.25">
      <c r="A155" s="481" t="s">
        <v>808</v>
      </c>
      <c r="B155" s="482" t="s">
        <v>2376</v>
      </c>
      <c r="C155" s="481">
        <f t="shared" si="4"/>
        <v>4</v>
      </c>
      <c r="D155" s="481" t="str">
        <f t="shared" si="5"/>
        <v>TCP-1(M): Number of notified cases of all forms of TB-(i.e. bacteriologically confirmed + clinically diagnosed), includes new and relapse cases-4</v>
      </c>
      <c r="E155" s="482" t="s">
        <v>2381</v>
      </c>
      <c r="F155" s="482" t="s">
        <v>2382</v>
      </c>
      <c r="G155" s="481" t="s">
        <v>2383</v>
      </c>
    </row>
    <row r="156" spans="1:7" s="11" customFormat="1" x14ac:dyDescent="0.25">
      <c r="A156" s="481" t="s">
        <v>808</v>
      </c>
      <c r="B156" s="482" t="s">
        <v>2376</v>
      </c>
      <c r="C156" s="481">
        <f t="shared" si="4"/>
        <v>5</v>
      </c>
      <c r="D156" s="481" t="str">
        <f t="shared" si="5"/>
        <v>TCP-1(M): Number of notified cases of all forms of TB-(i.e. bacteriologically confirmed + clinically diagnosed), includes new and relapse cases-5</v>
      </c>
      <c r="E156" s="482" t="s">
        <v>2381</v>
      </c>
      <c r="F156" s="482" t="s">
        <v>2384</v>
      </c>
      <c r="G156" s="481" t="s">
        <v>2385</v>
      </c>
    </row>
    <row r="157" spans="1:7" s="11" customFormat="1" x14ac:dyDescent="0.25">
      <c r="A157" s="481" t="s">
        <v>808</v>
      </c>
      <c r="B157" s="482" t="s">
        <v>2376</v>
      </c>
      <c r="C157" s="481">
        <f t="shared" si="4"/>
        <v>6</v>
      </c>
      <c r="D157" s="481" t="str">
        <f t="shared" si="5"/>
        <v>TCP-1(M): Number of notified cases of all forms of TB-(i.e. bacteriologically confirmed + clinically diagnosed), includes new and relapse cases-6</v>
      </c>
      <c r="E157" s="482" t="s">
        <v>2381</v>
      </c>
      <c r="F157" s="482" t="s">
        <v>2386</v>
      </c>
      <c r="G157" s="481" t="s">
        <v>2387</v>
      </c>
    </row>
    <row r="158" spans="1:7" s="11" customFormat="1" x14ac:dyDescent="0.25">
      <c r="A158" s="481" t="s">
        <v>808</v>
      </c>
      <c r="B158" s="482" t="s">
        <v>2376</v>
      </c>
      <c r="C158" s="481">
        <f t="shared" si="4"/>
        <v>7</v>
      </c>
      <c r="D158" s="481" t="str">
        <f t="shared" si="5"/>
        <v>TCP-1(M): Number of notified cases of all forms of TB-(i.e. bacteriologically confirmed + clinically diagnosed), includes new and relapse cases-7</v>
      </c>
      <c r="E158" s="482" t="s">
        <v>2249</v>
      </c>
      <c r="F158" s="482" t="s">
        <v>2388</v>
      </c>
      <c r="G158" s="481" t="s">
        <v>2389</v>
      </c>
    </row>
    <row r="159" spans="1:7" s="11" customFormat="1" x14ac:dyDescent="0.25">
      <c r="A159" s="481" t="s">
        <v>810</v>
      </c>
      <c r="B159" s="482" t="s">
        <v>2390</v>
      </c>
      <c r="C159" s="481">
        <f t="shared" si="4"/>
        <v>0</v>
      </c>
      <c r="D159" s="481" t="str">
        <f t="shared" si="5"/>
        <v>TCP-2(M): Treatment success rate- all forms:  Percentage of TB cases, all forms, bacteriologically confirmed plus clinically diagnosed, successfully treated (cured plus treatment completed) among all TB cases registered for treatment during a specified period, new and relapse cases-0</v>
      </c>
      <c r="E159" s="482" t="s">
        <v>2117</v>
      </c>
      <c r="F159" s="482" t="s">
        <v>2152</v>
      </c>
      <c r="G159" s="481" t="s">
        <v>2391</v>
      </c>
    </row>
    <row r="160" spans="1:7" s="11" customFormat="1" x14ac:dyDescent="0.25">
      <c r="A160" s="481" t="s">
        <v>810</v>
      </c>
      <c r="B160" s="482" t="s">
        <v>2390</v>
      </c>
      <c r="C160" s="481">
        <f t="shared" ref="C160:C182" si="6">IF(B160=B159,C159+1,0)</f>
        <v>1</v>
      </c>
      <c r="D160" s="481" t="str">
        <f t="shared" ref="D160:D182" si="7">B160&amp;"-"&amp;C160</f>
        <v>TCP-2(M): Treatment success rate- all forms:  Percentage of TB cases, all forms, bacteriologically confirmed plus clinically diagnosed, successfully treated (cured plus treatment completed) among all TB cases registered for treatment during a specified period, new and relapse cases-1</v>
      </c>
      <c r="E160" s="482" t="s">
        <v>2117</v>
      </c>
      <c r="F160" s="482" t="s">
        <v>2154</v>
      </c>
      <c r="G160" s="481" t="s">
        <v>2392</v>
      </c>
    </row>
    <row r="161" spans="1:7" s="11" customFormat="1" x14ac:dyDescent="0.25">
      <c r="A161" s="481" t="s">
        <v>810</v>
      </c>
      <c r="B161" s="482" t="s">
        <v>2390</v>
      </c>
      <c r="C161" s="481">
        <f t="shared" si="6"/>
        <v>2</v>
      </c>
      <c r="D161"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cases-2</v>
      </c>
      <c r="E161" s="482" t="s">
        <v>2145</v>
      </c>
      <c r="F161" s="482" t="s">
        <v>2146</v>
      </c>
      <c r="G161" s="481" t="s">
        <v>2393</v>
      </c>
    </row>
    <row r="162" spans="1:7" s="11" customFormat="1" x14ac:dyDescent="0.25">
      <c r="A162" s="481" t="s">
        <v>810</v>
      </c>
      <c r="B162" s="482" t="s">
        <v>2390</v>
      </c>
      <c r="C162" s="481">
        <f t="shared" si="6"/>
        <v>3</v>
      </c>
      <c r="D162"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cases-3</v>
      </c>
      <c r="E162" s="482" t="s">
        <v>2145</v>
      </c>
      <c r="F162" s="482" t="s">
        <v>2148</v>
      </c>
      <c r="G162" s="481" t="s">
        <v>2394</v>
      </c>
    </row>
    <row r="163" spans="1:7" s="11" customFormat="1" x14ac:dyDescent="0.25">
      <c r="A163" s="481" t="s">
        <v>810</v>
      </c>
      <c r="B163" s="482" t="s">
        <v>2390</v>
      </c>
      <c r="C163" s="481">
        <f t="shared" si="6"/>
        <v>4</v>
      </c>
      <c r="D163"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cases-4</v>
      </c>
      <c r="E163" s="482" t="s">
        <v>2381</v>
      </c>
      <c r="F163" s="482" t="s">
        <v>2382</v>
      </c>
      <c r="G163" s="481" t="s">
        <v>2395</v>
      </c>
    </row>
    <row r="164" spans="1:7" s="11" customFormat="1" x14ac:dyDescent="0.25">
      <c r="A164" s="481" t="s">
        <v>810</v>
      </c>
      <c r="B164" s="482" t="s">
        <v>2390</v>
      </c>
      <c r="C164" s="481">
        <f t="shared" si="6"/>
        <v>5</v>
      </c>
      <c r="D164"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cases-5</v>
      </c>
      <c r="E164" s="482" t="s">
        <v>2381</v>
      </c>
      <c r="F164" s="482" t="s">
        <v>2384</v>
      </c>
      <c r="G164" s="481" t="s">
        <v>2396</v>
      </c>
    </row>
    <row r="165" spans="1:7" s="11" customFormat="1" x14ac:dyDescent="0.25">
      <c r="A165" s="481" t="s">
        <v>810</v>
      </c>
      <c r="B165" s="482" t="s">
        <v>2390</v>
      </c>
      <c r="C165" s="481">
        <f t="shared" si="6"/>
        <v>6</v>
      </c>
      <c r="D165"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cases-6</v>
      </c>
      <c r="E165" s="482" t="s">
        <v>2381</v>
      </c>
      <c r="F165" s="482" t="s">
        <v>2386</v>
      </c>
      <c r="G165" s="481" t="s">
        <v>2397</v>
      </c>
    </row>
    <row r="166" spans="1:7" s="11" customFormat="1" x14ac:dyDescent="0.25">
      <c r="A166" s="481" t="s">
        <v>2398</v>
      </c>
      <c r="B166" s="482" t="s">
        <v>2399</v>
      </c>
      <c r="C166" s="481">
        <f t="shared" si="6"/>
        <v>0</v>
      </c>
      <c r="D166" s="481" t="str">
        <f t="shared" si="7"/>
        <v>YP-3: Number of adolescent girls and young women (AGYW) who were tested for HIV and received their results during the reporting period-0</v>
      </c>
      <c r="E166" s="482" t="s">
        <v>2117</v>
      </c>
      <c r="F166" s="482" t="s">
        <v>2400</v>
      </c>
      <c r="G166" s="481" t="s">
        <v>2401</v>
      </c>
    </row>
    <row r="167" spans="1:7" s="11" customFormat="1" x14ac:dyDescent="0.25">
      <c r="A167" s="481" t="s">
        <v>2398</v>
      </c>
      <c r="B167" s="482" t="s">
        <v>2399</v>
      </c>
      <c r="C167" s="481">
        <f t="shared" si="6"/>
        <v>1</v>
      </c>
      <c r="D167" s="481" t="str">
        <f t="shared" si="7"/>
        <v>YP-3: Number of adolescent girls and young women (AGYW) who were tested for HIV and received their results during the reporting period-1</v>
      </c>
      <c r="E167" s="482" t="s">
        <v>2117</v>
      </c>
      <c r="F167" s="482" t="s">
        <v>2402</v>
      </c>
      <c r="G167" s="481" t="s">
        <v>2403</v>
      </c>
    </row>
    <row r="168" spans="1:7" s="11" customFormat="1" x14ac:dyDescent="0.25">
      <c r="A168" s="481" t="s">
        <v>2398</v>
      </c>
      <c r="B168" s="482" t="s">
        <v>2399</v>
      </c>
      <c r="C168" s="481">
        <f t="shared" si="6"/>
        <v>2</v>
      </c>
      <c r="D168" s="481" t="str">
        <f t="shared" si="7"/>
        <v>YP-3: Number of adolescent girls and young women (AGYW) who were tested for HIV and received their results during the reporting period-2</v>
      </c>
      <c r="E168" s="482" t="s">
        <v>2117</v>
      </c>
      <c r="F168" s="482" t="s">
        <v>2404</v>
      </c>
      <c r="G168" s="481" t="s">
        <v>2405</v>
      </c>
    </row>
    <row r="169" spans="1:7" s="11" customFormat="1" x14ac:dyDescent="0.25">
      <c r="A169" s="481" t="s">
        <v>2398</v>
      </c>
      <c r="B169" s="482" t="s">
        <v>2399</v>
      </c>
      <c r="C169" s="481">
        <f t="shared" si="6"/>
        <v>3</v>
      </c>
      <c r="D169" s="481" t="str">
        <f t="shared" si="7"/>
        <v>YP-3: Number of adolescent girls and young women (AGYW) who were tested for HIV and received their results during the reporting period-3</v>
      </c>
      <c r="E169" s="482" t="s">
        <v>2381</v>
      </c>
      <c r="F169" s="482" t="s">
        <v>2382</v>
      </c>
      <c r="G169" s="481" t="s">
        <v>2406</v>
      </c>
    </row>
    <row r="170" spans="1:7" s="11" customFormat="1" x14ac:dyDescent="0.25">
      <c r="A170" s="481" t="s">
        <v>2398</v>
      </c>
      <c r="B170" s="482" t="s">
        <v>2399</v>
      </c>
      <c r="C170" s="481">
        <f t="shared" si="6"/>
        <v>4</v>
      </c>
      <c r="D170" s="481" t="str">
        <f t="shared" si="7"/>
        <v>YP-3: Number of adolescent girls and young women (AGYW) who were tested for HIV and received their results during the reporting period-4</v>
      </c>
      <c r="E170" s="482" t="s">
        <v>2381</v>
      </c>
      <c r="F170" s="482" t="s">
        <v>2384</v>
      </c>
      <c r="G170" s="481" t="s">
        <v>2407</v>
      </c>
    </row>
    <row r="171" spans="1:7" s="11" customFormat="1" x14ac:dyDescent="0.25">
      <c r="A171" s="481" t="s">
        <v>775</v>
      </c>
      <c r="B171" s="482" t="s">
        <v>2408</v>
      </c>
      <c r="C171" s="481">
        <f t="shared" si="6"/>
        <v>0</v>
      </c>
      <c r="D171" s="481" t="str">
        <f t="shared" si="7"/>
        <v>HTS-1: Number of people who were tested for HIV and received their results during the reporting period-0</v>
      </c>
      <c r="E171" s="482" t="s">
        <v>2145</v>
      </c>
      <c r="F171" s="482" t="s">
        <v>2146</v>
      </c>
      <c r="G171" s="481" t="s">
        <v>2409</v>
      </c>
    </row>
    <row r="172" spans="1:7" s="11" customFormat="1" x14ac:dyDescent="0.25">
      <c r="A172" s="481" t="s">
        <v>775</v>
      </c>
      <c r="B172" s="482" t="s">
        <v>2408</v>
      </c>
      <c r="C172" s="481">
        <f t="shared" si="6"/>
        <v>1</v>
      </c>
      <c r="D172" s="481" t="str">
        <f t="shared" si="7"/>
        <v>HTS-1: Number of people who were tested for HIV and received their results during the reporting period-1</v>
      </c>
      <c r="E172" s="482" t="s">
        <v>2145</v>
      </c>
      <c r="F172" s="482" t="s">
        <v>2148</v>
      </c>
      <c r="G172" s="481" t="s">
        <v>2410</v>
      </c>
    </row>
    <row r="173" spans="1:7" s="11" customFormat="1" x14ac:dyDescent="0.25">
      <c r="A173" s="481" t="s">
        <v>775</v>
      </c>
      <c r="B173" s="482" t="s">
        <v>2408</v>
      </c>
      <c r="C173" s="481">
        <f t="shared" si="6"/>
        <v>2</v>
      </c>
      <c r="D173" s="481" t="str">
        <f t="shared" si="7"/>
        <v>HTS-1: Number of people who were tested for HIV and received their results during the reporting period-2</v>
      </c>
      <c r="E173" s="482" t="s">
        <v>2381</v>
      </c>
      <c r="F173" s="482" t="s">
        <v>2382</v>
      </c>
      <c r="G173" s="481" t="s">
        <v>2411</v>
      </c>
    </row>
    <row r="174" spans="1:7" s="11" customFormat="1" x14ac:dyDescent="0.25">
      <c r="A174" s="481" t="s">
        <v>775</v>
      </c>
      <c r="B174" s="482" t="s">
        <v>2408</v>
      </c>
      <c r="C174" s="481">
        <f t="shared" si="6"/>
        <v>3</v>
      </c>
      <c r="D174" s="481" t="str">
        <f t="shared" si="7"/>
        <v>HTS-1: Number of people who were tested for HIV and received their results during the reporting period-3</v>
      </c>
      <c r="E174" s="482" t="s">
        <v>2381</v>
      </c>
      <c r="F174" s="482" t="s">
        <v>2384</v>
      </c>
      <c r="G174" s="481" t="s">
        <v>2412</v>
      </c>
    </row>
    <row r="175" spans="1:7" s="11" customFormat="1" x14ac:dyDescent="0.25">
      <c r="A175" s="481" t="s">
        <v>2413</v>
      </c>
      <c r="B175" s="482" t="s">
        <v>2414</v>
      </c>
      <c r="C175" s="481">
        <f t="shared" si="6"/>
        <v>0</v>
      </c>
      <c r="D175" s="481" t="str">
        <f t="shared" si="7"/>
        <v>TCP-6b: Number of TB cases (all forms) notified among key affected populations/ high risk groups (other than prisoners)-0</v>
      </c>
      <c r="E175" s="482" t="s">
        <v>2298</v>
      </c>
      <c r="F175" s="482" t="s">
        <v>2303</v>
      </c>
      <c r="G175" s="481" t="s">
        <v>2415</v>
      </c>
    </row>
    <row r="176" spans="1:7" s="11" customFormat="1" x14ac:dyDescent="0.25">
      <c r="A176" s="481" t="s">
        <v>2413</v>
      </c>
      <c r="B176" s="482" t="s">
        <v>2414</v>
      </c>
      <c r="C176" s="481">
        <f t="shared" si="6"/>
        <v>1</v>
      </c>
      <c r="D176" s="481" t="str">
        <f t="shared" si="7"/>
        <v>TCP-6b: Number of TB cases (all forms) notified among key affected populations/ high risk groups (other than prisoners)-1</v>
      </c>
      <c r="E176" s="482" t="s">
        <v>2298</v>
      </c>
      <c r="F176" s="482" t="s">
        <v>2305</v>
      </c>
      <c r="G176" s="481" t="s">
        <v>2416</v>
      </c>
    </row>
    <row r="177" spans="1:7" s="11" customFormat="1" x14ac:dyDescent="0.25">
      <c r="A177" s="481" t="s">
        <v>2417</v>
      </c>
      <c r="B177" s="482" t="s">
        <v>2418</v>
      </c>
      <c r="C177" s="481">
        <f t="shared" si="6"/>
        <v>0</v>
      </c>
      <c r="D177" s="481" t="str">
        <f t="shared" si="7"/>
        <v>SPI-2: Percentage of children aged 3–59 months who received the full number of courses of SMC (3 or 4) per  transmission season in the targeted areas-0</v>
      </c>
      <c r="E177" s="482" t="s">
        <v>2145</v>
      </c>
      <c r="F177" s="482" t="s">
        <v>2146</v>
      </c>
      <c r="G177" s="481" t="s">
        <v>2419</v>
      </c>
    </row>
    <row r="178" spans="1:7" s="11" customFormat="1" x14ac:dyDescent="0.25">
      <c r="A178" s="481" t="s">
        <v>2417</v>
      </c>
      <c r="B178" s="482" t="s">
        <v>2418</v>
      </c>
      <c r="C178" s="481">
        <f t="shared" si="6"/>
        <v>1</v>
      </c>
      <c r="D178" s="481" t="str">
        <f t="shared" si="7"/>
        <v>SPI-2: Percentage of children aged 3–59 months who received the full number of courses of SMC (3 or 4) per  transmission season in the targeted areas-1</v>
      </c>
      <c r="E178" s="482" t="s">
        <v>2145</v>
      </c>
      <c r="F178" s="482" t="s">
        <v>2148</v>
      </c>
      <c r="G178" s="481" t="s">
        <v>2420</v>
      </c>
    </row>
    <row r="179" spans="1:7" s="11" customFormat="1" x14ac:dyDescent="0.25">
      <c r="A179" s="481" t="s">
        <v>781</v>
      </c>
      <c r="B179" s="482" t="s">
        <v>2421</v>
      </c>
      <c r="C179" s="481">
        <f t="shared" si="6"/>
        <v>0</v>
      </c>
      <c r="D179" s="481" t="str">
        <f t="shared" si="7"/>
        <v>TCS-3.1: Percentage of people living with HIV and on ART, who have a suppressed viral load at 12 months (&lt;1000 copies/ml)-0</v>
      </c>
      <c r="E179" s="482" t="s">
        <v>2156</v>
      </c>
      <c r="F179" s="482" t="s">
        <v>2157</v>
      </c>
      <c r="G179" s="481" t="s">
        <v>2422</v>
      </c>
    </row>
    <row r="180" spans="1:7" s="11" customFormat="1" x14ac:dyDescent="0.25">
      <c r="A180" s="481" t="s">
        <v>781</v>
      </c>
      <c r="B180" s="482" t="s">
        <v>2421</v>
      </c>
      <c r="C180" s="481">
        <f t="shared" si="6"/>
        <v>1</v>
      </c>
      <c r="D180" s="481" t="str">
        <f t="shared" si="7"/>
        <v>TCS-3.1: Percentage of people living with HIV and on ART, who have a suppressed viral load at 12 months (&lt;1000 copies/ml)-1</v>
      </c>
      <c r="E180" s="482" t="s">
        <v>2156</v>
      </c>
      <c r="F180" s="482" t="s">
        <v>2163</v>
      </c>
      <c r="G180" s="481" t="s">
        <v>2423</v>
      </c>
    </row>
    <row r="181" spans="1:7" s="11" customFormat="1" x14ac:dyDescent="0.25">
      <c r="A181" s="481" t="s">
        <v>781</v>
      </c>
      <c r="B181" s="482" t="s">
        <v>2421</v>
      </c>
      <c r="C181" s="481">
        <f t="shared" si="6"/>
        <v>2</v>
      </c>
      <c r="D181" s="481" t="str">
        <f t="shared" si="7"/>
        <v>TCS-3.1: Percentage of people living with HIV and on ART, who have a suppressed viral load at 12 months (&lt;1000 copies/ml)-2</v>
      </c>
      <c r="E181" s="482" t="s">
        <v>2156</v>
      </c>
      <c r="F181" s="482" t="s">
        <v>2159</v>
      </c>
      <c r="G181" s="481" t="s">
        <v>2424</v>
      </c>
    </row>
    <row r="182" spans="1:7" s="11" customFormat="1" x14ac:dyDescent="0.25">
      <c r="A182" s="481" t="s">
        <v>781</v>
      </c>
      <c r="B182" s="482" t="s">
        <v>2421</v>
      </c>
      <c r="C182" s="481">
        <f t="shared" si="6"/>
        <v>3</v>
      </c>
      <c r="D182" s="481" t="str">
        <f t="shared" si="7"/>
        <v>TCS-3.1: Percentage of people living with HIV and on ART, who have a suppressed viral load at 12 months (&lt;1000 copies/ml)-3</v>
      </c>
      <c r="E182" s="482" t="s">
        <v>2156</v>
      </c>
      <c r="F182" s="482" t="s">
        <v>2161</v>
      </c>
      <c r="G182" s="481" t="s">
        <v>2425</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formula1>""</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Q575"/>
  <sheetViews>
    <sheetView topLeftCell="A16" workbookViewId="0">
      <selection activeCell="I19" sqref="I19"/>
    </sheetView>
  </sheetViews>
  <sheetFormatPr defaultColWidth="8.69921875" defaultRowHeight="13.2" x14ac:dyDescent="0.25"/>
  <cols>
    <col min="1" max="3" width="8.69921875" style="11"/>
    <col min="4" max="4" width="20.69921875" style="11" bestFit="1" customWidth="1"/>
    <col min="5" max="5" width="22.09765625" style="11" bestFit="1" customWidth="1"/>
    <col min="6" max="6" width="18.59765625" style="11" bestFit="1" customWidth="1"/>
    <col min="7" max="7" width="8.69921875" style="11"/>
    <col min="8" max="8" width="8.59765625" style="11" bestFit="1" customWidth="1"/>
    <col min="9" max="9" width="13" style="11" bestFit="1" customWidth="1"/>
    <col min="10" max="10" width="38.69921875" style="11" bestFit="1" customWidth="1"/>
    <col min="11" max="11" width="12.69921875" style="11" bestFit="1" customWidth="1"/>
    <col min="12" max="12" width="12.09765625" style="11" bestFit="1" customWidth="1"/>
    <col min="13" max="13" width="14" style="11" bestFit="1" customWidth="1"/>
    <col min="14" max="14" width="9.59765625" style="11" bestFit="1" customWidth="1"/>
    <col min="15" max="15" width="9.19921875" style="11" bestFit="1" customWidth="1"/>
    <col min="16" max="16384" width="8.69921875" style="11"/>
  </cols>
  <sheetData>
    <row r="1" spans="4:15" x14ac:dyDescent="0.25">
      <c r="D1" s="8" t="s">
        <v>221</v>
      </c>
    </row>
    <row r="2" spans="4:15" x14ac:dyDescent="0.25">
      <c r="D2" s="481" t="s">
        <v>215</v>
      </c>
      <c r="E2" s="481" t="s">
        <v>217</v>
      </c>
      <c r="F2" s="481" t="s">
        <v>123</v>
      </c>
      <c r="G2" s="481"/>
      <c r="H2" s="481" t="s">
        <v>42</v>
      </c>
      <c r="I2" s="481" t="s">
        <v>31</v>
      </c>
      <c r="J2" s="481" t="s">
        <v>219</v>
      </c>
      <c r="K2" s="481" t="s">
        <v>32</v>
      </c>
      <c r="L2" s="481" t="s">
        <v>33</v>
      </c>
      <c r="M2" s="481" t="s">
        <v>18</v>
      </c>
      <c r="N2" s="481" t="s">
        <v>9</v>
      </c>
      <c r="O2" s="481" t="s">
        <v>62</v>
      </c>
    </row>
    <row r="3" spans="4:15" hidden="1" x14ac:dyDescent="0.25">
      <c r="D3" s="482" t="s">
        <v>214</v>
      </c>
      <c r="E3" s="481" t="s">
        <v>216</v>
      </c>
      <c r="F3" s="482" t="s">
        <v>218</v>
      </c>
      <c r="G3" s="481"/>
      <c r="H3" s="482" t="s">
        <v>103</v>
      </c>
      <c r="I3" s="482" t="s">
        <v>102</v>
      </c>
      <c r="J3" s="481" t="str">
        <f>F3&amp;H3&amp;I3</f>
        <v>[Impact Indicator Name][Category][Disaggregation]</v>
      </c>
      <c r="K3" s="482" t="s">
        <v>50</v>
      </c>
      <c r="L3" s="482" t="s">
        <v>51</v>
      </c>
      <c r="M3" s="482" t="s">
        <v>52</v>
      </c>
      <c r="N3" s="482" t="s">
        <v>91</v>
      </c>
      <c r="O3" s="481" t="s">
        <v>61</v>
      </c>
    </row>
    <row r="4" spans="4:15" x14ac:dyDescent="0.25">
      <c r="D4" s="482" t="s">
        <v>3119</v>
      </c>
      <c r="E4" s="481" t="s">
        <v>3120</v>
      </c>
      <c r="F4" s="482" t="s">
        <v>2126</v>
      </c>
      <c r="G4" s="481"/>
      <c r="H4" s="482" t="s">
        <v>2117</v>
      </c>
      <c r="I4" s="482" t="s">
        <v>2118</v>
      </c>
      <c r="J4" s="481" t="str">
        <f t="shared" ref="J4:J67" si="0">F4&amp;H4&amp;I4</f>
        <v>HIV I-10(M): Percentage of sex workers who are living with HIVAgeU25</v>
      </c>
      <c r="K4" s="482"/>
      <c r="L4" s="482"/>
      <c r="M4" s="482"/>
      <c r="N4" s="482" t="s">
        <v>1551</v>
      </c>
      <c r="O4" s="481" t="s">
        <v>1562</v>
      </c>
    </row>
    <row r="5" spans="4:15" x14ac:dyDescent="0.25">
      <c r="D5" s="482" t="s">
        <v>3121</v>
      </c>
      <c r="E5" s="481" t="s">
        <v>3122</v>
      </c>
      <c r="F5" s="482" t="s">
        <v>2116</v>
      </c>
      <c r="G5" s="481"/>
      <c r="H5" s="482" t="s">
        <v>2117</v>
      </c>
      <c r="I5" s="482" t="s">
        <v>2118</v>
      </c>
      <c r="J5" s="481" t="str">
        <f t="shared" si="0"/>
        <v>HIV I-9a(M): Percentage of men who have sex with men who are living with HIVAgeU25</v>
      </c>
      <c r="K5" s="482"/>
      <c r="L5" s="482"/>
      <c r="M5" s="482"/>
      <c r="N5" s="482" t="s">
        <v>1551</v>
      </c>
      <c r="O5" s="481" t="s">
        <v>1552</v>
      </c>
    </row>
    <row r="6" spans="4:15" x14ac:dyDescent="0.25">
      <c r="D6" s="482" t="s">
        <v>3123</v>
      </c>
      <c r="E6" s="481" t="s">
        <v>3120</v>
      </c>
      <c r="F6" s="482" t="s">
        <v>2126</v>
      </c>
      <c r="G6" s="481"/>
      <c r="H6" s="482" t="s">
        <v>2117</v>
      </c>
      <c r="I6" s="482" t="s">
        <v>2120</v>
      </c>
      <c r="J6" s="481" t="str">
        <f t="shared" si="0"/>
        <v>HIV I-10(M): Percentage of sex workers who are living with HIVAge25+</v>
      </c>
      <c r="K6" s="482"/>
      <c r="L6" s="482"/>
      <c r="M6" s="482"/>
      <c r="N6" s="482" t="s">
        <v>1551</v>
      </c>
      <c r="O6" s="481" t="s">
        <v>1563</v>
      </c>
    </row>
    <row r="7" spans="4:15" x14ac:dyDescent="0.25">
      <c r="D7" s="482" t="s">
        <v>3124</v>
      </c>
      <c r="E7" s="481" t="s">
        <v>3122</v>
      </c>
      <c r="F7" s="482" t="s">
        <v>2116</v>
      </c>
      <c r="G7" s="481"/>
      <c r="H7" s="482" t="s">
        <v>2117</v>
      </c>
      <c r="I7" s="482" t="s">
        <v>2120</v>
      </c>
      <c r="J7" s="481" t="str">
        <f t="shared" si="0"/>
        <v>HIV I-9a(M): Percentage of men who have sex with men who are living with HIVAge25+</v>
      </c>
      <c r="K7" s="482"/>
      <c r="L7" s="482"/>
      <c r="M7" s="482"/>
      <c r="N7" s="482" t="s">
        <v>1551</v>
      </c>
      <c r="O7" s="481" t="s">
        <v>1553</v>
      </c>
    </row>
    <row r="8" spans="4:15" x14ac:dyDescent="0.25">
      <c r="D8" s="482" t="s">
        <v>3125</v>
      </c>
      <c r="E8" s="481" t="s">
        <v>3126</v>
      </c>
      <c r="F8" s="482"/>
      <c r="G8" s="481"/>
      <c r="H8" s="482"/>
      <c r="I8" s="482"/>
      <c r="J8" s="481" t="str">
        <f t="shared" si="0"/>
        <v/>
      </c>
      <c r="K8" s="482"/>
      <c r="L8" s="482"/>
      <c r="M8" s="482"/>
      <c r="N8" s="482"/>
      <c r="O8" s="481" t="s">
        <v>1682</v>
      </c>
    </row>
    <row r="9" spans="4:15" x14ac:dyDescent="0.25">
      <c r="D9" s="482" t="s">
        <v>3127</v>
      </c>
      <c r="E9" s="481" t="s">
        <v>3126</v>
      </c>
      <c r="F9" s="482"/>
      <c r="G9" s="481"/>
      <c r="H9" s="482"/>
      <c r="I9" s="482"/>
      <c r="J9" s="481" t="str">
        <f t="shared" si="0"/>
        <v/>
      </c>
      <c r="K9" s="482"/>
      <c r="L9" s="482"/>
      <c r="M9" s="482"/>
      <c r="N9" s="482"/>
      <c r="O9" s="481" t="s">
        <v>1683</v>
      </c>
    </row>
    <row r="10" spans="4:15" x14ac:dyDescent="0.25">
      <c r="D10" s="482" t="s">
        <v>3128</v>
      </c>
      <c r="E10" s="481" t="s">
        <v>3126</v>
      </c>
      <c r="F10" s="482"/>
      <c r="G10" s="481"/>
      <c r="H10" s="482"/>
      <c r="I10" s="482"/>
      <c r="J10" s="481" t="str">
        <f t="shared" si="0"/>
        <v/>
      </c>
      <c r="K10" s="482"/>
      <c r="L10" s="482"/>
      <c r="M10" s="482"/>
      <c r="N10" s="482"/>
      <c r="O10" s="481" t="s">
        <v>1684</v>
      </c>
    </row>
    <row r="11" spans="4:15" x14ac:dyDescent="0.25">
      <c r="D11" s="482" t="s">
        <v>3129</v>
      </c>
      <c r="E11" s="481" t="s">
        <v>3126</v>
      </c>
      <c r="F11" s="482"/>
      <c r="G11" s="481"/>
      <c r="H11" s="482"/>
      <c r="I11" s="482"/>
      <c r="J11" s="481" t="str">
        <f t="shared" si="0"/>
        <v/>
      </c>
      <c r="K11" s="482"/>
      <c r="L11" s="482"/>
      <c r="M11" s="482"/>
      <c r="N11" s="482"/>
      <c r="O11" s="481" t="s">
        <v>1685</v>
      </c>
    </row>
    <row r="12" spans="4:15" x14ac:dyDescent="0.25">
      <c r="D12" s="482" t="s">
        <v>3130</v>
      </c>
      <c r="E12" s="481" t="s">
        <v>3126</v>
      </c>
      <c r="F12" s="482"/>
      <c r="G12" s="481"/>
      <c r="H12" s="482"/>
      <c r="I12" s="482"/>
      <c r="J12" s="481" t="str">
        <f t="shared" si="0"/>
        <v/>
      </c>
      <c r="K12" s="482"/>
      <c r="L12" s="482"/>
      <c r="M12" s="482"/>
      <c r="N12" s="482"/>
      <c r="O12" s="481" t="s">
        <v>1686</v>
      </c>
    </row>
    <row r="13" spans="4:15" x14ac:dyDescent="0.25">
      <c r="D13" s="482" t="s">
        <v>3131</v>
      </c>
      <c r="E13" s="481" t="s">
        <v>3126</v>
      </c>
      <c r="F13" s="482"/>
      <c r="G13" s="481"/>
      <c r="H13" s="482"/>
      <c r="I13" s="482"/>
      <c r="J13" s="481" t="str">
        <f t="shared" si="0"/>
        <v/>
      </c>
      <c r="K13" s="482"/>
      <c r="L13" s="482"/>
      <c r="M13" s="482"/>
      <c r="N13" s="482"/>
      <c r="O13" s="481" t="s">
        <v>1687</v>
      </c>
    </row>
    <row r="14" spans="4:15" x14ac:dyDescent="0.25">
      <c r="D14" s="482" t="s">
        <v>3132</v>
      </c>
      <c r="E14" s="481" t="s">
        <v>3126</v>
      </c>
      <c r="F14" s="482"/>
      <c r="G14" s="481"/>
      <c r="H14" s="482"/>
      <c r="I14" s="482"/>
      <c r="J14" s="481" t="str">
        <f t="shared" si="0"/>
        <v/>
      </c>
      <c r="K14" s="482"/>
      <c r="L14" s="482"/>
      <c r="M14" s="482"/>
      <c r="N14" s="482"/>
      <c r="O14" s="481" t="s">
        <v>1688</v>
      </c>
    </row>
    <row r="15" spans="4:15" x14ac:dyDescent="0.25">
      <c r="D15" s="482" t="s">
        <v>3133</v>
      </c>
      <c r="E15" s="481" t="s">
        <v>3126</v>
      </c>
      <c r="F15" s="482"/>
      <c r="G15" s="481"/>
      <c r="H15" s="482"/>
      <c r="I15" s="482"/>
      <c r="J15" s="481" t="str">
        <f t="shared" si="0"/>
        <v/>
      </c>
      <c r="K15" s="482"/>
      <c r="L15" s="482"/>
      <c r="M15" s="482"/>
      <c r="N15" s="482"/>
      <c r="O15" s="481" t="s">
        <v>1689</v>
      </c>
    </row>
    <row r="16" spans="4:15" x14ac:dyDescent="0.25">
      <c r="D16" s="482" t="s">
        <v>3134</v>
      </c>
      <c r="E16" s="481" t="s">
        <v>3126</v>
      </c>
      <c r="F16" s="482"/>
      <c r="G16" s="481"/>
      <c r="H16" s="482"/>
      <c r="I16" s="482"/>
      <c r="J16" s="481" t="str">
        <f t="shared" si="0"/>
        <v/>
      </c>
      <c r="K16" s="482"/>
      <c r="L16" s="482"/>
      <c r="M16" s="482"/>
      <c r="N16" s="482"/>
      <c r="O16" s="481" t="s">
        <v>1690</v>
      </c>
    </row>
    <row r="17" spans="4:15" x14ac:dyDescent="0.25">
      <c r="D17" s="482" t="s">
        <v>3135</v>
      </c>
      <c r="E17" s="481" t="s">
        <v>3126</v>
      </c>
      <c r="F17" s="482"/>
      <c r="G17" s="481"/>
      <c r="H17" s="482"/>
      <c r="I17" s="482"/>
      <c r="J17" s="481" t="str">
        <f t="shared" si="0"/>
        <v/>
      </c>
      <c r="K17" s="482"/>
      <c r="L17" s="482"/>
      <c r="M17" s="482"/>
      <c r="N17" s="482"/>
      <c r="O17" s="481" t="s">
        <v>1691</v>
      </c>
    </row>
    <row r="18" spans="4:15" x14ac:dyDescent="0.25">
      <c r="D18" s="482" t="s">
        <v>3136</v>
      </c>
      <c r="E18" s="481" t="s">
        <v>3137</v>
      </c>
      <c r="F18" s="482"/>
      <c r="G18" s="481"/>
      <c r="H18" s="482"/>
      <c r="I18" s="482"/>
      <c r="J18" s="481" t="str">
        <f t="shared" si="0"/>
        <v/>
      </c>
      <c r="K18" s="482"/>
      <c r="L18" s="482"/>
      <c r="M18" s="482"/>
      <c r="N18" s="482"/>
      <c r="O18" s="481" t="s">
        <v>1672</v>
      </c>
    </row>
    <row r="19" spans="4:15" x14ac:dyDescent="0.25">
      <c r="D19" s="482" t="s">
        <v>3138</v>
      </c>
      <c r="E19" s="481" t="s">
        <v>3137</v>
      </c>
      <c r="F19" s="482"/>
      <c r="G19" s="481"/>
      <c r="H19" s="482"/>
      <c r="I19" s="482"/>
      <c r="J19" s="481" t="str">
        <f t="shared" si="0"/>
        <v/>
      </c>
      <c r="K19" s="482"/>
      <c r="L19" s="482"/>
      <c r="M19" s="482"/>
      <c r="N19" s="482"/>
      <c r="O19" s="481" t="s">
        <v>1673</v>
      </c>
    </row>
    <row r="20" spans="4:15" x14ac:dyDescent="0.25">
      <c r="D20" s="482" t="s">
        <v>3139</v>
      </c>
      <c r="E20" s="481" t="s">
        <v>3137</v>
      </c>
      <c r="F20" s="482"/>
      <c r="G20" s="481"/>
      <c r="H20" s="482"/>
      <c r="I20" s="482"/>
      <c r="J20" s="481" t="str">
        <f t="shared" si="0"/>
        <v/>
      </c>
      <c r="K20" s="482"/>
      <c r="L20" s="482"/>
      <c r="M20" s="482"/>
      <c r="N20" s="482"/>
      <c r="O20" s="481" t="s">
        <v>1674</v>
      </c>
    </row>
    <row r="21" spans="4:15" x14ac:dyDescent="0.25">
      <c r="D21" s="482" t="s">
        <v>3140</v>
      </c>
      <c r="E21" s="481" t="s">
        <v>3137</v>
      </c>
      <c r="F21" s="482"/>
      <c r="G21" s="481"/>
      <c r="H21" s="482"/>
      <c r="I21" s="482"/>
      <c r="J21" s="481" t="str">
        <f t="shared" si="0"/>
        <v/>
      </c>
      <c r="K21" s="482"/>
      <c r="L21" s="482"/>
      <c r="M21" s="482"/>
      <c r="N21" s="482"/>
      <c r="O21" s="481" t="s">
        <v>1675</v>
      </c>
    </row>
    <row r="22" spans="4:15" x14ac:dyDescent="0.25">
      <c r="D22" s="482" t="s">
        <v>3141</v>
      </c>
      <c r="E22" s="481" t="s">
        <v>3137</v>
      </c>
      <c r="F22" s="482"/>
      <c r="G22" s="481"/>
      <c r="H22" s="482"/>
      <c r="I22" s="482"/>
      <c r="J22" s="481" t="str">
        <f t="shared" si="0"/>
        <v/>
      </c>
      <c r="K22" s="482"/>
      <c r="L22" s="482"/>
      <c r="M22" s="482"/>
      <c r="N22" s="482"/>
      <c r="O22" s="481" t="s">
        <v>1676</v>
      </c>
    </row>
    <row r="23" spans="4:15" x14ac:dyDescent="0.25">
      <c r="D23" s="482" t="s">
        <v>3142</v>
      </c>
      <c r="E23" s="481" t="s">
        <v>3137</v>
      </c>
      <c r="F23" s="482"/>
      <c r="G23" s="481"/>
      <c r="H23" s="482"/>
      <c r="I23" s="482"/>
      <c r="J23" s="481" t="str">
        <f t="shared" si="0"/>
        <v/>
      </c>
      <c r="K23" s="482"/>
      <c r="L23" s="482"/>
      <c r="M23" s="482"/>
      <c r="N23" s="482"/>
      <c r="O23" s="481" t="s">
        <v>1677</v>
      </c>
    </row>
    <row r="24" spans="4:15" x14ac:dyDescent="0.25">
      <c r="D24" s="482" t="s">
        <v>3143</v>
      </c>
      <c r="E24" s="481" t="s">
        <v>3137</v>
      </c>
      <c r="F24" s="482"/>
      <c r="G24" s="481"/>
      <c r="H24" s="482"/>
      <c r="I24" s="482"/>
      <c r="J24" s="481" t="str">
        <f t="shared" si="0"/>
        <v/>
      </c>
      <c r="K24" s="482"/>
      <c r="L24" s="482"/>
      <c r="M24" s="482"/>
      <c r="N24" s="482"/>
      <c r="O24" s="481" t="s">
        <v>1678</v>
      </c>
    </row>
    <row r="25" spans="4:15" x14ac:dyDescent="0.25">
      <c r="D25" s="482" t="s">
        <v>3144</v>
      </c>
      <c r="E25" s="481" t="s">
        <v>3137</v>
      </c>
      <c r="F25" s="482"/>
      <c r="G25" s="481"/>
      <c r="H25" s="482"/>
      <c r="I25" s="482"/>
      <c r="J25" s="481" t="str">
        <f t="shared" si="0"/>
        <v/>
      </c>
      <c r="K25" s="482"/>
      <c r="L25" s="482"/>
      <c r="M25" s="482"/>
      <c r="N25" s="482"/>
      <c r="O25" s="481" t="s">
        <v>1679</v>
      </c>
    </row>
    <row r="26" spans="4:15" x14ac:dyDescent="0.25">
      <c r="D26" s="482" t="s">
        <v>3145</v>
      </c>
      <c r="E26" s="481" t="s">
        <v>3137</v>
      </c>
      <c r="F26" s="482"/>
      <c r="G26" s="481"/>
      <c r="H26" s="482"/>
      <c r="I26" s="482"/>
      <c r="J26" s="481" t="str">
        <f t="shared" si="0"/>
        <v/>
      </c>
      <c r="K26" s="482"/>
      <c r="L26" s="482"/>
      <c r="M26" s="482"/>
      <c r="N26" s="482"/>
      <c r="O26" s="481" t="s">
        <v>1680</v>
      </c>
    </row>
    <row r="27" spans="4:15" x14ac:dyDescent="0.25">
      <c r="D27" s="482" t="s">
        <v>3146</v>
      </c>
      <c r="E27" s="481" t="s">
        <v>3137</v>
      </c>
      <c r="F27" s="482"/>
      <c r="G27" s="481"/>
      <c r="H27" s="482"/>
      <c r="I27" s="482"/>
      <c r="J27" s="481" t="str">
        <f t="shared" si="0"/>
        <v/>
      </c>
      <c r="K27" s="482"/>
      <c r="L27" s="482"/>
      <c r="M27" s="482"/>
      <c r="N27" s="482"/>
      <c r="O27" s="481" t="s">
        <v>1681</v>
      </c>
    </row>
    <row r="28" spans="4:15" x14ac:dyDescent="0.25">
      <c r="D28" s="482" t="s">
        <v>3147</v>
      </c>
      <c r="E28" s="481" t="s">
        <v>3148</v>
      </c>
      <c r="F28" s="482"/>
      <c r="G28" s="481"/>
      <c r="H28" s="482"/>
      <c r="I28" s="482"/>
      <c r="J28" s="481" t="str">
        <f t="shared" si="0"/>
        <v/>
      </c>
      <c r="K28" s="482"/>
      <c r="L28" s="482"/>
      <c r="M28" s="482"/>
      <c r="N28" s="482"/>
      <c r="O28" s="481" t="s">
        <v>1662</v>
      </c>
    </row>
    <row r="29" spans="4:15" x14ac:dyDescent="0.25">
      <c r="D29" s="482" t="s">
        <v>3149</v>
      </c>
      <c r="E29" s="481" t="s">
        <v>3148</v>
      </c>
      <c r="F29" s="482"/>
      <c r="G29" s="481"/>
      <c r="H29" s="482"/>
      <c r="I29" s="482"/>
      <c r="J29" s="481" t="str">
        <f t="shared" si="0"/>
        <v/>
      </c>
      <c r="K29" s="482"/>
      <c r="L29" s="482"/>
      <c r="M29" s="482"/>
      <c r="N29" s="482"/>
      <c r="O29" s="481" t="s">
        <v>1663</v>
      </c>
    </row>
    <row r="30" spans="4:15" x14ac:dyDescent="0.25">
      <c r="D30" s="482" t="s">
        <v>3150</v>
      </c>
      <c r="E30" s="481" t="s">
        <v>3148</v>
      </c>
      <c r="F30" s="482"/>
      <c r="G30" s="481"/>
      <c r="H30" s="482"/>
      <c r="I30" s="482"/>
      <c r="J30" s="481" t="str">
        <f t="shared" si="0"/>
        <v/>
      </c>
      <c r="K30" s="482"/>
      <c r="L30" s="482"/>
      <c r="M30" s="482"/>
      <c r="N30" s="482"/>
      <c r="O30" s="481" t="s">
        <v>1664</v>
      </c>
    </row>
    <row r="31" spans="4:15" x14ac:dyDescent="0.25">
      <c r="D31" s="482" t="s">
        <v>3151</v>
      </c>
      <c r="E31" s="481" t="s">
        <v>3148</v>
      </c>
      <c r="F31" s="482"/>
      <c r="G31" s="481"/>
      <c r="H31" s="482"/>
      <c r="I31" s="482"/>
      <c r="J31" s="481" t="str">
        <f t="shared" si="0"/>
        <v/>
      </c>
      <c r="K31" s="482"/>
      <c r="L31" s="482"/>
      <c r="M31" s="482"/>
      <c r="N31" s="482"/>
      <c r="O31" s="481" t="s">
        <v>1665</v>
      </c>
    </row>
    <row r="32" spans="4:15" x14ac:dyDescent="0.25">
      <c r="D32" s="482" t="s">
        <v>3152</v>
      </c>
      <c r="E32" s="481" t="s">
        <v>3148</v>
      </c>
      <c r="F32" s="482"/>
      <c r="G32" s="481"/>
      <c r="H32" s="482"/>
      <c r="I32" s="482"/>
      <c r="J32" s="481" t="str">
        <f t="shared" si="0"/>
        <v/>
      </c>
      <c r="K32" s="482"/>
      <c r="L32" s="482"/>
      <c r="M32" s="482"/>
      <c r="N32" s="482"/>
      <c r="O32" s="481" t="s">
        <v>1666</v>
      </c>
    </row>
    <row r="33" spans="4:15" x14ac:dyDescent="0.25">
      <c r="D33" s="482" t="s">
        <v>3153</v>
      </c>
      <c r="E33" s="481" t="s">
        <v>3148</v>
      </c>
      <c r="F33" s="482"/>
      <c r="G33" s="481"/>
      <c r="H33" s="482"/>
      <c r="I33" s="482"/>
      <c r="J33" s="481" t="str">
        <f t="shared" si="0"/>
        <v/>
      </c>
      <c r="K33" s="482"/>
      <c r="L33" s="482"/>
      <c r="M33" s="482"/>
      <c r="N33" s="482"/>
      <c r="O33" s="481" t="s">
        <v>1667</v>
      </c>
    </row>
    <row r="34" spans="4:15" x14ac:dyDescent="0.25">
      <c r="D34" s="482" t="s">
        <v>3154</v>
      </c>
      <c r="E34" s="481" t="s">
        <v>3148</v>
      </c>
      <c r="F34" s="482"/>
      <c r="G34" s="481"/>
      <c r="H34" s="482"/>
      <c r="I34" s="482"/>
      <c r="J34" s="481" t="str">
        <f t="shared" si="0"/>
        <v/>
      </c>
      <c r="K34" s="482"/>
      <c r="L34" s="482"/>
      <c r="M34" s="482"/>
      <c r="N34" s="482"/>
      <c r="O34" s="481" t="s">
        <v>1668</v>
      </c>
    </row>
    <row r="35" spans="4:15" x14ac:dyDescent="0.25">
      <c r="D35" s="482" t="s">
        <v>3155</v>
      </c>
      <c r="E35" s="481" t="s">
        <v>3148</v>
      </c>
      <c r="F35" s="482"/>
      <c r="G35" s="481"/>
      <c r="H35" s="482"/>
      <c r="I35" s="482"/>
      <c r="J35" s="481" t="str">
        <f t="shared" si="0"/>
        <v/>
      </c>
      <c r="K35" s="482"/>
      <c r="L35" s="482"/>
      <c r="M35" s="482"/>
      <c r="N35" s="482"/>
      <c r="O35" s="481" t="s">
        <v>1669</v>
      </c>
    </row>
    <row r="36" spans="4:15" x14ac:dyDescent="0.25">
      <c r="D36" s="482" t="s">
        <v>3156</v>
      </c>
      <c r="E36" s="481" t="s">
        <v>3148</v>
      </c>
      <c r="F36" s="482"/>
      <c r="G36" s="481"/>
      <c r="H36" s="482"/>
      <c r="I36" s="482"/>
      <c r="J36" s="481" t="str">
        <f t="shared" si="0"/>
        <v/>
      </c>
      <c r="K36" s="482"/>
      <c r="L36" s="482"/>
      <c r="M36" s="482"/>
      <c r="N36" s="482"/>
      <c r="O36" s="481" t="s">
        <v>1670</v>
      </c>
    </row>
    <row r="37" spans="4:15" x14ac:dyDescent="0.25">
      <c r="D37" s="482" t="s">
        <v>3157</v>
      </c>
      <c r="E37" s="481" t="s">
        <v>3148</v>
      </c>
      <c r="F37" s="482"/>
      <c r="G37" s="481"/>
      <c r="H37" s="482"/>
      <c r="I37" s="482"/>
      <c r="J37" s="481" t="str">
        <f t="shared" si="0"/>
        <v/>
      </c>
      <c r="K37" s="482"/>
      <c r="L37" s="482"/>
      <c r="M37" s="482"/>
      <c r="N37" s="482"/>
      <c r="O37" s="481" t="s">
        <v>1671</v>
      </c>
    </row>
    <row r="38" spans="4:15" x14ac:dyDescent="0.25">
      <c r="D38" s="482" t="s">
        <v>3158</v>
      </c>
      <c r="E38" s="481" t="s">
        <v>3159</v>
      </c>
      <c r="F38" s="482"/>
      <c r="G38" s="481"/>
      <c r="H38" s="482"/>
      <c r="I38" s="482"/>
      <c r="J38" s="481" t="str">
        <f t="shared" si="0"/>
        <v/>
      </c>
      <c r="K38" s="482"/>
      <c r="L38" s="482"/>
      <c r="M38" s="482"/>
      <c r="N38" s="482"/>
      <c r="O38" s="481" t="s">
        <v>1652</v>
      </c>
    </row>
    <row r="39" spans="4:15" x14ac:dyDescent="0.25">
      <c r="D39" s="482" t="s">
        <v>3160</v>
      </c>
      <c r="E39" s="481" t="s">
        <v>3159</v>
      </c>
      <c r="F39" s="482"/>
      <c r="G39" s="481"/>
      <c r="H39" s="482"/>
      <c r="I39" s="482"/>
      <c r="J39" s="481" t="str">
        <f t="shared" si="0"/>
        <v/>
      </c>
      <c r="K39" s="482"/>
      <c r="L39" s="482"/>
      <c r="M39" s="482"/>
      <c r="N39" s="482"/>
      <c r="O39" s="481" t="s">
        <v>1653</v>
      </c>
    </row>
    <row r="40" spans="4:15" x14ac:dyDescent="0.25">
      <c r="D40" s="482" t="s">
        <v>3161</v>
      </c>
      <c r="E40" s="481" t="s">
        <v>3159</v>
      </c>
      <c r="F40" s="482"/>
      <c r="G40" s="481"/>
      <c r="H40" s="482"/>
      <c r="I40" s="482"/>
      <c r="J40" s="481" t="str">
        <f t="shared" si="0"/>
        <v/>
      </c>
      <c r="K40" s="482"/>
      <c r="L40" s="482"/>
      <c r="M40" s="482"/>
      <c r="N40" s="482"/>
      <c r="O40" s="481" t="s">
        <v>1654</v>
      </c>
    </row>
    <row r="41" spans="4:15" x14ac:dyDescent="0.25">
      <c r="D41" s="482" t="s">
        <v>3162</v>
      </c>
      <c r="E41" s="481" t="s">
        <v>3159</v>
      </c>
      <c r="F41" s="482"/>
      <c r="G41" s="481"/>
      <c r="H41" s="482"/>
      <c r="I41" s="482"/>
      <c r="J41" s="481" t="str">
        <f t="shared" si="0"/>
        <v/>
      </c>
      <c r="K41" s="482"/>
      <c r="L41" s="482"/>
      <c r="M41" s="482"/>
      <c r="N41" s="482"/>
      <c r="O41" s="481" t="s">
        <v>1655</v>
      </c>
    </row>
    <row r="42" spans="4:15" x14ac:dyDescent="0.25">
      <c r="D42" s="482" t="s">
        <v>3163</v>
      </c>
      <c r="E42" s="481" t="s">
        <v>3159</v>
      </c>
      <c r="F42" s="482"/>
      <c r="G42" s="481"/>
      <c r="H42" s="482"/>
      <c r="I42" s="482"/>
      <c r="J42" s="481" t="str">
        <f t="shared" si="0"/>
        <v/>
      </c>
      <c r="K42" s="482"/>
      <c r="L42" s="482"/>
      <c r="M42" s="482"/>
      <c r="N42" s="482"/>
      <c r="O42" s="481" t="s">
        <v>1656</v>
      </c>
    </row>
    <row r="43" spans="4:15" x14ac:dyDescent="0.25">
      <c r="D43" s="482" t="s">
        <v>3164</v>
      </c>
      <c r="E43" s="481" t="s">
        <v>3159</v>
      </c>
      <c r="F43" s="482"/>
      <c r="G43" s="481"/>
      <c r="H43" s="482"/>
      <c r="I43" s="482"/>
      <c r="J43" s="481" t="str">
        <f t="shared" si="0"/>
        <v/>
      </c>
      <c r="K43" s="482"/>
      <c r="L43" s="482"/>
      <c r="M43" s="482"/>
      <c r="N43" s="482"/>
      <c r="O43" s="481" t="s">
        <v>1657</v>
      </c>
    </row>
    <row r="44" spans="4:15" x14ac:dyDescent="0.25">
      <c r="D44" s="482" t="s">
        <v>3165</v>
      </c>
      <c r="E44" s="481" t="s">
        <v>3159</v>
      </c>
      <c r="F44" s="482"/>
      <c r="G44" s="481"/>
      <c r="H44" s="482"/>
      <c r="I44" s="482"/>
      <c r="J44" s="481" t="str">
        <f t="shared" si="0"/>
        <v/>
      </c>
      <c r="K44" s="482"/>
      <c r="L44" s="482"/>
      <c r="M44" s="482"/>
      <c r="N44" s="482"/>
      <c r="O44" s="481" t="s">
        <v>1658</v>
      </c>
    </row>
    <row r="45" spans="4:15" x14ac:dyDescent="0.25">
      <c r="D45" s="482" t="s">
        <v>3166</v>
      </c>
      <c r="E45" s="481" t="s">
        <v>3159</v>
      </c>
      <c r="F45" s="482"/>
      <c r="G45" s="481"/>
      <c r="H45" s="482"/>
      <c r="I45" s="482"/>
      <c r="J45" s="481" t="str">
        <f t="shared" si="0"/>
        <v/>
      </c>
      <c r="K45" s="482"/>
      <c r="L45" s="482"/>
      <c r="M45" s="482"/>
      <c r="N45" s="482"/>
      <c r="O45" s="481" t="s">
        <v>1659</v>
      </c>
    </row>
    <row r="46" spans="4:15" x14ac:dyDescent="0.25">
      <c r="D46" s="482" t="s">
        <v>3167</v>
      </c>
      <c r="E46" s="481" t="s">
        <v>3159</v>
      </c>
      <c r="F46" s="482"/>
      <c r="G46" s="481"/>
      <c r="H46" s="482"/>
      <c r="I46" s="482"/>
      <c r="J46" s="481" t="str">
        <f t="shared" si="0"/>
        <v/>
      </c>
      <c r="K46" s="482"/>
      <c r="L46" s="482"/>
      <c r="M46" s="482"/>
      <c r="N46" s="482"/>
      <c r="O46" s="481" t="s">
        <v>1660</v>
      </c>
    </row>
    <row r="47" spans="4:15" x14ac:dyDescent="0.25">
      <c r="D47" s="482" t="s">
        <v>3168</v>
      </c>
      <c r="E47" s="481" t="s">
        <v>3159</v>
      </c>
      <c r="F47" s="482"/>
      <c r="G47" s="481"/>
      <c r="H47" s="482"/>
      <c r="I47" s="482"/>
      <c r="J47" s="481" t="str">
        <f t="shared" si="0"/>
        <v/>
      </c>
      <c r="K47" s="482"/>
      <c r="L47" s="482"/>
      <c r="M47" s="482"/>
      <c r="N47" s="482"/>
      <c r="O47" s="481" t="s">
        <v>1661</v>
      </c>
    </row>
    <row r="48" spans="4:15" x14ac:dyDescent="0.25">
      <c r="D48" s="482" t="s">
        <v>3169</v>
      </c>
      <c r="E48" s="481" t="s">
        <v>3170</v>
      </c>
      <c r="F48" s="482"/>
      <c r="G48" s="481"/>
      <c r="H48" s="482"/>
      <c r="I48" s="482"/>
      <c r="J48" s="481" t="str">
        <f t="shared" si="0"/>
        <v/>
      </c>
      <c r="K48" s="482"/>
      <c r="L48" s="482"/>
      <c r="M48" s="482"/>
      <c r="N48" s="482"/>
      <c r="O48" s="481" t="s">
        <v>1642</v>
      </c>
    </row>
    <row r="49" spans="4:15" x14ac:dyDescent="0.25">
      <c r="D49" s="482" t="s">
        <v>3171</v>
      </c>
      <c r="E49" s="481" t="s">
        <v>3170</v>
      </c>
      <c r="F49" s="482"/>
      <c r="G49" s="481"/>
      <c r="H49" s="482"/>
      <c r="I49" s="482"/>
      <c r="J49" s="481" t="str">
        <f t="shared" si="0"/>
        <v/>
      </c>
      <c r="K49" s="482"/>
      <c r="L49" s="482"/>
      <c r="M49" s="482"/>
      <c r="N49" s="482"/>
      <c r="O49" s="481" t="s">
        <v>1643</v>
      </c>
    </row>
    <row r="50" spans="4:15" x14ac:dyDescent="0.25">
      <c r="D50" s="482" t="s">
        <v>3172</v>
      </c>
      <c r="E50" s="481" t="s">
        <v>3170</v>
      </c>
      <c r="F50" s="482"/>
      <c r="G50" s="481"/>
      <c r="H50" s="482"/>
      <c r="I50" s="482"/>
      <c r="J50" s="481" t="str">
        <f t="shared" si="0"/>
        <v/>
      </c>
      <c r="K50" s="482"/>
      <c r="L50" s="482"/>
      <c r="M50" s="482"/>
      <c r="N50" s="482"/>
      <c r="O50" s="481" t="s">
        <v>1644</v>
      </c>
    </row>
    <row r="51" spans="4:15" x14ac:dyDescent="0.25">
      <c r="D51" s="482" t="s">
        <v>3173</v>
      </c>
      <c r="E51" s="481" t="s">
        <v>3170</v>
      </c>
      <c r="F51" s="482"/>
      <c r="G51" s="481"/>
      <c r="H51" s="482"/>
      <c r="I51" s="482"/>
      <c r="J51" s="481" t="str">
        <f t="shared" si="0"/>
        <v/>
      </c>
      <c r="K51" s="482"/>
      <c r="L51" s="482"/>
      <c r="M51" s="482"/>
      <c r="N51" s="482"/>
      <c r="O51" s="481" t="s">
        <v>1645</v>
      </c>
    </row>
    <row r="52" spans="4:15" x14ac:dyDescent="0.25">
      <c r="D52" s="482" t="s">
        <v>3174</v>
      </c>
      <c r="E52" s="481" t="s">
        <v>3170</v>
      </c>
      <c r="F52" s="482"/>
      <c r="G52" s="481"/>
      <c r="H52" s="482"/>
      <c r="I52" s="482"/>
      <c r="J52" s="481" t="str">
        <f t="shared" si="0"/>
        <v/>
      </c>
      <c r="K52" s="482"/>
      <c r="L52" s="482"/>
      <c r="M52" s="482"/>
      <c r="N52" s="482"/>
      <c r="O52" s="481" t="s">
        <v>1646</v>
      </c>
    </row>
    <row r="53" spans="4:15" x14ac:dyDescent="0.25">
      <c r="D53" s="482" t="s">
        <v>3175</v>
      </c>
      <c r="E53" s="481" t="s">
        <v>3170</v>
      </c>
      <c r="F53" s="482"/>
      <c r="G53" s="481"/>
      <c r="H53" s="482"/>
      <c r="I53" s="482"/>
      <c r="J53" s="481" t="str">
        <f t="shared" si="0"/>
        <v/>
      </c>
      <c r="K53" s="482"/>
      <c r="L53" s="482"/>
      <c r="M53" s="482"/>
      <c r="N53" s="482"/>
      <c r="O53" s="481" t="s">
        <v>1647</v>
      </c>
    </row>
    <row r="54" spans="4:15" x14ac:dyDescent="0.25">
      <c r="D54" s="482" t="s">
        <v>3176</v>
      </c>
      <c r="E54" s="481" t="s">
        <v>3170</v>
      </c>
      <c r="F54" s="482"/>
      <c r="G54" s="481"/>
      <c r="H54" s="482"/>
      <c r="I54" s="482"/>
      <c r="J54" s="481" t="str">
        <f t="shared" si="0"/>
        <v/>
      </c>
      <c r="K54" s="482"/>
      <c r="L54" s="482"/>
      <c r="M54" s="482"/>
      <c r="N54" s="482"/>
      <c r="O54" s="481" t="s">
        <v>1648</v>
      </c>
    </row>
    <row r="55" spans="4:15" x14ac:dyDescent="0.25">
      <c r="D55" s="482" t="s">
        <v>3177</v>
      </c>
      <c r="E55" s="481" t="s">
        <v>3170</v>
      </c>
      <c r="F55" s="482"/>
      <c r="G55" s="481"/>
      <c r="H55" s="482"/>
      <c r="I55" s="482"/>
      <c r="J55" s="481" t="str">
        <f t="shared" si="0"/>
        <v/>
      </c>
      <c r="K55" s="482"/>
      <c r="L55" s="482"/>
      <c r="M55" s="482"/>
      <c r="N55" s="482"/>
      <c r="O55" s="481" t="s">
        <v>1649</v>
      </c>
    </row>
    <row r="56" spans="4:15" x14ac:dyDescent="0.25">
      <c r="D56" s="482" t="s">
        <v>3178</v>
      </c>
      <c r="E56" s="481" t="s">
        <v>3170</v>
      </c>
      <c r="F56" s="482"/>
      <c r="G56" s="481"/>
      <c r="H56" s="482"/>
      <c r="I56" s="482"/>
      <c r="J56" s="481" t="str">
        <f t="shared" si="0"/>
        <v/>
      </c>
      <c r="K56" s="482"/>
      <c r="L56" s="482"/>
      <c r="M56" s="482"/>
      <c r="N56" s="482"/>
      <c r="O56" s="481" t="s">
        <v>1650</v>
      </c>
    </row>
    <row r="57" spans="4:15" x14ac:dyDescent="0.25">
      <c r="D57" s="482" t="s">
        <v>3179</v>
      </c>
      <c r="E57" s="481" t="s">
        <v>3170</v>
      </c>
      <c r="F57" s="482"/>
      <c r="G57" s="481"/>
      <c r="H57" s="482"/>
      <c r="I57" s="482"/>
      <c r="J57" s="481" t="str">
        <f t="shared" si="0"/>
        <v/>
      </c>
      <c r="K57" s="482"/>
      <c r="L57" s="482"/>
      <c r="M57" s="482"/>
      <c r="N57" s="482"/>
      <c r="O57" s="481" t="s">
        <v>1651</v>
      </c>
    </row>
    <row r="58" spans="4:15" x14ac:dyDescent="0.25">
      <c r="D58" s="482" t="s">
        <v>3180</v>
      </c>
      <c r="E58" s="481" t="s">
        <v>3181</v>
      </c>
      <c r="F58" s="482"/>
      <c r="G58" s="481"/>
      <c r="H58" s="482"/>
      <c r="I58" s="482"/>
      <c r="J58" s="481" t="str">
        <f t="shared" si="0"/>
        <v/>
      </c>
      <c r="K58" s="482"/>
      <c r="L58" s="482"/>
      <c r="M58" s="482"/>
      <c r="N58" s="482"/>
      <c r="O58" s="481" t="s">
        <v>1632</v>
      </c>
    </row>
    <row r="59" spans="4:15" x14ac:dyDescent="0.25">
      <c r="D59" s="482" t="s">
        <v>3182</v>
      </c>
      <c r="E59" s="481" t="s">
        <v>3181</v>
      </c>
      <c r="F59" s="482"/>
      <c r="G59" s="481"/>
      <c r="H59" s="482"/>
      <c r="I59" s="482"/>
      <c r="J59" s="481" t="str">
        <f t="shared" si="0"/>
        <v/>
      </c>
      <c r="K59" s="482"/>
      <c r="L59" s="482"/>
      <c r="M59" s="482"/>
      <c r="N59" s="482"/>
      <c r="O59" s="481" t="s">
        <v>1633</v>
      </c>
    </row>
    <row r="60" spans="4:15" x14ac:dyDescent="0.25">
      <c r="D60" s="482" t="s">
        <v>3183</v>
      </c>
      <c r="E60" s="481" t="s">
        <v>3181</v>
      </c>
      <c r="F60" s="482"/>
      <c r="G60" s="481"/>
      <c r="H60" s="482"/>
      <c r="I60" s="482"/>
      <c r="J60" s="481" t="str">
        <f t="shared" si="0"/>
        <v/>
      </c>
      <c r="K60" s="482"/>
      <c r="L60" s="482"/>
      <c r="M60" s="482"/>
      <c r="N60" s="482"/>
      <c r="O60" s="481" t="s">
        <v>1634</v>
      </c>
    </row>
    <row r="61" spans="4:15" x14ac:dyDescent="0.25">
      <c r="D61" s="482" t="s">
        <v>3184</v>
      </c>
      <c r="E61" s="481" t="s">
        <v>3181</v>
      </c>
      <c r="F61" s="482"/>
      <c r="G61" s="481"/>
      <c r="H61" s="482"/>
      <c r="I61" s="482"/>
      <c r="J61" s="481" t="str">
        <f t="shared" si="0"/>
        <v/>
      </c>
      <c r="K61" s="482"/>
      <c r="L61" s="482"/>
      <c r="M61" s="482"/>
      <c r="N61" s="482"/>
      <c r="O61" s="481" t="s">
        <v>1635</v>
      </c>
    </row>
    <row r="62" spans="4:15" x14ac:dyDescent="0.25">
      <c r="D62" s="482" t="s">
        <v>3185</v>
      </c>
      <c r="E62" s="481" t="s">
        <v>3181</v>
      </c>
      <c r="F62" s="482"/>
      <c r="G62" s="481"/>
      <c r="H62" s="482"/>
      <c r="I62" s="482"/>
      <c r="J62" s="481" t="str">
        <f t="shared" si="0"/>
        <v/>
      </c>
      <c r="K62" s="482"/>
      <c r="L62" s="482"/>
      <c r="M62" s="482"/>
      <c r="N62" s="482"/>
      <c r="O62" s="481" t="s">
        <v>1636</v>
      </c>
    </row>
    <row r="63" spans="4:15" x14ac:dyDescent="0.25">
      <c r="D63" s="482" t="s">
        <v>3186</v>
      </c>
      <c r="E63" s="481" t="s">
        <v>3181</v>
      </c>
      <c r="F63" s="482"/>
      <c r="G63" s="481"/>
      <c r="H63" s="482"/>
      <c r="I63" s="482"/>
      <c r="J63" s="481" t="str">
        <f t="shared" si="0"/>
        <v/>
      </c>
      <c r="K63" s="482"/>
      <c r="L63" s="482"/>
      <c r="M63" s="482"/>
      <c r="N63" s="482"/>
      <c r="O63" s="481" t="s">
        <v>1637</v>
      </c>
    </row>
    <row r="64" spans="4:15" x14ac:dyDescent="0.25">
      <c r="D64" s="482" t="s">
        <v>3187</v>
      </c>
      <c r="E64" s="481" t="s">
        <v>3181</v>
      </c>
      <c r="F64" s="482"/>
      <c r="G64" s="481"/>
      <c r="H64" s="482"/>
      <c r="I64" s="482"/>
      <c r="J64" s="481" t="str">
        <f t="shared" si="0"/>
        <v/>
      </c>
      <c r="K64" s="482"/>
      <c r="L64" s="482"/>
      <c r="M64" s="482"/>
      <c r="N64" s="482"/>
      <c r="O64" s="481" t="s">
        <v>1638</v>
      </c>
    </row>
    <row r="65" spans="4:15" x14ac:dyDescent="0.25">
      <c r="D65" s="482" t="s">
        <v>3188</v>
      </c>
      <c r="E65" s="481" t="s">
        <v>3181</v>
      </c>
      <c r="F65" s="482"/>
      <c r="G65" s="481"/>
      <c r="H65" s="482"/>
      <c r="I65" s="482"/>
      <c r="J65" s="481" t="str">
        <f t="shared" si="0"/>
        <v/>
      </c>
      <c r="K65" s="482"/>
      <c r="L65" s="482"/>
      <c r="M65" s="482"/>
      <c r="N65" s="482"/>
      <c r="O65" s="481" t="s">
        <v>1639</v>
      </c>
    </row>
    <row r="66" spans="4:15" x14ac:dyDescent="0.25">
      <c r="D66" s="482" t="s">
        <v>3189</v>
      </c>
      <c r="E66" s="481" t="s">
        <v>3181</v>
      </c>
      <c r="F66" s="482"/>
      <c r="G66" s="481"/>
      <c r="H66" s="482"/>
      <c r="I66" s="482"/>
      <c r="J66" s="481" t="str">
        <f t="shared" si="0"/>
        <v/>
      </c>
      <c r="K66" s="482"/>
      <c r="L66" s="482"/>
      <c r="M66" s="482"/>
      <c r="N66" s="482"/>
      <c r="O66" s="481" t="s">
        <v>1640</v>
      </c>
    </row>
    <row r="67" spans="4:15" x14ac:dyDescent="0.25">
      <c r="D67" s="482" t="s">
        <v>3190</v>
      </c>
      <c r="E67" s="481" t="s">
        <v>3181</v>
      </c>
      <c r="F67" s="482"/>
      <c r="G67" s="481"/>
      <c r="H67" s="482"/>
      <c r="I67" s="482"/>
      <c r="J67" s="481" t="str">
        <f t="shared" si="0"/>
        <v/>
      </c>
      <c r="K67" s="482"/>
      <c r="L67" s="482"/>
      <c r="M67" s="482"/>
      <c r="N67" s="482"/>
      <c r="O67" s="481" t="s">
        <v>1641</v>
      </c>
    </row>
    <row r="68" spans="4:15" x14ac:dyDescent="0.25">
      <c r="D68" s="482" t="s">
        <v>3191</v>
      </c>
      <c r="E68" s="481" t="s">
        <v>3192</v>
      </c>
      <c r="F68" s="482"/>
      <c r="G68" s="481"/>
      <c r="H68" s="482"/>
      <c r="I68" s="482"/>
      <c r="J68" s="481" t="str">
        <f t="shared" ref="J68:J131" si="1">F68&amp;H68&amp;I68</f>
        <v/>
      </c>
      <c r="K68" s="482"/>
      <c r="L68" s="482"/>
      <c r="M68" s="482"/>
      <c r="N68" s="482"/>
      <c r="O68" s="481" t="s">
        <v>1622</v>
      </c>
    </row>
    <row r="69" spans="4:15" x14ac:dyDescent="0.25">
      <c r="D69" s="482" t="s">
        <v>3193</v>
      </c>
      <c r="E69" s="481" t="s">
        <v>3192</v>
      </c>
      <c r="F69" s="482"/>
      <c r="G69" s="481"/>
      <c r="H69" s="482"/>
      <c r="I69" s="482"/>
      <c r="J69" s="481" t="str">
        <f t="shared" si="1"/>
        <v/>
      </c>
      <c r="K69" s="482"/>
      <c r="L69" s="482"/>
      <c r="M69" s="482"/>
      <c r="N69" s="482"/>
      <c r="O69" s="481" t="s">
        <v>1623</v>
      </c>
    </row>
    <row r="70" spans="4:15" x14ac:dyDescent="0.25">
      <c r="D70" s="482" t="s">
        <v>3194</v>
      </c>
      <c r="E70" s="481" t="s">
        <v>3192</v>
      </c>
      <c r="F70" s="482"/>
      <c r="G70" s="481"/>
      <c r="H70" s="482"/>
      <c r="I70" s="482"/>
      <c r="J70" s="481" t="str">
        <f t="shared" si="1"/>
        <v/>
      </c>
      <c r="K70" s="482"/>
      <c r="L70" s="482"/>
      <c r="M70" s="482"/>
      <c r="N70" s="482"/>
      <c r="O70" s="481" t="s">
        <v>1624</v>
      </c>
    </row>
    <row r="71" spans="4:15" x14ac:dyDescent="0.25">
      <c r="D71" s="482" t="s">
        <v>3195</v>
      </c>
      <c r="E71" s="481" t="s">
        <v>3192</v>
      </c>
      <c r="F71" s="482"/>
      <c r="G71" s="481"/>
      <c r="H71" s="482"/>
      <c r="I71" s="482"/>
      <c r="J71" s="481" t="str">
        <f t="shared" si="1"/>
        <v/>
      </c>
      <c r="K71" s="482"/>
      <c r="L71" s="482"/>
      <c r="M71" s="482"/>
      <c r="N71" s="482"/>
      <c r="O71" s="481" t="s">
        <v>1625</v>
      </c>
    </row>
    <row r="72" spans="4:15" x14ac:dyDescent="0.25">
      <c r="D72" s="482" t="s">
        <v>3196</v>
      </c>
      <c r="E72" s="481" t="s">
        <v>3192</v>
      </c>
      <c r="F72" s="482"/>
      <c r="G72" s="481"/>
      <c r="H72" s="482"/>
      <c r="I72" s="482"/>
      <c r="J72" s="481" t="str">
        <f t="shared" si="1"/>
        <v/>
      </c>
      <c r="K72" s="482"/>
      <c r="L72" s="482"/>
      <c r="M72" s="482"/>
      <c r="N72" s="482"/>
      <c r="O72" s="481" t="s">
        <v>1626</v>
      </c>
    </row>
    <row r="73" spans="4:15" x14ac:dyDescent="0.25">
      <c r="D73" s="482" t="s">
        <v>3197</v>
      </c>
      <c r="E73" s="481" t="s">
        <v>3192</v>
      </c>
      <c r="F73" s="482"/>
      <c r="G73" s="481"/>
      <c r="H73" s="482"/>
      <c r="I73" s="482"/>
      <c r="J73" s="481" t="str">
        <f t="shared" si="1"/>
        <v/>
      </c>
      <c r="K73" s="482"/>
      <c r="L73" s="482"/>
      <c r="M73" s="482"/>
      <c r="N73" s="482"/>
      <c r="O73" s="481" t="s">
        <v>1627</v>
      </c>
    </row>
    <row r="74" spans="4:15" x14ac:dyDescent="0.25">
      <c r="D74" s="482" t="s">
        <v>3198</v>
      </c>
      <c r="E74" s="481" t="s">
        <v>3192</v>
      </c>
      <c r="F74" s="482"/>
      <c r="G74" s="481"/>
      <c r="H74" s="482"/>
      <c r="I74" s="482"/>
      <c r="J74" s="481" t="str">
        <f t="shared" si="1"/>
        <v/>
      </c>
      <c r="K74" s="482"/>
      <c r="L74" s="482"/>
      <c r="M74" s="482"/>
      <c r="N74" s="482"/>
      <c r="O74" s="481" t="s">
        <v>1628</v>
      </c>
    </row>
    <row r="75" spans="4:15" x14ac:dyDescent="0.25">
      <c r="D75" s="482" t="s">
        <v>3199</v>
      </c>
      <c r="E75" s="481" t="s">
        <v>3192</v>
      </c>
      <c r="F75" s="482"/>
      <c r="G75" s="481"/>
      <c r="H75" s="482"/>
      <c r="I75" s="482"/>
      <c r="J75" s="481" t="str">
        <f t="shared" si="1"/>
        <v/>
      </c>
      <c r="K75" s="482"/>
      <c r="L75" s="482"/>
      <c r="M75" s="482"/>
      <c r="N75" s="482"/>
      <c r="O75" s="481" t="s">
        <v>1629</v>
      </c>
    </row>
    <row r="76" spans="4:15" x14ac:dyDescent="0.25">
      <c r="D76" s="482" t="s">
        <v>3200</v>
      </c>
      <c r="E76" s="481" t="s">
        <v>3192</v>
      </c>
      <c r="F76" s="482"/>
      <c r="G76" s="481"/>
      <c r="H76" s="482"/>
      <c r="I76" s="482"/>
      <c r="J76" s="481" t="str">
        <f t="shared" si="1"/>
        <v/>
      </c>
      <c r="K76" s="482"/>
      <c r="L76" s="482"/>
      <c r="M76" s="482"/>
      <c r="N76" s="482"/>
      <c r="O76" s="481" t="s">
        <v>1630</v>
      </c>
    </row>
    <row r="77" spans="4:15" x14ac:dyDescent="0.25">
      <c r="D77" s="482" t="s">
        <v>3201</v>
      </c>
      <c r="E77" s="481" t="s">
        <v>3192</v>
      </c>
      <c r="F77" s="482"/>
      <c r="G77" s="481"/>
      <c r="H77" s="482"/>
      <c r="I77" s="482"/>
      <c r="J77" s="481" t="str">
        <f t="shared" si="1"/>
        <v/>
      </c>
      <c r="K77" s="482"/>
      <c r="L77" s="482"/>
      <c r="M77" s="482"/>
      <c r="N77" s="482"/>
      <c r="O77" s="481" t="s">
        <v>1631</v>
      </c>
    </row>
    <row r="78" spans="4:15" x14ac:dyDescent="0.25">
      <c r="D78" s="482" t="s">
        <v>3202</v>
      </c>
      <c r="E78" s="481" t="s">
        <v>3203</v>
      </c>
      <c r="F78" s="482"/>
      <c r="G78" s="481"/>
      <c r="H78" s="482"/>
      <c r="I78" s="482"/>
      <c r="J78" s="481" t="str">
        <f t="shared" si="1"/>
        <v/>
      </c>
      <c r="K78" s="482"/>
      <c r="L78" s="482"/>
      <c r="M78" s="482"/>
      <c r="N78" s="482"/>
      <c r="O78" s="481" t="s">
        <v>1612</v>
      </c>
    </row>
    <row r="79" spans="4:15" x14ac:dyDescent="0.25">
      <c r="D79" s="482" t="s">
        <v>3204</v>
      </c>
      <c r="E79" s="481" t="s">
        <v>3203</v>
      </c>
      <c r="F79" s="482"/>
      <c r="G79" s="481"/>
      <c r="H79" s="482"/>
      <c r="I79" s="482"/>
      <c r="J79" s="481" t="str">
        <f t="shared" si="1"/>
        <v/>
      </c>
      <c r="K79" s="482"/>
      <c r="L79" s="482"/>
      <c r="M79" s="482"/>
      <c r="N79" s="482"/>
      <c r="O79" s="481" t="s">
        <v>1613</v>
      </c>
    </row>
    <row r="80" spans="4:15" x14ac:dyDescent="0.25">
      <c r="D80" s="482" t="s">
        <v>3205</v>
      </c>
      <c r="E80" s="481" t="s">
        <v>3203</v>
      </c>
      <c r="F80" s="482"/>
      <c r="G80" s="481"/>
      <c r="H80" s="482"/>
      <c r="I80" s="482"/>
      <c r="J80" s="481" t="str">
        <f t="shared" si="1"/>
        <v/>
      </c>
      <c r="K80" s="482"/>
      <c r="L80" s="482"/>
      <c r="M80" s="482"/>
      <c r="N80" s="482"/>
      <c r="O80" s="481" t="s">
        <v>1614</v>
      </c>
    </row>
    <row r="81" spans="4:15" x14ac:dyDescent="0.25">
      <c r="D81" s="482" t="s">
        <v>3206</v>
      </c>
      <c r="E81" s="481" t="s">
        <v>3203</v>
      </c>
      <c r="F81" s="482"/>
      <c r="G81" s="481"/>
      <c r="H81" s="482"/>
      <c r="I81" s="482"/>
      <c r="J81" s="481" t="str">
        <f t="shared" si="1"/>
        <v/>
      </c>
      <c r="K81" s="482"/>
      <c r="L81" s="482"/>
      <c r="M81" s="482"/>
      <c r="N81" s="482"/>
      <c r="O81" s="481" t="s">
        <v>1615</v>
      </c>
    </row>
    <row r="82" spans="4:15" x14ac:dyDescent="0.25">
      <c r="D82" s="482" t="s">
        <v>3207</v>
      </c>
      <c r="E82" s="481" t="s">
        <v>3203</v>
      </c>
      <c r="F82" s="482"/>
      <c r="G82" s="481"/>
      <c r="H82" s="482"/>
      <c r="I82" s="482"/>
      <c r="J82" s="481" t="str">
        <f t="shared" si="1"/>
        <v/>
      </c>
      <c r="K82" s="482"/>
      <c r="L82" s="482"/>
      <c r="M82" s="482"/>
      <c r="N82" s="482"/>
      <c r="O82" s="481" t="s">
        <v>1616</v>
      </c>
    </row>
    <row r="83" spans="4:15" x14ac:dyDescent="0.25">
      <c r="D83" s="482" t="s">
        <v>3208</v>
      </c>
      <c r="E83" s="481" t="s">
        <v>3203</v>
      </c>
      <c r="F83" s="482"/>
      <c r="G83" s="481"/>
      <c r="H83" s="482"/>
      <c r="I83" s="482"/>
      <c r="J83" s="481" t="str">
        <f t="shared" si="1"/>
        <v/>
      </c>
      <c r="K83" s="482"/>
      <c r="L83" s="482"/>
      <c r="M83" s="482"/>
      <c r="N83" s="482"/>
      <c r="O83" s="481" t="s">
        <v>1617</v>
      </c>
    </row>
    <row r="84" spans="4:15" x14ac:dyDescent="0.25">
      <c r="D84" s="482" t="s">
        <v>3209</v>
      </c>
      <c r="E84" s="481" t="s">
        <v>3203</v>
      </c>
      <c r="F84" s="482"/>
      <c r="G84" s="481"/>
      <c r="H84" s="482"/>
      <c r="I84" s="482"/>
      <c r="J84" s="481" t="str">
        <f t="shared" si="1"/>
        <v/>
      </c>
      <c r="K84" s="482"/>
      <c r="L84" s="482"/>
      <c r="M84" s="482"/>
      <c r="N84" s="482"/>
      <c r="O84" s="481" t="s">
        <v>1618</v>
      </c>
    </row>
    <row r="85" spans="4:15" x14ac:dyDescent="0.25">
      <c r="D85" s="482" t="s">
        <v>3210</v>
      </c>
      <c r="E85" s="481" t="s">
        <v>3203</v>
      </c>
      <c r="F85" s="482"/>
      <c r="G85" s="481"/>
      <c r="H85" s="482"/>
      <c r="I85" s="482"/>
      <c r="J85" s="481" t="str">
        <f t="shared" si="1"/>
        <v/>
      </c>
      <c r="K85" s="482"/>
      <c r="L85" s="482"/>
      <c r="M85" s="482"/>
      <c r="N85" s="482"/>
      <c r="O85" s="481" t="s">
        <v>1619</v>
      </c>
    </row>
    <row r="86" spans="4:15" x14ac:dyDescent="0.25">
      <c r="D86" s="482" t="s">
        <v>3211</v>
      </c>
      <c r="E86" s="481" t="s">
        <v>3203</v>
      </c>
      <c r="F86" s="482"/>
      <c r="G86" s="481"/>
      <c r="H86" s="482"/>
      <c r="I86" s="482"/>
      <c r="J86" s="481" t="str">
        <f t="shared" si="1"/>
        <v/>
      </c>
      <c r="K86" s="482"/>
      <c r="L86" s="482"/>
      <c r="M86" s="482"/>
      <c r="N86" s="482"/>
      <c r="O86" s="481" t="s">
        <v>1620</v>
      </c>
    </row>
    <row r="87" spans="4:15" x14ac:dyDescent="0.25">
      <c r="D87" s="482" t="s">
        <v>3212</v>
      </c>
      <c r="E87" s="481" t="s">
        <v>3203</v>
      </c>
      <c r="F87" s="482"/>
      <c r="G87" s="481"/>
      <c r="H87" s="482"/>
      <c r="I87" s="482"/>
      <c r="J87" s="481" t="str">
        <f t="shared" si="1"/>
        <v/>
      </c>
      <c r="K87" s="482"/>
      <c r="L87" s="482"/>
      <c r="M87" s="482"/>
      <c r="N87" s="482"/>
      <c r="O87" s="481" t="s">
        <v>1621</v>
      </c>
    </row>
    <row r="88" spans="4:15" x14ac:dyDescent="0.25">
      <c r="D88" s="482" t="s">
        <v>3213</v>
      </c>
      <c r="E88" s="481" t="s">
        <v>3214</v>
      </c>
      <c r="F88" s="482"/>
      <c r="G88" s="481"/>
      <c r="H88" s="482"/>
      <c r="I88" s="482"/>
      <c r="J88" s="481" t="str">
        <f t="shared" si="1"/>
        <v/>
      </c>
      <c r="K88" s="482"/>
      <c r="L88" s="482"/>
      <c r="M88" s="482"/>
      <c r="N88" s="482"/>
      <c r="O88" s="481" t="s">
        <v>1602</v>
      </c>
    </row>
    <row r="89" spans="4:15" x14ac:dyDescent="0.25">
      <c r="D89" s="482" t="s">
        <v>3215</v>
      </c>
      <c r="E89" s="481" t="s">
        <v>3214</v>
      </c>
      <c r="F89" s="482"/>
      <c r="G89" s="481"/>
      <c r="H89" s="482"/>
      <c r="I89" s="482"/>
      <c r="J89" s="481" t="str">
        <f t="shared" si="1"/>
        <v/>
      </c>
      <c r="K89" s="482"/>
      <c r="L89" s="482"/>
      <c r="M89" s="482"/>
      <c r="N89" s="482"/>
      <c r="O89" s="481" t="s">
        <v>1603</v>
      </c>
    </row>
    <row r="90" spans="4:15" x14ac:dyDescent="0.25">
      <c r="D90" s="482" t="s">
        <v>3216</v>
      </c>
      <c r="E90" s="481" t="s">
        <v>3214</v>
      </c>
      <c r="F90" s="482"/>
      <c r="G90" s="481"/>
      <c r="H90" s="482"/>
      <c r="I90" s="482"/>
      <c r="J90" s="481" t="str">
        <f t="shared" si="1"/>
        <v/>
      </c>
      <c r="K90" s="482"/>
      <c r="L90" s="482"/>
      <c r="M90" s="482"/>
      <c r="N90" s="482"/>
      <c r="O90" s="481" t="s">
        <v>1604</v>
      </c>
    </row>
    <row r="91" spans="4:15" x14ac:dyDescent="0.25">
      <c r="D91" s="482" t="s">
        <v>3217</v>
      </c>
      <c r="E91" s="481" t="s">
        <v>3214</v>
      </c>
      <c r="F91" s="482"/>
      <c r="G91" s="481"/>
      <c r="H91" s="482"/>
      <c r="I91" s="482"/>
      <c r="J91" s="481" t="str">
        <f t="shared" si="1"/>
        <v/>
      </c>
      <c r="K91" s="482"/>
      <c r="L91" s="482"/>
      <c r="M91" s="482"/>
      <c r="N91" s="482"/>
      <c r="O91" s="481" t="s">
        <v>1605</v>
      </c>
    </row>
    <row r="92" spans="4:15" x14ac:dyDescent="0.25">
      <c r="D92" s="482" t="s">
        <v>3218</v>
      </c>
      <c r="E92" s="481" t="s">
        <v>3214</v>
      </c>
      <c r="F92" s="482"/>
      <c r="G92" s="481"/>
      <c r="H92" s="482"/>
      <c r="I92" s="482"/>
      <c r="J92" s="481" t="str">
        <f t="shared" si="1"/>
        <v/>
      </c>
      <c r="K92" s="482"/>
      <c r="L92" s="482"/>
      <c r="M92" s="482"/>
      <c r="N92" s="482"/>
      <c r="O92" s="481" t="s">
        <v>1606</v>
      </c>
    </row>
    <row r="93" spans="4:15" x14ac:dyDescent="0.25">
      <c r="D93" s="482" t="s">
        <v>3219</v>
      </c>
      <c r="E93" s="481" t="s">
        <v>3214</v>
      </c>
      <c r="F93" s="482"/>
      <c r="G93" s="481"/>
      <c r="H93" s="482"/>
      <c r="I93" s="482"/>
      <c r="J93" s="481" t="str">
        <f t="shared" si="1"/>
        <v/>
      </c>
      <c r="K93" s="482"/>
      <c r="L93" s="482"/>
      <c r="M93" s="482"/>
      <c r="N93" s="482"/>
      <c r="O93" s="481" t="s">
        <v>1607</v>
      </c>
    </row>
    <row r="94" spans="4:15" x14ac:dyDescent="0.25">
      <c r="D94" s="482" t="s">
        <v>3220</v>
      </c>
      <c r="E94" s="481" t="s">
        <v>3214</v>
      </c>
      <c r="F94" s="482"/>
      <c r="G94" s="481"/>
      <c r="H94" s="482"/>
      <c r="I94" s="482"/>
      <c r="J94" s="481" t="str">
        <f t="shared" si="1"/>
        <v/>
      </c>
      <c r="K94" s="482"/>
      <c r="L94" s="482"/>
      <c r="M94" s="482"/>
      <c r="N94" s="482"/>
      <c r="O94" s="481" t="s">
        <v>1608</v>
      </c>
    </row>
    <row r="95" spans="4:15" x14ac:dyDescent="0.25">
      <c r="D95" s="482" t="s">
        <v>3221</v>
      </c>
      <c r="E95" s="481" t="s">
        <v>3214</v>
      </c>
      <c r="F95" s="482"/>
      <c r="G95" s="481"/>
      <c r="H95" s="482"/>
      <c r="I95" s="482"/>
      <c r="J95" s="481" t="str">
        <f t="shared" si="1"/>
        <v/>
      </c>
      <c r="K95" s="482"/>
      <c r="L95" s="482"/>
      <c r="M95" s="482"/>
      <c r="N95" s="482"/>
      <c r="O95" s="481" t="s">
        <v>1609</v>
      </c>
    </row>
    <row r="96" spans="4:15" x14ac:dyDescent="0.25">
      <c r="D96" s="482" t="s">
        <v>3222</v>
      </c>
      <c r="E96" s="481" t="s">
        <v>3214</v>
      </c>
      <c r="F96" s="482"/>
      <c r="G96" s="481"/>
      <c r="H96" s="482"/>
      <c r="I96" s="482"/>
      <c r="J96" s="481" t="str">
        <f t="shared" si="1"/>
        <v/>
      </c>
      <c r="K96" s="482"/>
      <c r="L96" s="482"/>
      <c r="M96" s="482"/>
      <c r="N96" s="482"/>
      <c r="O96" s="481" t="s">
        <v>1610</v>
      </c>
    </row>
    <row r="97" spans="4:15" x14ac:dyDescent="0.25">
      <c r="D97" s="482" t="s">
        <v>3223</v>
      </c>
      <c r="E97" s="481" t="s">
        <v>3214</v>
      </c>
      <c r="F97" s="482"/>
      <c r="G97" s="481"/>
      <c r="H97" s="482"/>
      <c r="I97" s="482"/>
      <c r="J97" s="481" t="str">
        <f t="shared" si="1"/>
        <v/>
      </c>
      <c r="K97" s="482"/>
      <c r="L97" s="482"/>
      <c r="M97" s="482"/>
      <c r="N97" s="482"/>
      <c r="O97" s="481" t="s">
        <v>1611</v>
      </c>
    </row>
    <row r="98" spans="4:15" x14ac:dyDescent="0.25">
      <c r="D98" s="482" t="s">
        <v>3224</v>
      </c>
      <c r="E98" s="481" t="s">
        <v>3225</v>
      </c>
      <c r="F98" s="482" t="s">
        <v>2440</v>
      </c>
      <c r="G98" s="481"/>
      <c r="H98" s="482"/>
      <c r="I98" s="482"/>
      <c r="J98" s="481" t="str">
        <f t="shared" si="1"/>
        <v>TB/HIV I-1: TB/HIV mortality rate per 100,000 population</v>
      </c>
      <c r="K98" s="482"/>
      <c r="L98" s="482"/>
      <c r="M98" s="482"/>
      <c r="N98" s="482"/>
      <c r="O98" s="481" t="s">
        <v>1592</v>
      </c>
    </row>
    <row r="99" spans="4:15" x14ac:dyDescent="0.25">
      <c r="D99" s="482" t="s">
        <v>3226</v>
      </c>
      <c r="E99" s="481" t="s">
        <v>3225</v>
      </c>
      <c r="F99" s="482" t="s">
        <v>2440</v>
      </c>
      <c r="G99" s="481"/>
      <c r="H99" s="482"/>
      <c r="I99" s="482"/>
      <c r="J99" s="481" t="str">
        <f t="shared" si="1"/>
        <v>TB/HIV I-1: TB/HIV mortality rate per 100,000 population</v>
      </c>
      <c r="K99" s="482"/>
      <c r="L99" s="482"/>
      <c r="M99" s="482"/>
      <c r="N99" s="482"/>
      <c r="O99" s="481" t="s">
        <v>1593</v>
      </c>
    </row>
    <row r="100" spans="4:15" x14ac:dyDescent="0.25">
      <c r="D100" s="482" t="s">
        <v>3227</v>
      </c>
      <c r="E100" s="481" t="s">
        <v>3225</v>
      </c>
      <c r="F100" s="482" t="s">
        <v>2440</v>
      </c>
      <c r="G100" s="481"/>
      <c r="H100" s="482"/>
      <c r="I100" s="482"/>
      <c r="J100" s="481" t="str">
        <f t="shared" si="1"/>
        <v>TB/HIV I-1: TB/HIV mortality rate per 100,000 population</v>
      </c>
      <c r="K100" s="482"/>
      <c r="L100" s="482"/>
      <c r="M100" s="482"/>
      <c r="N100" s="482"/>
      <c r="O100" s="481" t="s">
        <v>1594</v>
      </c>
    </row>
    <row r="101" spans="4:15" x14ac:dyDescent="0.25">
      <c r="D101" s="482" t="s">
        <v>3228</v>
      </c>
      <c r="E101" s="481" t="s">
        <v>3225</v>
      </c>
      <c r="F101" s="482" t="s">
        <v>2440</v>
      </c>
      <c r="G101" s="481"/>
      <c r="H101" s="482"/>
      <c r="I101" s="482"/>
      <c r="J101" s="481" t="str">
        <f t="shared" si="1"/>
        <v>TB/HIV I-1: TB/HIV mortality rate per 100,000 population</v>
      </c>
      <c r="K101" s="482"/>
      <c r="L101" s="482"/>
      <c r="M101" s="482"/>
      <c r="N101" s="482"/>
      <c r="O101" s="481" t="s">
        <v>1595</v>
      </c>
    </row>
    <row r="102" spans="4:15" x14ac:dyDescent="0.25">
      <c r="D102" s="482" t="s">
        <v>3229</v>
      </c>
      <c r="E102" s="481" t="s">
        <v>3225</v>
      </c>
      <c r="F102" s="482" t="s">
        <v>2440</v>
      </c>
      <c r="G102" s="481"/>
      <c r="H102" s="482"/>
      <c r="I102" s="482"/>
      <c r="J102" s="481" t="str">
        <f t="shared" si="1"/>
        <v>TB/HIV I-1: TB/HIV mortality rate per 100,000 population</v>
      </c>
      <c r="K102" s="482"/>
      <c r="L102" s="482"/>
      <c r="M102" s="482"/>
      <c r="N102" s="482"/>
      <c r="O102" s="481" t="s">
        <v>1596</v>
      </c>
    </row>
    <row r="103" spans="4:15" x14ac:dyDescent="0.25">
      <c r="D103" s="482" t="s">
        <v>3230</v>
      </c>
      <c r="E103" s="481" t="s">
        <v>3225</v>
      </c>
      <c r="F103" s="482" t="s">
        <v>2440</v>
      </c>
      <c r="G103" s="481"/>
      <c r="H103" s="482"/>
      <c r="I103" s="482"/>
      <c r="J103" s="481" t="str">
        <f t="shared" si="1"/>
        <v>TB/HIV I-1: TB/HIV mortality rate per 100,000 population</v>
      </c>
      <c r="K103" s="482"/>
      <c r="L103" s="482"/>
      <c r="M103" s="482"/>
      <c r="N103" s="482"/>
      <c r="O103" s="481" t="s">
        <v>1597</v>
      </c>
    </row>
    <row r="104" spans="4:15" x14ac:dyDescent="0.25">
      <c r="D104" s="482" t="s">
        <v>3231</v>
      </c>
      <c r="E104" s="481" t="s">
        <v>3225</v>
      </c>
      <c r="F104" s="482" t="s">
        <v>2440</v>
      </c>
      <c r="G104" s="481"/>
      <c r="H104" s="482"/>
      <c r="I104" s="482"/>
      <c r="J104" s="481" t="str">
        <f t="shared" si="1"/>
        <v>TB/HIV I-1: TB/HIV mortality rate per 100,000 population</v>
      </c>
      <c r="K104" s="482"/>
      <c r="L104" s="482"/>
      <c r="M104" s="482"/>
      <c r="N104" s="482"/>
      <c r="O104" s="481" t="s">
        <v>1598</v>
      </c>
    </row>
    <row r="105" spans="4:15" x14ac:dyDescent="0.25">
      <c r="D105" s="482" t="s">
        <v>3232</v>
      </c>
      <c r="E105" s="481" t="s">
        <v>3225</v>
      </c>
      <c r="F105" s="482" t="s">
        <v>2440</v>
      </c>
      <c r="G105" s="481"/>
      <c r="H105" s="482"/>
      <c r="I105" s="482"/>
      <c r="J105" s="481" t="str">
        <f t="shared" si="1"/>
        <v>TB/HIV I-1: TB/HIV mortality rate per 100,000 population</v>
      </c>
      <c r="K105" s="482"/>
      <c r="L105" s="482"/>
      <c r="M105" s="482"/>
      <c r="N105" s="482"/>
      <c r="O105" s="481" t="s">
        <v>1599</v>
      </c>
    </row>
    <row r="106" spans="4:15" x14ac:dyDescent="0.25">
      <c r="D106" s="482" t="s">
        <v>3233</v>
      </c>
      <c r="E106" s="481" t="s">
        <v>3225</v>
      </c>
      <c r="F106" s="482" t="s">
        <v>2440</v>
      </c>
      <c r="G106" s="481"/>
      <c r="H106" s="482"/>
      <c r="I106" s="482"/>
      <c r="J106" s="481" t="str">
        <f t="shared" si="1"/>
        <v>TB/HIV I-1: TB/HIV mortality rate per 100,000 population</v>
      </c>
      <c r="K106" s="482"/>
      <c r="L106" s="482"/>
      <c r="M106" s="482"/>
      <c r="N106" s="482"/>
      <c r="O106" s="481" t="s">
        <v>1600</v>
      </c>
    </row>
    <row r="107" spans="4:15" x14ac:dyDescent="0.25">
      <c r="D107" s="482" t="s">
        <v>3234</v>
      </c>
      <c r="E107" s="481" t="s">
        <v>3225</v>
      </c>
      <c r="F107" s="482" t="s">
        <v>2440</v>
      </c>
      <c r="G107" s="481"/>
      <c r="H107" s="482"/>
      <c r="I107" s="482"/>
      <c r="J107" s="481" t="str">
        <f t="shared" si="1"/>
        <v>TB/HIV I-1: TB/HIV mortality rate per 100,000 population</v>
      </c>
      <c r="K107" s="482"/>
      <c r="L107" s="482"/>
      <c r="M107" s="482"/>
      <c r="N107" s="482"/>
      <c r="O107" s="481" t="s">
        <v>1601</v>
      </c>
    </row>
    <row r="108" spans="4:15" x14ac:dyDescent="0.25">
      <c r="D108" s="482" t="s">
        <v>3235</v>
      </c>
      <c r="E108" s="481" t="s">
        <v>3236</v>
      </c>
      <c r="F108" s="482" t="s">
        <v>3237</v>
      </c>
      <c r="G108" s="481"/>
      <c r="H108" s="482"/>
      <c r="I108" s="482"/>
      <c r="J108" s="481" t="str">
        <f t="shared" si="1"/>
        <v>TB I-3(M): TB mortality rate per 100,000 population</v>
      </c>
      <c r="K108" s="482"/>
      <c r="L108" s="482"/>
      <c r="M108" s="482"/>
      <c r="N108" s="482"/>
      <c r="O108" s="481" t="s">
        <v>1582</v>
      </c>
    </row>
    <row r="109" spans="4:15" x14ac:dyDescent="0.25">
      <c r="D109" s="482" t="s">
        <v>3238</v>
      </c>
      <c r="E109" s="481" t="s">
        <v>3236</v>
      </c>
      <c r="F109" s="482" t="s">
        <v>3237</v>
      </c>
      <c r="G109" s="481"/>
      <c r="H109" s="482"/>
      <c r="I109" s="482"/>
      <c r="J109" s="481" t="str">
        <f t="shared" si="1"/>
        <v>TB I-3(M): TB mortality rate per 100,000 population</v>
      </c>
      <c r="K109" s="482"/>
      <c r="L109" s="482"/>
      <c r="M109" s="482"/>
      <c r="N109" s="482"/>
      <c r="O109" s="481" t="s">
        <v>1583</v>
      </c>
    </row>
    <row r="110" spans="4:15" x14ac:dyDescent="0.25">
      <c r="D110" s="482" t="s">
        <v>3239</v>
      </c>
      <c r="E110" s="481" t="s">
        <v>3236</v>
      </c>
      <c r="F110" s="482" t="s">
        <v>3237</v>
      </c>
      <c r="G110" s="481"/>
      <c r="H110" s="482"/>
      <c r="I110" s="482"/>
      <c r="J110" s="481" t="str">
        <f t="shared" si="1"/>
        <v>TB I-3(M): TB mortality rate per 100,000 population</v>
      </c>
      <c r="K110" s="482"/>
      <c r="L110" s="482"/>
      <c r="M110" s="482"/>
      <c r="N110" s="482"/>
      <c r="O110" s="481" t="s">
        <v>1584</v>
      </c>
    </row>
    <row r="111" spans="4:15" x14ac:dyDescent="0.25">
      <c r="D111" s="482" t="s">
        <v>3240</v>
      </c>
      <c r="E111" s="481" t="s">
        <v>3236</v>
      </c>
      <c r="F111" s="482" t="s">
        <v>3237</v>
      </c>
      <c r="G111" s="481"/>
      <c r="H111" s="482"/>
      <c r="I111" s="482"/>
      <c r="J111" s="481" t="str">
        <f t="shared" si="1"/>
        <v>TB I-3(M): TB mortality rate per 100,000 population</v>
      </c>
      <c r="K111" s="482"/>
      <c r="L111" s="482"/>
      <c r="M111" s="482"/>
      <c r="N111" s="482"/>
      <c r="O111" s="481" t="s">
        <v>1585</v>
      </c>
    </row>
    <row r="112" spans="4:15" x14ac:dyDescent="0.25">
      <c r="D112" s="482" t="s">
        <v>3241</v>
      </c>
      <c r="E112" s="481" t="s">
        <v>3236</v>
      </c>
      <c r="F112" s="482" t="s">
        <v>3237</v>
      </c>
      <c r="G112" s="481"/>
      <c r="H112" s="482"/>
      <c r="I112" s="482"/>
      <c r="J112" s="481" t="str">
        <f t="shared" si="1"/>
        <v>TB I-3(M): TB mortality rate per 100,000 population</v>
      </c>
      <c r="K112" s="482"/>
      <c r="L112" s="482"/>
      <c r="M112" s="482"/>
      <c r="N112" s="482"/>
      <c r="O112" s="481" t="s">
        <v>1586</v>
      </c>
    </row>
    <row r="113" spans="4:15" x14ac:dyDescent="0.25">
      <c r="D113" s="482" t="s">
        <v>3242</v>
      </c>
      <c r="E113" s="481" t="s">
        <v>3236</v>
      </c>
      <c r="F113" s="482" t="s">
        <v>3237</v>
      </c>
      <c r="G113" s="481"/>
      <c r="H113" s="482"/>
      <c r="I113" s="482"/>
      <c r="J113" s="481" t="str">
        <f t="shared" si="1"/>
        <v>TB I-3(M): TB mortality rate per 100,000 population</v>
      </c>
      <c r="K113" s="482"/>
      <c r="L113" s="482"/>
      <c r="M113" s="482"/>
      <c r="N113" s="482"/>
      <c r="O113" s="481" t="s">
        <v>1587</v>
      </c>
    </row>
    <row r="114" spans="4:15" x14ac:dyDescent="0.25">
      <c r="D114" s="482" t="s">
        <v>3243</v>
      </c>
      <c r="E114" s="481" t="s">
        <v>3236</v>
      </c>
      <c r="F114" s="482" t="s">
        <v>3237</v>
      </c>
      <c r="G114" s="481"/>
      <c r="H114" s="482"/>
      <c r="I114" s="482"/>
      <c r="J114" s="481" t="str">
        <f t="shared" si="1"/>
        <v>TB I-3(M): TB mortality rate per 100,000 population</v>
      </c>
      <c r="K114" s="482"/>
      <c r="L114" s="482"/>
      <c r="M114" s="482"/>
      <c r="N114" s="482"/>
      <c r="O114" s="481" t="s">
        <v>1588</v>
      </c>
    </row>
    <row r="115" spans="4:15" x14ac:dyDescent="0.25">
      <c r="D115" s="482" t="s">
        <v>3244</v>
      </c>
      <c r="E115" s="481" t="s">
        <v>3236</v>
      </c>
      <c r="F115" s="482" t="s">
        <v>3237</v>
      </c>
      <c r="G115" s="481"/>
      <c r="H115" s="482"/>
      <c r="I115" s="482"/>
      <c r="J115" s="481" t="str">
        <f t="shared" si="1"/>
        <v>TB I-3(M): TB mortality rate per 100,000 population</v>
      </c>
      <c r="K115" s="482"/>
      <c r="L115" s="482"/>
      <c r="M115" s="482"/>
      <c r="N115" s="482"/>
      <c r="O115" s="481" t="s">
        <v>1589</v>
      </c>
    </row>
    <row r="116" spans="4:15" x14ac:dyDescent="0.25">
      <c r="D116" s="482" t="s">
        <v>3245</v>
      </c>
      <c r="E116" s="481" t="s">
        <v>3236</v>
      </c>
      <c r="F116" s="482" t="s">
        <v>3237</v>
      </c>
      <c r="G116" s="481"/>
      <c r="H116" s="482"/>
      <c r="I116" s="482"/>
      <c r="J116" s="481" t="str">
        <f t="shared" si="1"/>
        <v>TB I-3(M): TB mortality rate per 100,000 population</v>
      </c>
      <c r="K116" s="482"/>
      <c r="L116" s="482"/>
      <c r="M116" s="482"/>
      <c r="N116" s="482"/>
      <c r="O116" s="481" t="s">
        <v>1590</v>
      </c>
    </row>
    <row r="117" spans="4:15" x14ac:dyDescent="0.25">
      <c r="D117" s="482" t="s">
        <v>3246</v>
      </c>
      <c r="E117" s="481" t="s">
        <v>3236</v>
      </c>
      <c r="F117" s="482" t="s">
        <v>3237</v>
      </c>
      <c r="G117" s="481"/>
      <c r="H117" s="482"/>
      <c r="I117" s="482"/>
      <c r="J117" s="481" t="str">
        <f t="shared" si="1"/>
        <v>TB I-3(M): TB mortality rate per 100,000 population</v>
      </c>
      <c r="K117" s="482"/>
      <c r="L117" s="482"/>
      <c r="M117" s="482"/>
      <c r="N117" s="482"/>
      <c r="O117" s="481" t="s">
        <v>1591</v>
      </c>
    </row>
    <row r="118" spans="4:15" x14ac:dyDescent="0.25">
      <c r="D118" s="482" t="s">
        <v>3247</v>
      </c>
      <c r="E118" s="481" t="s">
        <v>3248</v>
      </c>
      <c r="F118" s="482" t="s">
        <v>3249</v>
      </c>
      <c r="G118" s="481"/>
      <c r="H118" s="482"/>
      <c r="I118" s="482"/>
      <c r="J118" s="481" t="str">
        <f t="shared" si="1"/>
        <v>TB I-2: TB incidence rate per 100,000 population</v>
      </c>
      <c r="K118" s="482"/>
      <c r="L118" s="482"/>
      <c r="M118" s="482"/>
      <c r="N118" s="482"/>
      <c r="O118" s="481" t="s">
        <v>1572</v>
      </c>
    </row>
    <row r="119" spans="4:15" x14ac:dyDescent="0.25">
      <c r="D119" s="482" t="s">
        <v>3250</v>
      </c>
      <c r="E119" s="481" t="s">
        <v>3248</v>
      </c>
      <c r="F119" s="482" t="s">
        <v>3249</v>
      </c>
      <c r="G119" s="481"/>
      <c r="H119" s="482"/>
      <c r="I119" s="482"/>
      <c r="J119" s="481" t="str">
        <f t="shared" si="1"/>
        <v>TB I-2: TB incidence rate per 100,000 population</v>
      </c>
      <c r="K119" s="482"/>
      <c r="L119" s="482"/>
      <c r="M119" s="482"/>
      <c r="N119" s="482"/>
      <c r="O119" s="481" t="s">
        <v>1573</v>
      </c>
    </row>
    <row r="120" spans="4:15" x14ac:dyDescent="0.25">
      <c r="D120" s="482" t="s">
        <v>3251</v>
      </c>
      <c r="E120" s="481" t="s">
        <v>3248</v>
      </c>
      <c r="F120" s="482" t="s">
        <v>3249</v>
      </c>
      <c r="G120" s="481"/>
      <c r="H120" s="482"/>
      <c r="I120" s="482"/>
      <c r="J120" s="481" t="str">
        <f t="shared" si="1"/>
        <v>TB I-2: TB incidence rate per 100,000 population</v>
      </c>
      <c r="K120" s="482"/>
      <c r="L120" s="482"/>
      <c r="M120" s="482"/>
      <c r="N120" s="482"/>
      <c r="O120" s="481" t="s">
        <v>1574</v>
      </c>
    </row>
    <row r="121" spans="4:15" x14ac:dyDescent="0.25">
      <c r="D121" s="482" t="s">
        <v>3252</v>
      </c>
      <c r="E121" s="481" t="s">
        <v>3248</v>
      </c>
      <c r="F121" s="482" t="s">
        <v>3249</v>
      </c>
      <c r="G121" s="481"/>
      <c r="H121" s="482"/>
      <c r="I121" s="482"/>
      <c r="J121" s="481" t="str">
        <f t="shared" si="1"/>
        <v>TB I-2: TB incidence rate per 100,000 population</v>
      </c>
      <c r="K121" s="482"/>
      <c r="L121" s="482"/>
      <c r="M121" s="482"/>
      <c r="N121" s="482"/>
      <c r="O121" s="481" t="s">
        <v>1575</v>
      </c>
    </row>
    <row r="122" spans="4:15" x14ac:dyDescent="0.25">
      <c r="D122" s="482" t="s">
        <v>3253</v>
      </c>
      <c r="E122" s="481" t="s">
        <v>3248</v>
      </c>
      <c r="F122" s="482" t="s">
        <v>3249</v>
      </c>
      <c r="G122" s="481"/>
      <c r="H122" s="482"/>
      <c r="I122" s="482"/>
      <c r="J122" s="481" t="str">
        <f t="shared" si="1"/>
        <v>TB I-2: TB incidence rate per 100,000 population</v>
      </c>
      <c r="K122" s="482"/>
      <c r="L122" s="482"/>
      <c r="M122" s="482"/>
      <c r="N122" s="482"/>
      <c r="O122" s="481" t="s">
        <v>1576</v>
      </c>
    </row>
    <row r="123" spans="4:15" x14ac:dyDescent="0.25">
      <c r="D123" s="482" t="s">
        <v>3254</v>
      </c>
      <c r="E123" s="481" t="s">
        <v>3248</v>
      </c>
      <c r="F123" s="482" t="s">
        <v>3249</v>
      </c>
      <c r="G123" s="481"/>
      <c r="H123" s="482"/>
      <c r="I123" s="482"/>
      <c r="J123" s="481" t="str">
        <f t="shared" si="1"/>
        <v>TB I-2: TB incidence rate per 100,000 population</v>
      </c>
      <c r="K123" s="482"/>
      <c r="L123" s="482"/>
      <c r="M123" s="482"/>
      <c r="N123" s="482"/>
      <c r="O123" s="481" t="s">
        <v>1577</v>
      </c>
    </row>
    <row r="124" spans="4:15" x14ac:dyDescent="0.25">
      <c r="D124" s="482" t="s">
        <v>3255</v>
      </c>
      <c r="E124" s="481" t="s">
        <v>3248</v>
      </c>
      <c r="F124" s="482" t="s">
        <v>3249</v>
      </c>
      <c r="G124" s="481"/>
      <c r="H124" s="482"/>
      <c r="I124" s="482"/>
      <c r="J124" s="481" t="str">
        <f t="shared" si="1"/>
        <v>TB I-2: TB incidence rate per 100,000 population</v>
      </c>
      <c r="K124" s="482"/>
      <c r="L124" s="482"/>
      <c r="M124" s="482"/>
      <c r="N124" s="482"/>
      <c r="O124" s="481" t="s">
        <v>1578</v>
      </c>
    </row>
    <row r="125" spans="4:15" x14ac:dyDescent="0.25">
      <c r="D125" s="482" t="s">
        <v>3256</v>
      </c>
      <c r="E125" s="481" t="s">
        <v>3248</v>
      </c>
      <c r="F125" s="482" t="s">
        <v>3249</v>
      </c>
      <c r="G125" s="481"/>
      <c r="H125" s="482"/>
      <c r="I125" s="482"/>
      <c r="J125" s="481" t="str">
        <f t="shared" si="1"/>
        <v>TB I-2: TB incidence rate per 100,000 population</v>
      </c>
      <c r="K125" s="482"/>
      <c r="L125" s="482"/>
      <c r="M125" s="482"/>
      <c r="N125" s="482"/>
      <c r="O125" s="481" t="s">
        <v>1579</v>
      </c>
    </row>
    <row r="126" spans="4:15" x14ac:dyDescent="0.25">
      <c r="D126" s="482" t="s">
        <v>3257</v>
      </c>
      <c r="E126" s="481" t="s">
        <v>3248</v>
      </c>
      <c r="F126" s="482" t="s">
        <v>3249</v>
      </c>
      <c r="G126" s="481"/>
      <c r="H126" s="482"/>
      <c r="I126" s="482"/>
      <c r="J126" s="481" t="str">
        <f t="shared" si="1"/>
        <v>TB I-2: TB incidence rate per 100,000 population</v>
      </c>
      <c r="K126" s="482"/>
      <c r="L126" s="482"/>
      <c r="M126" s="482"/>
      <c r="N126" s="482"/>
      <c r="O126" s="481" t="s">
        <v>1580</v>
      </c>
    </row>
    <row r="127" spans="4:15" x14ac:dyDescent="0.25">
      <c r="D127" s="482" t="s">
        <v>3258</v>
      </c>
      <c r="E127" s="481" t="s">
        <v>3248</v>
      </c>
      <c r="F127" s="482" t="s">
        <v>3249</v>
      </c>
      <c r="G127" s="481"/>
      <c r="H127" s="482"/>
      <c r="I127" s="482"/>
      <c r="J127" s="481" t="str">
        <f t="shared" si="1"/>
        <v>TB I-2: TB incidence rate per 100,000 population</v>
      </c>
      <c r="K127" s="482"/>
      <c r="L127" s="482"/>
      <c r="M127" s="482"/>
      <c r="N127" s="482"/>
      <c r="O127" s="481" t="s">
        <v>1581</v>
      </c>
    </row>
    <row r="128" spans="4:15" x14ac:dyDescent="0.25">
      <c r="D128" s="482" t="s">
        <v>3259</v>
      </c>
      <c r="E128" s="481" t="s">
        <v>3120</v>
      </c>
      <c r="F128" s="482" t="s">
        <v>2126</v>
      </c>
      <c r="G128" s="481"/>
      <c r="H128" s="482"/>
      <c r="I128" s="482"/>
      <c r="J128" s="481" t="str">
        <f t="shared" si="1"/>
        <v>HIV I-10(M): Percentage of sex workers who are living with HIV</v>
      </c>
      <c r="K128" s="482"/>
      <c r="L128" s="482"/>
      <c r="M128" s="482"/>
      <c r="N128" s="482"/>
      <c r="O128" s="481" t="s">
        <v>1564</v>
      </c>
    </row>
    <row r="129" spans="4:15" x14ac:dyDescent="0.25">
      <c r="D129" s="482" t="s">
        <v>3260</v>
      </c>
      <c r="E129" s="481" t="s">
        <v>3120</v>
      </c>
      <c r="F129" s="482" t="s">
        <v>2126</v>
      </c>
      <c r="G129" s="481"/>
      <c r="H129" s="482"/>
      <c r="I129" s="482"/>
      <c r="J129" s="481" t="str">
        <f t="shared" si="1"/>
        <v>HIV I-10(M): Percentage of sex workers who are living with HIV</v>
      </c>
      <c r="K129" s="482"/>
      <c r="L129" s="482"/>
      <c r="M129" s="482"/>
      <c r="N129" s="482"/>
      <c r="O129" s="481" t="s">
        <v>1565</v>
      </c>
    </row>
    <row r="130" spans="4:15" x14ac:dyDescent="0.25">
      <c r="D130" s="482" t="s">
        <v>3261</v>
      </c>
      <c r="E130" s="481" t="s">
        <v>3120</v>
      </c>
      <c r="F130" s="482" t="s">
        <v>2126</v>
      </c>
      <c r="G130" s="481"/>
      <c r="H130" s="482"/>
      <c r="I130" s="482"/>
      <c r="J130" s="481" t="str">
        <f t="shared" si="1"/>
        <v>HIV I-10(M): Percentage of sex workers who are living with HIV</v>
      </c>
      <c r="K130" s="482"/>
      <c r="L130" s="482"/>
      <c r="M130" s="482"/>
      <c r="N130" s="482"/>
      <c r="O130" s="481" t="s">
        <v>1566</v>
      </c>
    </row>
    <row r="131" spans="4:15" x14ac:dyDescent="0.25">
      <c r="D131" s="482" t="s">
        <v>3262</v>
      </c>
      <c r="E131" s="481" t="s">
        <v>3120</v>
      </c>
      <c r="F131" s="482" t="s">
        <v>2126</v>
      </c>
      <c r="G131" s="481"/>
      <c r="H131" s="482"/>
      <c r="I131" s="482"/>
      <c r="J131" s="481" t="str">
        <f t="shared" si="1"/>
        <v>HIV I-10(M): Percentage of sex workers who are living with HIV</v>
      </c>
      <c r="K131" s="482"/>
      <c r="L131" s="482"/>
      <c r="M131" s="482"/>
      <c r="N131" s="482"/>
      <c r="O131" s="481" t="s">
        <v>1567</v>
      </c>
    </row>
    <row r="132" spans="4:15" x14ac:dyDescent="0.25">
      <c r="D132" s="482" t="s">
        <v>3263</v>
      </c>
      <c r="E132" s="481" t="s">
        <v>3120</v>
      </c>
      <c r="F132" s="482" t="s">
        <v>2126</v>
      </c>
      <c r="G132" s="481"/>
      <c r="H132" s="482"/>
      <c r="I132" s="482"/>
      <c r="J132" s="481" t="str">
        <f t="shared" ref="J132:J153" si="2">F132&amp;H132&amp;I132</f>
        <v>HIV I-10(M): Percentage of sex workers who are living with HIV</v>
      </c>
      <c r="K132" s="482"/>
      <c r="L132" s="482"/>
      <c r="M132" s="482"/>
      <c r="N132" s="482"/>
      <c r="O132" s="481" t="s">
        <v>1568</v>
      </c>
    </row>
    <row r="133" spans="4:15" x14ac:dyDescent="0.25">
      <c r="D133" s="482" t="s">
        <v>3264</v>
      </c>
      <c r="E133" s="481" t="s">
        <v>3120</v>
      </c>
      <c r="F133" s="482" t="s">
        <v>2126</v>
      </c>
      <c r="G133" s="481"/>
      <c r="H133" s="482"/>
      <c r="I133" s="482"/>
      <c r="J133" s="481" t="str">
        <f t="shared" si="2"/>
        <v>HIV I-10(M): Percentage of sex workers who are living with HIV</v>
      </c>
      <c r="K133" s="482"/>
      <c r="L133" s="482"/>
      <c r="M133" s="482"/>
      <c r="N133" s="482"/>
      <c r="O133" s="481" t="s">
        <v>1569</v>
      </c>
    </row>
    <row r="134" spans="4:15" x14ac:dyDescent="0.25">
      <c r="D134" s="482" t="s">
        <v>3265</v>
      </c>
      <c r="E134" s="481" t="s">
        <v>3120</v>
      </c>
      <c r="F134" s="482" t="s">
        <v>2126</v>
      </c>
      <c r="G134" s="481"/>
      <c r="H134" s="482"/>
      <c r="I134" s="482"/>
      <c r="J134" s="481" t="str">
        <f t="shared" si="2"/>
        <v>HIV I-10(M): Percentage of sex workers who are living with HIV</v>
      </c>
      <c r="K134" s="482"/>
      <c r="L134" s="482"/>
      <c r="M134" s="482"/>
      <c r="N134" s="482"/>
      <c r="O134" s="481" t="s">
        <v>1570</v>
      </c>
    </row>
    <row r="135" spans="4:15" x14ac:dyDescent="0.25">
      <c r="D135" s="482" t="s">
        <v>3266</v>
      </c>
      <c r="E135" s="481" t="s">
        <v>3120</v>
      </c>
      <c r="F135" s="482" t="s">
        <v>2126</v>
      </c>
      <c r="G135" s="481"/>
      <c r="H135" s="482"/>
      <c r="I135" s="482"/>
      <c r="J135" s="481" t="str">
        <f t="shared" si="2"/>
        <v>HIV I-10(M): Percentage of sex workers who are living with HIV</v>
      </c>
      <c r="K135" s="482"/>
      <c r="L135" s="482"/>
      <c r="M135" s="482"/>
      <c r="N135" s="482"/>
      <c r="O135" s="481" t="s">
        <v>1571</v>
      </c>
    </row>
    <row r="136" spans="4:15" x14ac:dyDescent="0.25">
      <c r="D136" s="482" t="s">
        <v>3267</v>
      </c>
      <c r="E136" s="481" t="s">
        <v>3122</v>
      </c>
      <c r="F136" s="482" t="s">
        <v>2116</v>
      </c>
      <c r="G136" s="481"/>
      <c r="H136" s="482"/>
      <c r="I136" s="482"/>
      <c r="J136" s="481" t="str">
        <f t="shared" si="2"/>
        <v>HIV I-9a(M): Percentage of men who have sex with men who are living with HIV</v>
      </c>
      <c r="K136" s="482"/>
      <c r="L136" s="482"/>
      <c r="M136" s="482"/>
      <c r="N136" s="482"/>
      <c r="O136" s="481" t="s">
        <v>1554</v>
      </c>
    </row>
    <row r="137" spans="4:15" x14ac:dyDescent="0.25">
      <c r="D137" s="482" t="s">
        <v>3268</v>
      </c>
      <c r="E137" s="481" t="s">
        <v>3122</v>
      </c>
      <c r="F137" s="482" t="s">
        <v>2116</v>
      </c>
      <c r="G137" s="481"/>
      <c r="H137" s="482"/>
      <c r="I137" s="482"/>
      <c r="J137" s="481" t="str">
        <f t="shared" si="2"/>
        <v>HIV I-9a(M): Percentage of men who have sex with men who are living with HIV</v>
      </c>
      <c r="K137" s="482"/>
      <c r="L137" s="482"/>
      <c r="M137" s="482"/>
      <c r="N137" s="482"/>
      <c r="O137" s="481" t="s">
        <v>1555</v>
      </c>
    </row>
    <row r="138" spans="4:15" x14ac:dyDescent="0.25">
      <c r="D138" s="482" t="s">
        <v>3269</v>
      </c>
      <c r="E138" s="481" t="s">
        <v>3122</v>
      </c>
      <c r="F138" s="482" t="s">
        <v>2116</v>
      </c>
      <c r="G138" s="481"/>
      <c r="H138" s="482"/>
      <c r="I138" s="482"/>
      <c r="J138" s="481" t="str">
        <f t="shared" si="2"/>
        <v>HIV I-9a(M): Percentage of men who have sex with men who are living with HIV</v>
      </c>
      <c r="K138" s="482"/>
      <c r="L138" s="482"/>
      <c r="M138" s="482"/>
      <c r="N138" s="482"/>
      <c r="O138" s="481" t="s">
        <v>1556</v>
      </c>
    </row>
    <row r="139" spans="4:15" x14ac:dyDescent="0.25">
      <c r="D139" s="482" t="s">
        <v>3270</v>
      </c>
      <c r="E139" s="481" t="s">
        <v>3122</v>
      </c>
      <c r="F139" s="482" t="s">
        <v>2116</v>
      </c>
      <c r="G139" s="481"/>
      <c r="H139" s="482"/>
      <c r="I139" s="482"/>
      <c r="J139" s="481" t="str">
        <f t="shared" si="2"/>
        <v>HIV I-9a(M): Percentage of men who have sex with men who are living with HIV</v>
      </c>
      <c r="K139" s="482"/>
      <c r="L139" s="482"/>
      <c r="M139" s="482"/>
      <c r="N139" s="482"/>
      <c r="O139" s="481" t="s">
        <v>1557</v>
      </c>
    </row>
    <row r="140" spans="4:15" x14ac:dyDescent="0.25">
      <c r="D140" s="482" t="s">
        <v>3271</v>
      </c>
      <c r="E140" s="481" t="s">
        <v>3122</v>
      </c>
      <c r="F140" s="482" t="s">
        <v>2116</v>
      </c>
      <c r="G140" s="481"/>
      <c r="H140" s="482"/>
      <c r="I140" s="482"/>
      <c r="J140" s="481" t="str">
        <f t="shared" si="2"/>
        <v>HIV I-9a(M): Percentage of men who have sex with men who are living with HIV</v>
      </c>
      <c r="K140" s="482"/>
      <c r="L140" s="482"/>
      <c r="M140" s="482"/>
      <c r="N140" s="482"/>
      <c r="O140" s="481" t="s">
        <v>1558</v>
      </c>
    </row>
    <row r="141" spans="4:15" x14ac:dyDescent="0.25">
      <c r="D141" s="482" t="s">
        <v>3272</v>
      </c>
      <c r="E141" s="481" t="s">
        <v>3122</v>
      </c>
      <c r="F141" s="482" t="s">
        <v>2116</v>
      </c>
      <c r="G141" s="481"/>
      <c r="H141" s="482"/>
      <c r="I141" s="482"/>
      <c r="J141" s="481" t="str">
        <f t="shared" si="2"/>
        <v>HIV I-9a(M): Percentage of men who have sex with men who are living with HIV</v>
      </c>
      <c r="K141" s="482"/>
      <c r="L141" s="482"/>
      <c r="M141" s="482"/>
      <c r="N141" s="482"/>
      <c r="O141" s="481" t="s">
        <v>1559</v>
      </c>
    </row>
    <row r="142" spans="4:15" x14ac:dyDescent="0.25">
      <c r="D142" s="482" t="s">
        <v>3273</v>
      </c>
      <c r="E142" s="481" t="s">
        <v>3122</v>
      </c>
      <c r="F142" s="482" t="s">
        <v>2116</v>
      </c>
      <c r="G142" s="481"/>
      <c r="H142" s="482"/>
      <c r="I142" s="482"/>
      <c r="J142" s="481" t="str">
        <f t="shared" si="2"/>
        <v>HIV I-9a(M): Percentage of men who have sex with men who are living with HIV</v>
      </c>
      <c r="K142" s="482"/>
      <c r="L142" s="482"/>
      <c r="M142" s="482"/>
      <c r="N142" s="482"/>
      <c r="O142" s="481" t="s">
        <v>1560</v>
      </c>
    </row>
    <row r="143" spans="4:15" x14ac:dyDescent="0.25">
      <c r="D143" s="482" t="s">
        <v>3274</v>
      </c>
      <c r="E143" s="481" t="s">
        <v>3122</v>
      </c>
      <c r="F143" s="482" t="s">
        <v>2116</v>
      </c>
      <c r="G143" s="481"/>
      <c r="H143" s="482"/>
      <c r="I143" s="482"/>
      <c r="J143" s="481" t="str">
        <f t="shared" si="2"/>
        <v>HIV I-9a(M): Percentage of men who have sex with men who are living with HIV</v>
      </c>
      <c r="K143" s="482"/>
      <c r="L143" s="482"/>
      <c r="M143" s="482"/>
      <c r="N143" s="482"/>
      <c r="O143" s="481" t="s">
        <v>1561</v>
      </c>
    </row>
    <row r="144" spans="4:15" x14ac:dyDescent="0.25">
      <c r="D144" s="482" t="s">
        <v>3275</v>
      </c>
      <c r="E144" s="481" t="s">
        <v>3276</v>
      </c>
      <c r="F144" s="482" t="s">
        <v>2432</v>
      </c>
      <c r="G144" s="481"/>
      <c r="H144" s="482"/>
      <c r="I144" s="482"/>
      <c r="J144" s="481" t="str">
        <f t="shared" si="2"/>
        <v>HIV I-6: Estimated percentage of child HIV infections from HIV-positive women delivering in the past 12 months</v>
      </c>
      <c r="K144" s="482"/>
      <c r="L144" s="482"/>
      <c r="M144" s="482"/>
      <c r="N144" s="482"/>
      <c r="O144" s="481" t="s">
        <v>1541</v>
      </c>
    </row>
    <row r="145" spans="4:15" x14ac:dyDescent="0.25">
      <c r="D145" s="482" t="s">
        <v>3277</v>
      </c>
      <c r="E145" s="481" t="s">
        <v>3276</v>
      </c>
      <c r="F145" s="482" t="s">
        <v>2432</v>
      </c>
      <c r="G145" s="481"/>
      <c r="H145" s="482"/>
      <c r="I145" s="482"/>
      <c r="J145" s="481" t="str">
        <f t="shared" si="2"/>
        <v>HIV I-6: Estimated percentage of child HIV infections from HIV-positive women delivering in the past 12 months</v>
      </c>
      <c r="K145" s="482"/>
      <c r="L145" s="482"/>
      <c r="M145" s="482"/>
      <c r="N145" s="482"/>
      <c r="O145" s="481" t="s">
        <v>1542</v>
      </c>
    </row>
    <row r="146" spans="4:15" x14ac:dyDescent="0.25">
      <c r="D146" s="482" t="s">
        <v>3278</v>
      </c>
      <c r="E146" s="481" t="s">
        <v>3276</v>
      </c>
      <c r="F146" s="482" t="s">
        <v>2432</v>
      </c>
      <c r="G146" s="481"/>
      <c r="H146" s="482"/>
      <c r="I146" s="482"/>
      <c r="J146" s="481" t="str">
        <f t="shared" si="2"/>
        <v>HIV I-6: Estimated percentage of child HIV infections from HIV-positive women delivering in the past 12 months</v>
      </c>
      <c r="K146" s="482"/>
      <c r="L146" s="482"/>
      <c r="M146" s="482"/>
      <c r="N146" s="482"/>
      <c r="O146" s="481" t="s">
        <v>1543</v>
      </c>
    </row>
    <row r="147" spans="4:15" x14ac:dyDescent="0.25">
      <c r="D147" s="482" t="s">
        <v>3279</v>
      </c>
      <c r="E147" s="481" t="s">
        <v>3276</v>
      </c>
      <c r="F147" s="482" t="s">
        <v>2432</v>
      </c>
      <c r="G147" s="481"/>
      <c r="H147" s="482"/>
      <c r="I147" s="482"/>
      <c r="J147" s="481" t="str">
        <f t="shared" si="2"/>
        <v>HIV I-6: Estimated percentage of child HIV infections from HIV-positive women delivering in the past 12 months</v>
      </c>
      <c r="K147" s="482"/>
      <c r="L147" s="482"/>
      <c r="M147" s="482"/>
      <c r="N147" s="482"/>
      <c r="O147" s="481" t="s">
        <v>1544</v>
      </c>
    </row>
    <row r="148" spans="4:15" x14ac:dyDescent="0.25">
      <c r="D148" s="482" t="s">
        <v>3280</v>
      </c>
      <c r="E148" s="481" t="s">
        <v>3276</v>
      </c>
      <c r="F148" s="482" t="s">
        <v>2432</v>
      </c>
      <c r="G148" s="481"/>
      <c r="H148" s="482"/>
      <c r="I148" s="482"/>
      <c r="J148" s="481" t="str">
        <f t="shared" si="2"/>
        <v>HIV I-6: Estimated percentage of child HIV infections from HIV-positive women delivering in the past 12 months</v>
      </c>
      <c r="K148" s="482"/>
      <c r="L148" s="482"/>
      <c r="M148" s="482"/>
      <c r="N148" s="482"/>
      <c r="O148" s="481" t="s">
        <v>1545</v>
      </c>
    </row>
    <row r="149" spans="4:15" x14ac:dyDescent="0.25">
      <c r="D149" s="482" t="s">
        <v>3281</v>
      </c>
      <c r="E149" s="481" t="s">
        <v>3276</v>
      </c>
      <c r="F149" s="482" t="s">
        <v>2432</v>
      </c>
      <c r="G149" s="481"/>
      <c r="H149" s="482"/>
      <c r="I149" s="482"/>
      <c r="J149" s="481" t="str">
        <f t="shared" si="2"/>
        <v>HIV I-6: Estimated percentage of child HIV infections from HIV-positive women delivering in the past 12 months</v>
      </c>
      <c r="K149" s="482"/>
      <c r="L149" s="482"/>
      <c r="M149" s="482"/>
      <c r="N149" s="482"/>
      <c r="O149" s="481" t="s">
        <v>1546</v>
      </c>
    </row>
    <row r="150" spans="4:15" x14ac:dyDescent="0.25">
      <c r="D150" s="482" t="s">
        <v>3282</v>
      </c>
      <c r="E150" s="481" t="s">
        <v>3276</v>
      </c>
      <c r="F150" s="482" t="s">
        <v>2432</v>
      </c>
      <c r="G150" s="481"/>
      <c r="H150" s="482"/>
      <c r="I150" s="482"/>
      <c r="J150" s="481" t="str">
        <f t="shared" si="2"/>
        <v>HIV I-6: Estimated percentage of child HIV infections from HIV-positive women delivering in the past 12 months</v>
      </c>
      <c r="K150" s="482"/>
      <c r="L150" s="482"/>
      <c r="M150" s="482"/>
      <c r="N150" s="482"/>
      <c r="O150" s="481" t="s">
        <v>1547</v>
      </c>
    </row>
    <row r="151" spans="4:15" x14ac:dyDescent="0.25">
      <c r="D151" s="482" t="s">
        <v>3283</v>
      </c>
      <c r="E151" s="481" t="s">
        <v>3276</v>
      </c>
      <c r="F151" s="482" t="s">
        <v>2432</v>
      </c>
      <c r="G151" s="481"/>
      <c r="H151" s="482"/>
      <c r="I151" s="482"/>
      <c r="J151" s="481" t="str">
        <f t="shared" si="2"/>
        <v>HIV I-6: Estimated percentage of child HIV infections from HIV-positive women delivering in the past 12 months</v>
      </c>
      <c r="K151" s="482"/>
      <c r="L151" s="482"/>
      <c r="M151" s="482"/>
      <c r="N151" s="482"/>
      <c r="O151" s="481" t="s">
        <v>1548</v>
      </c>
    </row>
    <row r="152" spans="4:15" x14ac:dyDescent="0.25">
      <c r="D152" s="482" t="s">
        <v>3284</v>
      </c>
      <c r="E152" s="481" t="s">
        <v>3276</v>
      </c>
      <c r="F152" s="482" t="s">
        <v>2432</v>
      </c>
      <c r="G152" s="481"/>
      <c r="H152" s="482"/>
      <c r="I152" s="482"/>
      <c r="J152" s="481" t="str">
        <f t="shared" si="2"/>
        <v>HIV I-6: Estimated percentage of child HIV infections from HIV-positive women delivering in the past 12 months</v>
      </c>
      <c r="K152" s="482"/>
      <c r="L152" s="482"/>
      <c r="M152" s="482"/>
      <c r="N152" s="482"/>
      <c r="O152" s="481" t="s">
        <v>1549</v>
      </c>
    </row>
    <row r="153" spans="4:15" x14ac:dyDescent="0.25">
      <c r="D153" s="482" t="s">
        <v>3285</v>
      </c>
      <c r="E153" s="481" t="s">
        <v>3276</v>
      </c>
      <c r="F153" s="482" t="s">
        <v>2432</v>
      </c>
      <c r="G153" s="481"/>
      <c r="H153" s="482"/>
      <c r="I153" s="482"/>
      <c r="J153" s="481" t="str">
        <f t="shared" si="2"/>
        <v>HIV I-6: Estimated percentage of child HIV infections from HIV-positive women delivering in the past 12 months</v>
      </c>
      <c r="K153" s="482"/>
      <c r="L153" s="482"/>
      <c r="M153" s="482"/>
      <c r="N153" s="482"/>
      <c r="O153" s="481" t="s">
        <v>1550</v>
      </c>
    </row>
    <row r="157" spans="4:15" x14ac:dyDescent="0.25">
      <c r="D157" s="8" t="s">
        <v>222</v>
      </c>
    </row>
    <row r="158" spans="4:15" x14ac:dyDescent="0.25">
      <c r="D158" s="481" t="s">
        <v>224</v>
      </c>
      <c r="E158" s="481" t="s">
        <v>226</v>
      </c>
      <c r="F158" s="481" t="s">
        <v>71</v>
      </c>
      <c r="G158" s="481"/>
      <c r="H158" s="481" t="s">
        <v>42</v>
      </c>
      <c r="I158" s="481" t="s">
        <v>31</v>
      </c>
      <c r="J158" s="481" t="s">
        <v>219</v>
      </c>
      <c r="K158" s="481" t="s">
        <v>32</v>
      </c>
      <c r="L158" s="481" t="s">
        <v>33</v>
      </c>
      <c r="M158" s="481" t="s">
        <v>18</v>
      </c>
      <c r="N158" s="481" t="s">
        <v>9</v>
      </c>
      <c r="O158" s="481" t="s">
        <v>62</v>
      </c>
    </row>
    <row r="159" spans="4:15" hidden="1" x14ac:dyDescent="0.25">
      <c r="D159" s="482" t="s">
        <v>223</v>
      </c>
      <c r="E159" s="481" t="s">
        <v>225</v>
      </c>
      <c r="F159" s="482" t="s">
        <v>227</v>
      </c>
      <c r="G159" s="481"/>
      <c r="H159" s="482" t="s">
        <v>103</v>
      </c>
      <c r="I159" s="482" t="s">
        <v>102</v>
      </c>
      <c r="J159" s="481" t="str">
        <f>F159&amp;H159&amp;I159</f>
        <v>[Outcome Indicator Name][Category][Disaggregation]</v>
      </c>
      <c r="K159" s="482" t="s">
        <v>50</v>
      </c>
      <c r="L159" s="482" t="s">
        <v>51</v>
      </c>
      <c r="M159" s="482" t="s">
        <v>52</v>
      </c>
      <c r="N159" s="482" t="s">
        <v>91</v>
      </c>
      <c r="O159" s="481" t="s">
        <v>61</v>
      </c>
    </row>
    <row r="160" spans="4:15" x14ac:dyDescent="0.25">
      <c r="D160" s="482" t="s">
        <v>3286</v>
      </c>
      <c r="E160" s="481" t="s">
        <v>3287</v>
      </c>
      <c r="F160" s="482" t="s">
        <v>2222</v>
      </c>
      <c r="G160" s="481"/>
      <c r="H160" s="482" t="s">
        <v>2225</v>
      </c>
      <c r="I160" s="482" t="s">
        <v>2226</v>
      </c>
      <c r="J160" s="481" t="str">
        <f t="shared" ref="J160:J223" si="3">F160&amp;H160&amp;I160</f>
        <v>HIV O-1(M): Percentage of adults and children with HIV, known to be on treatment 12 months after initiation of antiretroviral therapyDuration of treatment24 months after initiation</v>
      </c>
      <c r="K160" s="482" t="s">
        <v>1692</v>
      </c>
      <c r="L160" s="482" t="s">
        <v>340</v>
      </c>
      <c r="M160" s="482" t="s">
        <v>729</v>
      </c>
      <c r="N160" s="482"/>
      <c r="O160" s="481" t="s">
        <v>1693</v>
      </c>
    </row>
    <row r="161" spans="4:15" x14ac:dyDescent="0.25">
      <c r="D161" s="482" t="s">
        <v>3288</v>
      </c>
      <c r="E161" s="481" t="s">
        <v>3287</v>
      </c>
      <c r="F161" s="482" t="s">
        <v>2222</v>
      </c>
      <c r="G161" s="481"/>
      <c r="H161" s="482" t="s">
        <v>2225</v>
      </c>
      <c r="I161" s="482" t="s">
        <v>2228</v>
      </c>
      <c r="J161" s="481" t="str">
        <f t="shared" si="3"/>
        <v>HIV O-1(M): Percentage of adults and children with HIV, known to be on treatment 12 months after initiation of antiretroviral therapyDuration of treatment36 months after initiation</v>
      </c>
      <c r="K161" s="482" t="s">
        <v>1694</v>
      </c>
      <c r="L161" s="482" t="s">
        <v>340</v>
      </c>
      <c r="M161" s="482" t="s">
        <v>729</v>
      </c>
      <c r="N161" s="482"/>
      <c r="O161" s="481" t="s">
        <v>1695</v>
      </c>
    </row>
    <row r="162" spans="4:15" x14ac:dyDescent="0.25">
      <c r="D162" s="482" t="s">
        <v>3289</v>
      </c>
      <c r="E162" s="481" t="s">
        <v>3290</v>
      </c>
      <c r="F162" s="482" t="s">
        <v>2237</v>
      </c>
      <c r="G162" s="481"/>
      <c r="H162" s="482" t="s">
        <v>2117</v>
      </c>
      <c r="I162" s="482" t="s">
        <v>2118</v>
      </c>
      <c r="J162" s="481" t="str">
        <f t="shared" si="3"/>
        <v>HIV O-5(M): Percentage of sex workers reporting the use of a condom with their most recent clientAgeU25</v>
      </c>
      <c r="K162" s="482"/>
      <c r="L162" s="482"/>
      <c r="M162" s="482"/>
      <c r="N162" s="482" t="s">
        <v>1721</v>
      </c>
      <c r="O162" s="481" t="s">
        <v>1732</v>
      </c>
    </row>
    <row r="163" spans="4:15" x14ac:dyDescent="0.25">
      <c r="D163" s="482" t="s">
        <v>3291</v>
      </c>
      <c r="E163" s="481" t="s">
        <v>3292</v>
      </c>
      <c r="F163" s="482" t="s">
        <v>2234</v>
      </c>
      <c r="G163" s="481"/>
      <c r="H163" s="482" t="s">
        <v>2117</v>
      </c>
      <c r="I163" s="482" t="s">
        <v>2118</v>
      </c>
      <c r="J163" s="481" t="str">
        <f t="shared" si="3"/>
        <v>HIV O-4a(M): Percentage of men reporting the use of a condom the last time they had anal sex with a male partnerAgeU25</v>
      </c>
      <c r="K163" s="482"/>
      <c r="L163" s="482"/>
      <c r="M163" s="482"/>
      <c r="N163" s="482" t="s">
        <v>1721</v>
      </c>
      <c r="O163" s="481" t="s">
        <v>1722</v>
      </c>
    </row>
    <row r="164" spans="4:15" x14ac:dyDescent="0.25">
      <c r="D164" s="482" t="s">
        <v>3293</v>
      </c>
      <c r="E164" s="481" t="s">
        <v>3290</v>
      </c>
      <c r="F164" s="482" t="s">
        <v>2237</v>
      </c>
      <c r="G164" s="481"/>
      <c r="H164" s="482" t="s">
        <v>2117</v>
      </c>
      <c r="I164" s="482" t="s">
        <v>2120</v>
      </c>
      <c r="J164" s="481" t="str">
        <f t="shared" si="3"/>
        <v>HIV O-5(M): Percentage of sex workers reporting the use of a condom with their most recent clientAge25+</v>
      </c>
      <c r="K164" s="482"/>
      <c r="L164" s="482"/>
      <c r="M164" s="482"/>
      <c r="N164" s="482" t="s">
        <v>1721</v>
      </c>
      <c r="O164" s="481" t="s">
        <v>1733</v>
      </c>
    </row>
    <row r="165" spans="4:15" x14ac:dyDescent="0.25">
      <c r="D165" s="482" t="s">
        <v>3294</v>
      </c>
      <c r="E165" s="481" t="s">
        <v>3292</v>
      </c>
      <c r="F165" s="482" t="s">
        <v>2234</v>
      </c>
      <c r="G165" s="481"/>
      <c r="H165" s="482" t="s">
        <v>2117</v>
      </c>
      <c r="I165" s="482" t="s">
        <v>2120</v>
      </c>
      <c r="J165" s="481" t="str">
        <f t="shared" si="3"/>
        <v>HIV O-4a(M): Percentage of men reporting the use of a condom the last time they had anal sex with a male partnerAge25+</v>
      </c>
      <c r="K165" s="482"/>
      <c r="L165" s="482"/>
      <c r="M165" s="482"/>
      <c r="N165" s="482" t="s">
        <v>1721</v>
      </c>
      <c r="O165" s="481" t="s">
        <v>1723</v>
      </c>
    </row>
    <row r="166" spans="4:15" x14ac:dyDescent="0.25">
      <c r="D166" s="482" t="s">
        <v>3295</v>
      </c>
      <c r="E166" s="481" t="s">
        <v>3287</v>
      </c>
      <c r="F166" s="482" t="s">
        <v>2222</v>
      </c>
      <c r="G166" s="481"/>
      <c r="H166" s="482" t="s">
        <v>2117</v>
      </c>
      <c r="I166" s="482" t="s">
        <v>2152</v>
      </c>
      <c r="J166" s="481" t="str">
        <f t="shared" si="3"/>
        <v>HIV O-1(M): Percentage of adults and children with HIV, known to be on treatment 12 months after initiation of antiretroviral therapyAgeU15</v>
      </c>
      <c r="K166" s="482" t="s">
        <v>1696</v>
      </c>
      <c r="L166" s="482" t="s">
        <v>340</v>
      </c>
      <c r="M166" s="482" t="s">
        <v>729</v>
      </c>
      <c r="N166" s="482" t="s">
        <v>1697</v>
      </c>
      <c r="O166" s="481" t="s">
        <v>1698</v>
      </c>
    </row>
    <row r="167" spans="4:15" x14ac:dyDescent="0.25">
      <c r="D167" s="482" t="s">
        <v>3296</v>
      </c>
      <c r="E167" s="481" t="s">
        <v>3287</v>
      </c>
      <c r="F167" s="482" t="s">
        <v>2222</v>
      </c>
      <c r="G167" s="481"/>
      <c r="H167" s="482" t="s">
        <v>2117</v>
      </c>
      <c r="I167" s="482" t="s">
        <v>2154</v>
      </c>
      <c r="J167" s="481" t="str">
        <f t="shared" si="3"/>
        <v>HIV O-1(M): Percentage of adults and children with HIV, known to be on treatment 12 months after initiation of antiretroviral therapyAge15+</v>
      </c>
      <c r="K167" s="482" t="s">
        <v>1699</v>
      </c>
      <c r="L167" s="482" t="s">
        <v>340</v>
      </c>
      <c r="M167" s="482" t="s">
        <v>729</v>
      </c>
      <c r="N167" s="482" t="s">
        <v>1700</v>
      </c>
      <c r="O167" s="481" t="s">
        <v>1701</v>
      </c>
    </row>
    <row r="168" spans="4:15" x14ac:dyDescent="0.25">
      <c r="D168" s="482" t="s">
        <v>3297</v>
      </c>
      <c r="E168" s="481" t="s">
        <v>3290</v>
      </c>
      <c r="F168" s="482" t="s">
        <v>2237</v>
      </c>
      <c r="G168" s="481"/>
      <c r="H168" s="482" t="s">
        <v>2145</v>
      </c>
      <c r="I168" s="482" t="s">
        <v>2146</v>
      </c>
      <c r="J168" s="481" t="str">
        <f t="shared" si="3"/>
        <v>HIV O-5(M): Percentage of sex workers reporting the use of a condom with their most recent clientGenderMale</v>
      </c>
      <c r="K168" s="482"/>
      <c r="L168" s="482"/>
      <c r="M168" s="482"/>
      <c r="N168" s="482" t="s">
        <v>1734</v>
      </c>
      <c r="O168" s="481" t="s">
        <v>1735</v>
      </c>
    </row>
    <row r="169" spans="4:15" x14ac:dyDescent="0.25">
      <c r="D169" s="482" t="s">
        <v>3298</v>
      </c>
      <c r="E169" s="481" t="s">
        <v>3287</v>
      </c>
      <c r="F169" s="482" t="s">
        <v>2222</v>
      </c>
      <c r="G169" s="481"/>
      <c r="H169" s="482" t="s">
        <v>2145</v>
      </c>
      <c r="I169" s="482" t="s">
        <v>2146</v>
      </c>
      <c r="J169" s="481" t="str">
        <f t="shared" si="3"/>
        <v>HIV O-1(M): Percentage of adults and children with HIV, known to be on treatment 12 months after initiation of antiretroviral therapyGenderMale</v>
      </c>
      <c r="K169" s="482" t="s">
        <v>1702</v>
      </c>
      <c r="L169" s="482" t="s">
        <v>340</v>
      </c>
      <c r="M169" s="482" t="s">
        <v>729</v>
      </c>
      <c r="N169" s="482"/>
      <c r="O169" s="481" t="s">
        <v>1703</v>
      </c>
    </row>
    <row r="170" spans="4:15" x14ac:dyDescent="0.25">
      <c r="D170" s="482" t="s">
        <v>3299</v>
      </c>
      <c r="E170" s="481" t="s">
        <v>3290</v>
      </c>
      <c r="F170" s="482" t="s">
        <v>2237</v>
      </c>
      <c r="G170" s="481"/>
      <c r="H170" s="482" t="s">
        <v>2145</v>
      </c>
      <c r="I170" s="482" t="s">
        <v>2148</v>
      </c>
      <c r="J170" s="481" t="str">
        <f t="shared" si="3"/>
        <v>HIV O-5(M): Percentage of sex workers reporting the use of a condom with their most recent clientGenderFemale</v>
      </c>
      <c r="K170" s="482"/>
      <c r="L170" s="482"/>
      <c r="M170" s="482"/>
      <c r="N170" s="482" t="s">
        <v>1736</v>
      </c>
      <c r="O170" s="481" t="s">
        <v>1737</v>
      </c>
    </row>
    <row r="171" spans="4:15" x14ac:dyDescent="0.25">
      <c r="D171" s="482" t="s">
        <v>3300</v>
      </c>
      <c r="E171" s="481" t="s">
        <v>3287</v>
      </c>
      <c r="F171" s="482" t="s">
        <v>2222</v>
      </c>
      <c r="G171" s="481"/>
      <c r="H171" s="482" t="s">
        <v>2145</v>
      </c>
      <c r="I171" s="482" t="s">
        <v>2148</v>
      </c>
      <c r="J171" s="481" t="str">
        <f t="shared" si="3"/>
        <v>HIV O-1(M): Percentage of adults and children with HIV, known to be on treatment 12 months after initiation of antiretroviral therapyGenderFemale</v>
      </c>
      <c r="K171" s="482" t="s">
        <v>1704</v>
      </c>
      <c r="L171" s="482" t="s">
        <v>340</v>
      </c>
      <c r="M171" s="482" t="s">
        <v>729</v>
      </c>
      <c r="N171" s="482"/>
      <c r="O171" s="481" t="s">
        <v>1705</v>
      </c>
    </row>
    <row r="172" spans="4:15" x14ac:dyDescent="0.25">
      <c r="D172" s="482" t="s">
        <v>3301</v>
      </c>
      <c r="E172" s="481" t="s">
        <v>3287</v>
      </c>
      <c r="F172" s="482" t="s">
        <v>2222</v>
      </c>
      <c r="G172" s="481"/>
      <c r="H172" s="482" t="s">
        <v>2225</v>
      </c>
      <c r="I172" s="482" t="s">
        <v>2230</v>
      </c>
      <c r="J172" s="481" t="str">
        <f t="shared" si="3"/>
        <v>HIV O-1(M): Percentage of adults and children with HIV, known to be on treatment 12 months after initiation of antiretroviral therapyDuration of treatment60 months after initiation</v>
      </c>
      <c r="K172" s="482" t="s">
        <v>1706</v>
      </c>
      <c r="L172" s="482" t="s">
        <v>340</v>
      </c>
      <c r="M172" s="482" t="s">
        <v>729</v>
      </c>
      <c r="N172" s="482"/>
      <c r="O172" s="481" t="s">
        <v>1707</v>
      </c>
    </row>
    <row r="173" spans="4:15" x14ac:dyDescent="0.25">
      <c r="D173" s="482" t="s">
        <v>3302</v>
      </c>
      <c r="E173" s="481" t="s">
        <v>3303</v>
      </c>
      <c r="F173" s="482" t="s">
        <v>2248</v>
      </c>
      <c r="G173" s="481"/>
      <c r="H173" s="482" t="s">
        <v>2249</v>
      </c>
      <c r="I173" s="482" t="s">
        <v>2250</v>
      </c>
      <c r="J173" s="481" t="str">
        <f t="shared" si="3"/>
        <v>TB O-4(M): Treatment success rate of RR TB and/or MDR-TB: Percentage of cases with RR and/or MDR-TB successfully treatedTB case definitionXDR TB</v>
      </c>
      <c r="K173" s="482"/>
      <c r="L173" s="482"/>
      <c r="M173" s="482"/>
      <c r="N173" s="482" t="s">
        <v>1551</v>
      </c>
      <c r="O173" s="481" t="s">
        <v>1764</v>
      </c>
    </row>
    <row r="174" spans="4:15" x14ac:dyDescent="0.25">
      <c r="D174" s="482" t="s">
        <v>3304</v>
      </c>
      <c r="E174" s="481" t="s">
        <v>3305</v>
      </c>
      <c r="F174" s="482"/>
      <c r="G174" s="481"/>
      <c r="H174" s="482"/>
      <c r="I174" s="482"/>
      <c r="J174" s="481" t="str">
        <f t="shared" si="3"/>
        <v/>
      </c>
      <c r="K174" s="482"/>
      <c r="L174" s="482"/>
      <c r="M174" s="482"/>
      <c r="N174" s="482"/>
      <c r="O174" s="481" t="s">
        <v>1844</v>
      </c>
    </row>
    <row r="175" spans="4:15" x14ac:dyDescent="0.25">
      <c r="D175" s="482" t="s">
        <v>3306</v>
      </c>
      <c r="E175" s="481" t="s">
        <v>3305</v>
      </c>
      <c r="F175" s="482"/>
      <c r="G175" s="481"/>
      <c r="H175" s="482"/>
      <c r="I175" s="482"/>
      <c r="J175" s="481" t="str">
        <f t="shared" si="3"/>
        <v/>
      </c>
      <c r="K175" s="482"/>
      <c r="L175" s="482"/>
      <c r="M175" s="482"/>
      <c r="N175" s="482"/>
      <c r="O175" s="481" t="s">
        <v>1845</v>
      </c>
    </row>
    <row r="176" spans="4:15" x14ac:dyDescent="0.25">
      <c r="D176" s="482" t="s">
        <v>3307</v>
      </c>
      <c r="E176" s="481" t="s">
        <v>3305</v>
      </c>
      <c r="F176" s="482"/>
      <c r="G176" s="481"/>
      <c r="H176" s="482"/>
      <c r="I176" s="482"/>
      <c r="J176" s="481" t="str">
        <f t="shared" si="3"/>
        <v/>
      </c>
      <c r="K176" s="482"/>
      <c r="L176" s="482"/>
      <c r="M176" s="482"/>
      <c r="N176" s="482"/>
      <c r="O176" s="481" t="s">
        <v>1846</v>
      </c>
    </row>
    <row r="177" spans="4:15" x14ac:dyDescent="0.25">
      <c r="D177" s="482" t="s">
        <v>3308</v>
      </c>
      <c r="E177" s="481" t="s">
        <v>3305</v>
      </c>
      <c r="F177" s="482"/>
      <c r="G177" s="481"/>
      <c r="H177" s="482"/>
      <c r="I177" s="482"/>
      <c r="J177" s="481" t="str">
        <f t="shared" si="3"/>
        <v/>
      </c>
      <c r="K177" s="482"/>
      <c r="L177" s="482"/>
      <c r="M177" s="482"/>
      <c r="N177" s="482"/>
      <c r="O177" s="481" t="s">
        <v>1847</v>
      </c>
    </row>
    <row r="178" spans="4:15" x14ac:dyDescent="0.25">
      <c r="D178" s="482" t="s">
        <v>3309</v>
      </c>
      <c r="E178" s="481" t="s">
        <v>3305</v>
      </c>
      <c r="F178" s="482"/>
      <c r="G178" s="481"/>
      <c r="H178" s="482"/>
      <c r="I178" s="482"/>
      <c r="J178" s="481" t="str">
        <f t="shared" si="3"/>
        <v/>
      </c>
      <c r="K178" s="482"/>
      <c r="L178" s="482"/>
      <c r="M178" s="482"/>
      <c r="N178" s="482"/>
      <c r="O178" s="481" t="s">
        <v>1848</v>
      </c>
    </row>
    <row r="179" spans="4:15" x14ac:dyDescent="0.25">
      <c r="D179" s="482" t="s">
        <v>3310</v>
      </c>
      <c r="E179" s="481" t="s">
        <v>3305</v>
      </c>
      <c r="F179" s="482"/>
      <c r="G179" s="481"/>
      <c r="H179" s="482"/>
      <c r="I179" s="482"/>
      <c r="J179" s="481" t="str">
        <f t="shared" si="3"/>
        <v/>
      </c>
      <c r="K179" s="482"/>
      <c r="L179" s="482"/>
      <c r="M179" s="482"/>
      <c r="N179" s="482"/>
      <c r="O179" s="481" t="s">
        <v>1849</v>
      </c>
    </row>
    <row r="180" spans="4:15" x14ac:dyDescent="0.25">
      <c r="D180" s="482" t="s">
        <v>3311</v>
      </c>
      <c r="E180" s="481" t="s">
        <v>3305</v>
      </c>
      <c r="F180" s="482"/>
      <c r="G180" s="481"/>
      <c r="H180" s="482"/>
      <c r="I180" s="482"/>
      <c r="J180" s="481" t="str">
        <f t="shared" si="3"/>
        <v/>
      </c>
      <c r="K180" s="482"/>
      <c r="L180" s="482"/>
      <c r="M180" s="482"/>
      <c r="N180" s="482"/>
      <c r="O180" s="481" t="s">
        <v>1850</v>
      </c>
    </row>
    <row r="181" spans="4:15" x14ac:dyDescent="0.25">
      <c r="D181" s="482" t="s">
        <v>3312</v>
      </c>
      <c r="E181" s="481" t="s">
        <v>3305</v>
      </c>
      <c r="F181" s="482"/>
      <c r="G181" s="481"/>
      <c r="H181" s="482"/>
      <c r="I181" s="482"/>
      <c r="J181" s="481" t="str">
        <f t="shared" si="3"/>
        <v/>
      </c>
      <c r="K181" s="482"/>
      <c r="L181" s="482"/>
      <c r="M181" s="482"/>
      <c r="N181" s="482"/>
      <c r="O181" s="481" t="s">
        <v>1851</v>
      </c>
    </row>
    <row r="182" spans="4:15" x14ac:dyDescent="0.25">
      <c r="D182" s="482" t="s">
        <v>3313</v>
      </c>
      <c r="E182" s="481" t="s">
        <v>3305</v>
      </c>
      <c r="F182" s="482"/>
      <c r="G182" s="481"/>
      <c r="H182" s="482"/>
      <c r="I182" s="482"/>
      <c r="J182" s="481" t="str">
        <f t="shared" si="3"/>
        <v/>
      </c>
      <c r="K182" s="482"/>
      <c r="L182" s="482"/>
      <c r="M182" s="482"/>
      <c r="N182" s="482"/>
      <c r="O182" s="481" t="s">
        <v>1852</v>
      </c>
    </row>
    <row r="183" spans="4:15" x14ac:dyDescent="0.25">
      <c r="D183" s="482" t="s">
        <v>3314</v>
      </c>
      <c r="E183" s="481" t="s">
        <v>3305</v>
      </c>
      <c r="F183" s="482"/>
      <c r="G183" s="481"/>
      <c r="H183" s="482"/>
      <c r="I183" s="482"/>
      <c r="J183" s="481" t="str">
        <f t="shared" si="3"/>
        <v/>
      </c>
      <c r="K183" s="482"/>
      <c r="L183" s="482"/>
      <c r="M183" s="482"/>
      <c r="N183" s="482"/>
      <c r="O183" s="481" t="s">
        <v>1853</v>
      </c>
    </row>
    <row r="184" spans="4:15" x14ac:dyDescent="0.25">
      <c r="D184" s="482" t="s">
        <v>3315</v>
      </c>
      <c r="E184" s="481" t="s">
        <v>3316</v>
      </c>
      <c r="F184" s="482"/>
      <c r="G184" s="481"/>
      <c r="H184" s="482"/>
      <c r="I184" s="482"/>
      <c r="J184" s="481" t="str">
        <f t="shared" si="3"/>
        <v/>
      </c>
      <c r="K184" s="482"/>
      <c r="L184" s="482"/>
      <c r="M184" s="482"/>
      <c r="N184" s="482"/>
      <c r="O184" s="481" t="s">
        <v>1834</v>
      </c>
    </row>
    <row r="185" spans="4:15" x14ac:dyDescent="0.25">
      <c r="D185" s="482" t="s">
        <v>3317</v>
      </c>
      <c r="E185" s="481" t="s">
        <v>3316</v>
      </c>
      <c r="F185" s="482"/>
      <c r="G185" s="481"/>
      <c r="H185" s="482"/>
      <c r="I185" s="482"/>
      <c r="J185" s="481" t="str">
        <f t="shared" si="3"/>
        <v/>
      </c>
      <c r="K185" s="482"/>
      <c r="L185" s="482"/>
      <c r="M185" s="482"/>
      <c r="N185" s="482"/>
      <c r="O185" s="481" t="s">
        <v>1835</v>
      </c>
    </row>
    <row r="186" spans="4:15" x14ac:dyDescent="0.25">
      <c r="D186" s="482" t="s">
        <v>3318</v>
      </c>
      <c r="E186" s="481" t="s">
        <v>3316</v>
      </c>
      <c r="F186" s="482"/>
      <c r="G186" s="481"/>
      <c r="H186" s="482"/>
      <c r="I186" s="482"/>
      <c r="J186" s="481" t="str">
        <f t="shared" si="3"/>
        <v/>
      </c>
      <c r="K186" s="482"/>
      <c r="L186" s="482"/>
      <c r="M186" s="482"/>
      <c r="N186" s="482"/>
      <c r="O186" s="481" t="s">
        <v>1836</v>
      </c>
    </row>
    <row r="187" spans="4:15" x14ac:dyDescent="0.25">
      <c r="D187" s="482" t="s">
        <v>3319</v>
      </c>
      <c r="E187" s="481" t="s">
        <v>3316</v>
      </c>
      <c r="F187" s="482"/>
      <c r="G187" s="481"/>
      <c r="H187" s="482"/>
      <c r="I187" s="482"/>
      <c r="J187" s="481" t="str">
        <f t="shared" si="3"/>
        <v/>
      </c>
      <c r="K187" s="482"/>
      <c r="L187" s="482"/>
      <c r="M187" s="482"/>
      <c r="N187" s="482"/>
      <c r="O187" s="481" t="s">
        <v>1837</v>
      </c>
    </row>
    <row r="188" spans="4:15" x14ac:dyDescent="0.25">
      <c r="D188" s="482" t="s">
        <v>3320</v>
      </c>
      <c r="E188" s="481" t="s">
        <v>3316</v>
      </c>
      <c r="F188" s="482"/>
      <c r="G188" s="481"/>
      <c r="H188" s="482"/>
      <c r="I188" s="482"/>
      <c r="J188" s="481" t="str">
        <f t="shared" si="3"/>
        <v/>
      </c>
      <c r="K188" s="482"/>
      <c r="L188" s="482"/>
      <c r="M188" s="482"/>
      <c r="N188" s="482"/>
      <c r="O188" s="481" t="s">
        <v>1838</v>
      </c>
    </row>
    <row r="189" spans="4:15" x14ac:dyDescent="0.25">
      <c r="D189" s="482" t="s">
        <v>3321</v>
      </c>
      <c r="E189" s="481" t="s">
        <v>3316</v>
      </c>
      <c r="F189" s="482"/>
      <c r="G189" s="481"/>
      <c r="H189" s="482"/>
      <c r="I189" s="482"/>
      <c r="J189" s="481" t="str">
        <f t="shared" si="3"/>
        <v/>
      </c>
      <c r="K189" s="482"/>
      <c r="L189" s="482"/>
      <c r="M189" s="482"/>
      <c r="N189" s="482"/>
      <c r="O189" s="481" t="s">
        <v>1839</v>
      </c>
    </row>
    <row r="190" spans="4:15" x14ac:dyDescent="0.25">
      <c r="D190" s="482" t="s">
        <v>3322</v>
      </c>
      <c r="E190" s="481" t="s">
        <v>3316</v>
      </c>
      <c r="F190" s="482"/>
      <c r="G190" s="481"/>
      <c r="H190" s="482"/>
      <c r="I190" s="482"/>
      <c r="J190" s="481" t="str">
        <f t="shared" si="3"/>
        <v/>
      </c>
      <c r="K190" s="482"/>
      <c r="L190" s="482"/>
      <c r="M190" s="482"/>
      <c r="N190" s="482"/>
      <c r="O190" s="481" t="s">
        <v>1840</v>
      </c>
    </row>
    <row r="191" spans="4:15" x14ac:dyDescent="0.25">
      <c r="D191" s="482" t="s">
        <v>3323</v>
      </c>
      <c r="E191" s="481" t="s">
        <v>3316</v>
      </c>
      <c r="F191" s="482"/>
      <c r="G191" s="481"/>
      <c r="H191" s="482"/>
      <c r="I191" s="482"/>
      <c r="J191" s="481" t="str">
        <f t="shared" si="3"/>
        <v/>
      </c>
      <c r="K191" s="482"/>
      <c r="L191" s="482"/>
      <c r="M191" s="482"/>
      <c r="N191" s="482"/>
      <c r="O191" s="481" t="s">
        <v>1841</v>
      </c>
    </row>
    <row r="192" spans="4:15" x14ac:dyDescent="0.25">
      <c r="D192" s="482" t="s">
        <v>3324</v>
      </c>
      <c r="E192" s="481" t="s">
        <v>3316</v>
      </c>
      <c r="F192" s="482"/>
      <c r="G192" s="481"/>
      <c r="H192" s="482"/>
      <c r="I192" s="482"/>
      <c r="J192" s="481" t="str">
        <f t="shared" si="3"/>
        <v/>
      </c>
      <c r="K192" s="482"/>
      <c r="L192" s="482"/>
      <c r="M192" s="482"/>
      <c r="N192" s="482"/>
      <c r="O192" s="481" t="s">
        <v>1842</v>
      </c>
    </row>
    <row r="193" spans="4:15" x14ac:dyDescent="0.25">
      <c r="D193" s="482" t="s">
        <v>3325</v>
      </c>
      <c r="E193" s="481" t="s">
        <v>3316</v>
      </c>
      <c r="F193" s="482"/>
      <c r="G193" s="481"/>
      <c r="H193" s="482"/>
      <c r="I193" s="482"/>
      <c r="J193" s="481" t="str">
        <f t="shared" si="3"/>
        <v/>
      </c>
      <c r="K193" s="482"/>
      <c r="L193" s="482"/>
      <c r="M193" s="482"/>
      <c r="N193" s="482"/>
      <c r="O193" s="481" t="s">
        <v>1843</v>
      </c>
    </row>
    <row r="194" spans="4:15" x14ac:dyDescent="0.25">
      <c r="D194" s="482" t="s">
        <v>3326</v>
      </c>
      <c r="E194" s="481" t="s">
        <v>3327</v>
      </c>
      <c r="F194" s="482"/>
      <c r="G194" s="481"/>
      <c r="H194" s="482"/>
      <c r="I194" s="482"/>
      <c r="J194" s="481" t="str">
        <f t="shared" si="3"/>
        <v/>
      </c>
      <c r="K194" s="482"/>
      <c r="L194" s="482"/>
      <c r="M194" s="482"/>
      <c r="N194" s="482"/>
      <c r="O194" s="481" t="s">
        <v>1824</v>
      </c>
    </row>
    <row r="195" spans="4:15" x14ac:dyDescent="0.25">
      <c r="D195" s="482" t="s">
        <v>3328</v>
      </c>
      <c r="E195" s="481" t="s">
        <v>3327</v>
      </c>
      <c r="F195" s="482"/>
      <c r="G195" s="481"/>
      <c r="H195" s="482"/>
      <c r="I195" s="482"/>
      <c r="J195" s="481" t="str">
        <f t="shared" si="3"/>
        <v/>
      </c>
      <c r="K195" s="482"/>
      <c r="L195" s="482"/>
      <c r="M195" s="482"/>
      <c r="N195" s="482"/>
      <c r="O195" s="481" t="s">
        <v>1825</v>
      </c>
    </row>
    <row r="196" spans="4:15" x14ac:dyDescent="0.25">
      <c r="D196" s="482" t="s">
        <v>3329</v>
      </c>
      <c r="E196" s="481" t="s">
        <v>3327</v>
      </c>
      <c r="F196" s="482"/>
      <c r="G196" s="481"/>
      <c r="H196" s="482"/>
      <c r="I196" s="482"/>
      <c r="J196" s="481" t="str">
        <f t="shared" si="3"/>
        <v/>
      </c>
      <c r="K196" s="482"/>
      <c r="L196" s="482"/>
      <c r="M196" s="482"/>
      <c r="N196" s="482"/>
      <c r="O196" s="481" t="s">
        <v>1826</v>
      </c>
    </row>
    <row r="197" spans="4:15" x14ac:dyDescent="0.25">
      <c r="D197" s="482" t="s">
        <v>3330</v>
      </c>
      <c r="E197" s="481" t="s">
        <v>3327</v>
      </c>
      <c r="F197" s="482"/>
      <c r="G197" s="481"/>
      <c r="H197" s="482"/>
      <c r="I197" s="482"/>
      <c r="J197" s="481" t="str">
        <f t="shared" si="3"/>
        <v/>
      </c>
      <c r="K197" s="482"/>
      <c r="L197" s="482"/>
      <c r="M197" s="482"/>
      <c r="N197" s="482"/>
      <c r="O197" s="481" t="s">
        <v>1827</v>
      </c>
    </row>
    <row r="198" spans="4:15" x14ac:dyDescent="0.25">
      <c r="D198" s="482" t="s">
        <v>3331</v>
      </c>
      <c r="E198" s="481" t="s">
        <v>3327</v>
      </c>
      <c r="F198" s="482"/>
      <c r="G198" s="481"/>
      <c r="H198" s="482"/>
      <c r="I198" s="482"/>
      <c r="J198" s="481" t="str">
        <f t="shared" si="3"/>
        <v/>
      </c>
      <c r="K198" s="482"/>
      <c r="L198" s="482"/>
      <c r="M198" s="482"/>
      <c r="N198" s="482"/>
      <c r="O198" s="481" t="s">
        <v>1828</v>
      </c>
    </row>
    <row r="199" spans="4:15" x14ac:dyDescent="0.25">
      <c r="D199" s="482" t="s">
        <v>3332</v>
      </c>
      <c r="E199" s="481" t="s">
        <v>3327</v>
      </c>
      <c r="F199" s="482"/>
      <c r="G199" s="481"/>
      <c r="H199" s="482"/>
      <c r="I199" s="482"/>
      <c r="J199" s="481" t="str">
        <f t="shared" si="3"/>
        <v/>
      </c>
      <c r="K199" s="482"/>
      <c r="L199" s="482"/>
      <c r="M199" s="482"/>
      <c r="N199" s="482"/>
      <c r="O199" s="481" t="s">
        <v>1829</v>
      </c>
    </row>
    <row r="200" spans="4:15" x14ac:dyDescent="0.25">
      <c r="D200" s="482" t="s">
        <v>3333</v>
      </c>
      <c r="E200" s="481" t="s">
        <v>3327</v>
      </c>
      <c r="F200" s="482"/>
      <c r="G200" s="481"/>
      <c r="H200" s="482"/>
      <c r="I200" s="482"/>
      <c r="J200" s="481" t="str">
        <f t="shared" si="3"/>
        <v/>
      </c>
      <c r="K200" s="482"/>
      <c r="L200" s="482"/>
      <c r="M200" s="482"/>
      <c r="N200" s="482"/>
      <c r="O200" s="481" t="s">
        <v>1830</v>
      </c>
    </row>
    <row r="201" spans="4:15" x14ac:dyDescent="0.25">
      <c r="D201" s="482" t="s">
        <v>3334</v>
      </c>
      <c r="E201" s="481" t="s">
        <v>3327</v>
      </c>
      <c r="F201" s="482"/>
      <c r="G201" s="481"/>
      <c r="H201" s="482"/>
      <c r="I201" s="482"/>
      <c r="J201" s="481" t="str">
        <f t="shared" si="3"/>
        <v/>
      </c>
      <c r="K201" s="482"/>
      <c r="L201" s="482"/>
      <c r="M201" s="482"/>
      <c r="N201" s="482"/>
      <c r="O201" s="481" t="s">
        <v>1831</v>
      </c>
    </row>
    <row r="202" spans="4:15" x14ac:dyDescent="0.25">
      <c r="D202" s="482" t="s">
        <v>3335</v>
      </c>
      <c r="E202" s="481" t="s">
        <v>3327</v>
      </c>
      <c r="F202" s="482"/>
      <c r="G202" s="481"/>
      <c r="H202" s="482"/>
      <c r="I202" s="482"/>
      <c r="J202" s="481" t="str">
        <f t="shared" si="3"/>
        <v/>
      </c>
      <c r="K202" s="482"/>
      <c r="L202" s="482"/>
      <c r="M202" s="482"/>
      <c r="N202" s="482"/>
      <c r="O202" s="481" t="s">
        <v>1832</v>
      </c>
    </row>
    <row r="203" spans="4:15" x14ac:dyDescent="0.25">
      <c r="D203" s="482" t="s">
        <v>3336</v>
      </c>
      <c r="E203" s="481" t="s">
        <v>3327</v>
      </c>
      <c r="F203" s="482"/>
      <c r="G203" s="481"/>
      <c r="H203" s="482"/>
      <c r="I203" s="482"/>
      <c r="J203" s="481" t="str">
        <f t="shared" si="3"/>
        <v/>
      </c>
      <c r="K203" s="482"/>
      <c r="L203" s="482"/>
      <c r="M203" s="482"/>
      <c r="N203" s="482"/>
      <c r="O203" s="481" t="s">
        <v>1833</v>
      </c>
    </row>
    <row r="204" spans="4:15" x14ac:dyDescent="0.25">
      <c r="D204" s="482" t="s">
        <v>3337</v>
      </c>
      <c r="E204" s="481" t="s">
        <v>3338</v>
      </c>
      <c r="F204" s="482"/>
      <c r="G204" s="481"/>
      <c r="H204" s="482"/>
      <c r="I204" s="482"/>
      <c r="J204" s="481" t="str">
        <f t="shared" si="3"/>
        <v/>
      </c>
      <c r="K204" s="482"/>
      <c r="L204" s="482"/>
      <c r="M204" s="482"/>
      <c r="N204" s="482"/>
      <c r="O204" s="481" t="s">
        <v>1814</v>
      </c>
    </row>
    <row r="205" spans="4:15" x14ac:dyDescent="0.25">
      <c r="D205" s="482" t="s">
        <v>3339</v>
      </c>
      <c r="E205" s="481" t="s">
        <v>3338</v>
      </c>
      <c r="F205" s="482"/>
      <c r="G205" s="481"/>
      <c r="H205" s="482"/>
      <c r="I205" s="482"/>
      <c r="J205" s="481" t="str">
        <f t="shared" si="3"/>
        <v/>
      </c>
      <c r="K205" s="482"/>
      <c r="L205" s="482"/>
      <c r="M205" s="482"/>
      <c r="N205" s="482"/>
      <c r="O205" s="481" t="s">
        <v>1815</v>
      </c>
    </row>
    <row r="206" spans="4:15" x14ac:dyDescent="0.25">
      <c r="D206" s="482" t="s">
        <v>3340</v>
      </c>
      <c r="E206" s="481" t="s">
        <v>3338</v>
      </c>
      <c r="F206" s="482"/>
      <c r="G206" s="481"/>
      <c r="H206" s="482"/>
      <c r="I206" s="482"/>
      <c r="J206" s="481" t="str">
        <f t="shared" si="3"/>
        <v/>
      </c>
      <c r="K206" s="482"/>
      <c r="L206" s="482"/>
      <c r="M206" s="482"/>
      <c r="N206" s="482"/>
      <c r="O206" s="481" t="s">
        <v>1816</v>
      </c>
    </row>
    <row r="207" spans="4:15" x14ac:dyDescent="0.25">
      <c r="D207" s="482" t="s">
        <v>3341</v>
      </c>
      <c r="E207" s="481" t="s">
        <v>3338</v>
      </c>
      <c r="F207" s="482"/>
      <c r="G207" s="481"/>
      <c r="H207" s="482"/>
      <c r="I207" s="482"/>
      <c r="J207" s="481" t="str">
        <f t="shared" si="3"/>
        <v/>
      </c>
      <c r="K207" s="482"/>
      <c r="L207" s="482"/>
      <c r="M207" s="482"/>
      <c r="N207" s="482"/>
      <c r="O207" s="481" t="s">
        <v>1817</v>
      </c>
    </row>
    <row r="208" spans="4:15" x14ac:dyDescent="0.25">
      <c r="D208" s="482" t="s">
        <v>3342</v>
      </c>
      <c r="E208" s="481" t="s">
        <v>3338</v>
      </c>
      <c r="F208" s="482"/>
      <c r="G208" s="481"/>
      <c r="H208" s="482"/>
      <c r="I208" s="482"/>
      <c r="J208" s="481" t="str">
        <f t="shared" si="3"/>
        <v/>
      </c>
      <c r="K208" s="482"/>
      <c r="L208" s="482"/>
      <c r="M208" s="482"/>
      <c r="N208" s="482"/>
      <c r="O208" s="481" t="s">
        <v>1818</v>
      </c>
    </row>
    <row r="209" spans="4:15" x14ac:dyDescent="0.25">
      <c r="D209" s="482" t="s">
        <v>3343</v>
      </c>
      <c r="E209" s="481" t="s">
        <v>3338</v>
      </c>
      <c r="F209" s="482"/>
      <c r="G209" s="481"/>
      <c r="H209" s="482"/>
      <c r="I209" s="482"/>
      <c r="J209" s="481" t="str">
        <f t="shared" si="3"/>
        <v/>
      </c>
      <c r="K209" s="482"/>
      <c r="L209" s="482"/>
      <c r="M209" s="482"/>
      <c r="N209" s="482"/>
      <c r="O209" s="481" t="s">
        <v>1819</v>
      </c>
    </row>
    <row r="210" spans="4:15" x14ac:dyDescent="0.25">
      <c r="D210" s="482" t="s">
        <v>3344</v>
      </c>
      <c r="E210" s="481" t="s">
        <v>3338</v>
      </c>
      <c r="F210" s="482"/>
      <c r="G210" s="481"/>
      <c r="H210" s="482"/>
      <c r="I210" s="482"/>
      <c r="J210" s="481" t="str">
        <f t="shared" si="3"/>
        <v/>
      </c>
      <c r="K210" s="482"/>
      <c r="L210" s="482"/>
      <c r="M210" s="482"/>
      <c r="N210" s="482"/>
      <c r="O210" s="481" t="s">
        <v>1820</v>
      </c>
    </row>
    <row r="211" spans="4:15" x14ac:dyDescent="0.25">
      <c r="D211" s="482" t="s">
        <v>3345</v>
      </c>
      <c r="E211" s="481" t="s">
        <v>3338</v>
      </c>
      <c r="F211" s="482"/>
      <c r="G211" s="481"/>
      <c r="H211" s="482"/>
      <c r="I211" s="482"/>
      <c r="J211" s="481" t="str">
        <f t="shared" si="3"/>
        <v/>
      </c>
      <c r="K211" s="482"/>
      <c r="L211" s="482"/>
      <c r="M211" s="482"/>
      <c r="N211" s="482"/>
      <c r="O211" s="481" t="s">
        <v>1821</v>
      </c>
    </row>
    <row r="212" spans="4:15" x14ac:dyDescent="0.25">
      <c r="D212" s="482" t="s">
        <v>3346</v>
      </c>
      <c r="E212" s="481" t="s">
        <v>3338</v>
      </c>
      <c r="F212" s="482"/>
      <c r="G212" s="481"/>
      <c r="H212" s="482"/>
      <c r="I212" s="482"/>
      <c r="J212" s="481" t="str">
        <f t="shared" si="3"/>
        <v/>
      </c>
      <c r="K212" s="482"/>
      <c r="L212" s="482"/>
      <c r="M212" s="482"/>
      <c r="N212" s="482"/>
      <c r="O212" s="481" t="s">
        <v>1822</v>
      </c>
    </row>
    <row r="213" spans="4:15" x14ac:dyDescent="0.25">
      <c r="D213" s="482" t="s">
        <v>3347</v>
      </c>
      <c r="E213" s="481" t="s">
        <v>3338</v>
      </c>
      <c r="F213" s="482"/>
      <c r="G213" s="481"/>
      <c r="H213" s="482"/>
      <c r="I213" s="482"/>
      <c r="J213" s="481" t="str">
        <f t="shared" si="3"/>
        <v/>
      </c>
      <c r="K213" s="482"/>
      <c r="L213" s="482"/>
      <c r="M213" s="482"/>
      <c r="N213" s="482"/>
      <c r="O213" s="481" t="s">
        <v>1823</v>
      </c>
    </row>
    <row r="214" spans="4:15" x14ac:dyDescent="0.25">
      <c r="D214" s="482" t="s">
        <v>3348</v>
      </c>
      <c r="E214" s="481" t="s">
        <v>3349</v>
      </c>
      <c r="F214" s="482"/>
      <c r="G214" s="481"/>
      <c r="H214" s="482"/>
      <c r="I214" s="482"/>
      <c r="J214" s="481" t="str">
        <f t="shared" si="3"/>
        <v/>
      </c>
      <c r="K214" s="482"/>
      <c r="L214" s="482"/>
      <c r="M214" s="482"/>
      <c r="N214" s="482"/>
      <c r="O214" s="481" t="s">
        <v>1804</v>
      </c>
    </row>
    <row r="215" spans="4:15" x14ac:dyDescent="0.25">
      <c r="D215" s="482" t="s">
        <v>3350</v>
      </c>
      <c r="E215" s="481" t="s">
        <v>3349</v>
      </c>
      <c r="F215" s="482"/>
      <c r="G215" s="481"/>
      <c r="H215" s="482"/>
      <c r="I215" s="482"/>
      <c r="J215" s="481" t="str">
        <f t="shared" si="3"/>
        <v/>
      </c>
      <c r="K215" s="482"/>
      <c r="L215" s="482"/>
      <c r="M215" s="482"/>
      <c r="N215" s="482"/>
      <c r="O215" s="481" t="s">
        <v>1805</v>
      </c>
    </row>
    <row r="216" spans="4:15" x14ac:dyDescent="0.25">
      <c r="D216" s="482" t="s">
        <v>3351</v>
      </c>
      <c r="E216" s="481" t="s">
        <v>3349</v>
      </c>
      <c r="F216" s="482"/>
      <c r="G216" s="481"/>
      <c r="H216" s="482"/>
      <c r="I216" s="482"/>
      <c r="J216" s="481" t="str">
        <f t="shared" si="3"/>
        <v/>
      </c>
      <c r="K216" s="482"/>
      <c r="L216" s="482"/>
      <c r="M216" s="482"/>
      <c r="N216" s="482"/>
      <c r="O216" s="481" t="s">
        <v>1806</v>
      </c>
    </row>
    <row r="217" spans="4:15" x14ac:dyDescent="0.25">
      <c r="D217" s="482" t="s">
        <v>3352</v>
      </c>
      <c r="E217" s="481" t="s">
        <v>3349</v>
      </c>
      <c r="F217" s="482"/>
      <c r="G217" s="481"/>
      <c r="H217" s="482"/>
      <c r="I217" s="482"/>
      <c r="J217" s="481" t="str">
        <f t="shared" si="3"/>
        <v/>
      </c>
      <c r="K217" s="482"/>
      <c r="L217" s="482"/>
      <c r="M217" s="482"/>
      <c r="N217" s="482"/>
      <c r="O217" s="481" t="s">
        <v>1807</v>
      </c>
    </row>
    <row r="218" spans="4:15" x14ac:dyDescent="0.25">
      <c r="D218" s="482" t="s">
        <v>3353</v>
      </c>
      <c r="E218" s="481" t="s">
        <v>3349</v>
      </c>
      <c r="F218" s="482"/>
      <c r="G218" s="481"/>
      <c r="H218" s="482"/>
      <c r="I218" s="482"/>
      <c r="J218" s="481" t="str">
        <f t="shared" si="3"/>
        <v/>
      </c>
      <c r="K218" s="482"/>
      <c r="L218" s="482"/>
      <c r="M218" s="482"/>
      <c r="N218" s="482"/>
      <c r="O218" s="481" t="s">
        <v>1808</v>
      </c>
    </row>
    <row r="219" spans="4:15" x14ac:dyDescent="0.25">
      <c r="D219" s="482" t="s">
        <v>3354</v>
      </c>
      <c r="E219" s="481" t="s">
        <v>3349</v>
      </c>
      <c r="F219" s="482"/>
      <c r="G219" s="481"/>
      <c r="H219" s="482"/>
      <c r="I219" s="482"/>
      <c r="J219" s="481" t="str">
        <f t="shared" si="3"/>
        <v/>
      </c>
      <c r="K219" s="482"/>
      <c r="L219" s="482"/>
      <c r="M219" s="482"/>
      <c r="N219" s="482"/>
      <c r="O219" s="481" t="s">
        <v>1809</v>
      </c>
    </row>
    <row r="220" spans="4:15" x14ac:dyDescent="0.25">
      <c r="D220" s="482" t="s">
        <v>3355</v>
      </c>
      <c r="E220" s="481" t="s">
        <v>3349</v>
      </c>
      <c r="F220" s="482"/>
      <c r="G220" s="481"/>
      <c r="H220" s="482"/>
      <c r="I220" s="482"/>
      <c r="J220" s="481" t="str">
        <f t="shared" si="3"/>
        <v/>
      </c>
      <c r="K220" s="482"/>
      <c r="L220" s="482"/>
      <c r="M220" s="482"/>
      <c r="N220" s="482"/>
      <c r="O220" s="481" t="s">
        <v>1810</v>
      </c>
    </row>
    <row r="221" spans="4:15" x14ac:dyDescent="0.25">
      <c r="D221" s="482" t="s">
        <v>3356</v>
      </c>
      <c r="E221" s="481" t="s">
        <v>3349</v>
      </c>
      <c r="F221" s="482"/>
      <c r="G221" s="481"/>
      <c r="H221" s="482"/>
      <c r="I221" s="482"/>
      <c r="J221" s="481" t="str">
        <f t="shared" si="3"/>
        <v/>
      </c>
      <c r="K221" s="482"/>
      <c r="L221" s="482"/>
      <c r="M221" s="482"/>
      <c r="N221" s="482"/>
      <c r="O221" s="481" t="s">
        <v>1811</v>
      </c>
    </row>
    <row r="222" spans="4:15" x14ac:dyDescent="0.25">
      <c r="D222" s="482" t="s">
        <v>3357</v>
      </c>
      <c r="E222" s="481" t="s">
        <v>3349</v>
      </c>
      <c r="F222" s="482"/>
      <c r="G222" s="481"/>
      <c r="H222" s="482"/>
      <c r="I222" s="482"/>
      <c r="J222" s="481" t="str">
        <f t="shared" si="3"/>
        <v/>
      </c>
      <c r="K222" s="482"/>
      <c r="L222" s="482"/>
      <c r="M222" s="482"/>
      <c r="N222" s="482"/>
      <c r="O222" s="481" t="s">
        <v>1812</v>
      </c>
    </row>
    <row r="223" spans="4:15" x14ac:dyDescent="0.25">
      <c r="D223" s="482" t="s">
        <v>3358</v>
      </c>
      <c r="E223" s="481" t="s">
        <v>3349</v>
      </c>
      <c r="F223" s="482"/>
      <c r="G223" s="481"/>
      <c r="H223" s="482"/>
      <c r="I223" s="482"/>
      <c r="J223" s="481" t="str">
        <f t="shared" si="3"/>
        <v/>
      </c>
      <c r="K223" s="482"/>
      <c r="L223" s="482"/>
      <c r="M223" s="482"/>
      <c r="N223" s="482"/>
      <c r="O223" s="481" t="s">
        <v>1813</v>
      </c>
    </row>
    <row r="224" spans="4:15" x14ac:dyDescent="0.25">
      <c r="D224" s="482" t="s">
        <v>3359</v>
      </c>
      <c r="E224" s="481" t="s">
        <v>3360</v>
      </c>
      <c r="F224" s="482" t="s">
        <v>3361</v>
      </c>
      <c r="G224" s="481"/>
      <c r="H224" s="482"/>
      <c r="I224" s="482"/>
      <c r="J224" s="481" t="str">
        <f t="shared" ref="J224:J287" si="4">F224&amp;H224&amp;I224</f>
        <v>TB O-5(M): TB treatment coverage: Percentage of new and relapse cases that were notified and treated among the estimated number of incident TB cases in the same year (all form of TB - bacteriologically confirmed plus clinically diagnosed)</v>
      </c>
      <c r="K224" s="482"/>
      <c r="L224" s="482"/>
      <c r="M224" s="482"/>
      <c r="N224" s="482"/>
      <c r="O224" s="481" t="s">
        <v>1794</v>
      </c>
    </row>
    <row r="225" spans="4:15" x14ac:dyDescent="0.25">
      <c r="D225" s="482" t="s">
        <v>3362</v>
      </c>
      <c r="E225" s="481" t="s">
        <v>3360</v>
      </c>
      <c r="F225" s="482" t="s">
        <v>3361</v>
      </c>
      <c r="G225" s="481"/>
      <c r="H225" s="482"/>
      <c r="I225" s="482"/>
      <c r="J225" s="481" t="str">
        <f t="shared" si="4"/>
        <v>TB O-5(M): TB treatment coverage: Percentage of new and relapse cases that were notified and treated among the estimated number of incident TB cases in the same year (all form of TB - bacteriologically confirmed plus clinically diagnosed)</v>
      </c>
      <c r="K225" s="482"/>
      <c r="L225" s="482"/>
      <c r="M225" s="482"/>
      <c r="N225" s="482"/>
      <c r="O225" s="481" t="s">
        <v>1795</v>
      </c>
    </row>
    <row r="226" spans="4:15" x14ac:dyDescent="0.25">
      <c r="D226" s="482" t="s">
        <v>3363</v>
      </c>
      <c r="E226" s="481" t="s">
        <v>3360</v>
      </c>
      <c r="F226" s="482" t="s">
        <v>3361</v>
      </c>
      <c r="G226" s="481"/>
      <c r="H226" s="482"/>
      <c r="I226" s="482"/>
      <c r="J226" s="481" t="str">
        <f t="shared" si="4"/>
        <v>TB O-5(M): TB treatment coverage: Percentage of new and relapse cases that were notified and treated among the estimated number of incident TB cases in the same year (all form of TB - bacteriologically confirmed plus clinically diagnosed)</v>
      </c>
      <c r="K226" s="482"/>
      <c r="L226" s="482"/>
      <c r="M226" s="482"/>
      <c r="N226" s="482"/>
      <c r="O226" s="481" t="s">
        <v>1796</v>
      </c>
    </row>
    <row r="227" spans="4:15" x14ac:dyDescent="0.25">
      <c r="D227" s="482" t="s">
        <v>3364</v>
      </c>
      <c r="E227" s="481" t="s">
        <v>3360</v>
      </c>
      <c r="F227" s="482" t="s">
        <v>3361</v>
      </c>
      <c r="G227" s="481"/>
      <c r="H227" s="482"/>
      <c r="I227" s="482"/>
      <c r="J227" s="481" t="str">
        <f t="shared" si="4"/>
        <v>TB O-5(M): TB treatment coverage: Percentage of new and relapse cases that were notified and treated among the estimated number of incident TB cases in the same year (all form of TB - bacteriologically confirmed plus clinically diagnosed)</v>
      </c>
      <c r="K227" s="482"/>
      <c r="L227" s="482"/>
      <c r="M227" s="482"/>
      <c r="N227" s="482"/>
      <c r="O227" s="481" t="s">
        <v>1797</v>
      </c>
    </row>
    <row r="228" spans="4:15" x14ac:dyDescent="0.25">
      <c r="D228" s="482" t="s">
        <v>3365</v>
      </c>
      <c r="E228" s="481" t="s">
        <v>3360</v>
      </c>
      <c r="F228" s="482" t="s">
        <v>3361</v>
      </c>
      <c r="G228" s="481"/>
      <c r="H228" s="482"/>
      <c r="I228" s="482"/>
      <c r="J228" s="481" t="str">
        <f t="shared" si="4"/>
        <v>TB O-5(M): TB treatment coverage: Percentage of new and relapse cases that were notified and treated among the estimated number of incident TB cases in the same year (all form of TB - bacteriologically confirmed plus clinically diagnosed)</v>
      </c>
      <c r="K228" s="482"/>
      <c r="L228" s="482"/>
      <c r="M228" s="482"/>
      <c r="N228" s="482"/>
      <c r="O228" s="481" t="s">
        <v>1798</v>
      </c>
    </row>
    <row r="229" spans="4:15" x14ac:dyDescent="0.25">
      <c r="D229" s="482" t="s">
        <v>3366</v>
      </c>
      <c r="E229" s="481" t="s">
        <v>3360</v>
      </c>
      <c r="F229" s="482" t="s">
        <v>3361</v>
      </c>
      <c r="G229" s="481"/>
      <c r="H229" s="482"/>
      <c r="I229" s="482"/>
      <c r="J229" s="481" t="str">
        <f t="shared" si="4"/>
        <v>TB O-5(M): TB treatment coverage: Percentage of new and relapse cases that were notified and treated among the estimated number of incident TB cases in the same year (all form of TB - bacteriologically confirmed plus clinically diagnosed)</v>
      </c>
      <c r="K229" s="482"/>
      <c r="L229" s="482"/>
      <c r="M229" s="482"/>
      <c r="N229" s="482"/>
      <c r="O229" s="481" t="s">
        <v>1799</v>
      </c>
    </row>
    <row r="230" spans="4:15" x14ac:dyDescent="0.25">
      <c r="D230" s="482" t="s">
        <v>3367</v>
      </c>
      <c r="E230" s="481" t="s">
        <v>3360</v>
      </c>
      <c r="F230" s="482" t="s">
        <v>3361</v>
      </c>
      <c r="G230" s="481"/>
      <c r="H230" s="482"/>
      <c r="I230" s="482"/>
      <c r="J230" s="481" t="str">
        <f t="shared" si="4"/>
        <v>TB O-5(M): TB treatment coverage: Percentage of new and relapse cases that were notified and treated among the estimated number of incident TB cases in the same year (all form of TB - bacteriologically confirmed plus clinically diagnosed)</v>
      </c>
      <c r="K230" s="482"/>
      <c r="L230" s="482"/>
      <c r="M230" s="482"/>
      <c r="N230" s="482"/>
      <c r="O230" s="481" t="s">
        <v>1800</v>
      </c>
    </row>
    <row r="231" spans="4:15" x14ac:dyDescent="0.25">
      <c r="D231" s="482" t="s">
        <v>3368</v>
      </c>
      <c r="E231" s="481" t="s">
        <v>3360</v>
      </c>
      <c r="F231" s="482" t="s">
        <v>3361</v>
      </c>
      <c r="G231" s="481"/>
      <c r="H231" s="482"/>
      <c r="I231" s="482"/>
      <c r="J231" s="481" t="str">
        <f t="shared" si="4"/>
        <v>TB O-5(M): TB treatment coverage: Percentage of new and relapse cases that were notified and treated among the estimated number of incident TB cases in the same year (all form of TB - bacteriologically confirmed plus clinically diagnosed)</v>
      </c>
      <c r="K231" s="482"/>
      <c r="L231" s="482"/>
      <c r="M231" s="482"/>
      <c r="N231" s="482"/>
      <c r="O231" s="481" t="s">
        <v>1801</v>
      </c>
    </row>
    <row r="232" spans="4:15" x14ac:dyDescent="0.25">
      <c r="D232" s="482" t="s">
        <v>3369</v>
      </c>
      <c r="E232" s="481" t="s">
        <v>3360</v>
      </c>
      <c r="F232" s="482" t="s">
        <v>3361</v>
      </c>
      <c r="G232" s="481"/>
      <c r="H232" s="482"/>
      <c r="I232" s="482"/>
      <c r="J232" s="481" t="str">
        <f t="shared" si="4"/>
        <v>TB O-5(M): TB treatment coverage: Percentage of new and relapse cases that were notified and treated among the estimated number of incident TB cases in the same year (all form of TB - bacteriologically confirmed plus clinically diagnosed)</v>
      </c>
      <c r="K232" s="482"/>
      <c r="L232" s="482"/>
      <c r="M232" s="482"/>
      <c r="N232" s="482"/>
      <c r="O232" s="481" t="s">
        <v>1802</v>
      </c>
    </row>
    <row r="233" spans="4:15" x14ac:dyDescent="0.25">
      <c r="D233" s="482" t="s">
        <v>3370</v>
      </c>
      <c r="E233" s="481" t="s">
        <v>3360</v>
      </c>
      <c r="F233" s="482" t="s">
        <v>3361</v>
      </c>
      <c r="G233" s="481"/>
      <c r="H233" s="482"/>
      <c r="I233" s="482"/>
      <c r="J233" s="481" t="str">
        <f t="shared" si="4"/>
        <v>TB O-5(M): TB treatment coverage: Percentage of new and relapse cases that were notified and treated among the estimated number of incident TB cases in the same year (all form of TB - bacteriologically confirmed plus clinically diagnosed)</v>
      </c>
      <c r="K233" s="482"/>
      <c r="L233" s="482"/>
      <c r="M233" s="482"/>
      <c r="N233" s="482"/>
      <c r="O233" s="481" t="s">
        <v>1803</v>
      </c>
    </row>
    <row r="234" spans="4:15" x14ac:dyDescent="0.25">
      <c r="D234" s="482" t="s">
        <v>3371</v>
      </c>
      <c r="E234" s="481" t="s">
        <v>3372</v>
      </c>
      <c r="F234" s="482" t="s">
        <v>3373</v>
      </c>
      <c r="G234" s="481"/>
      <c r="H234" s="482"/>
      <c r="I234" s="482"/>
      <c r="J234" s="481" t="str">
        <f t="shared" si="4"/>
        <v>TB O-6: Notification of RR-TB and/or MDR-TB cases – Percentage of notified cases of bacteriologically confirmed, drug resistant RR-TB and/or MDR-TB as a proportion of all estimated RR-TB and/or MDR-TB cases</v>
      </c>
      <c r="K234" s="482"/>
      <c r="L234" s="482"/>
      <c r="M234" s="482"/>
      <c r="N234" s="482"/>
      <c r="O234" s="481" t="s">
        <v>1784</v>
      </c>
    </row>
    <row r="235" spans="4:15" x14ac:dyDescent="0.25">
      <c r="D235" s="482" t="s">
        <v>3374</v>
      </c>
      <c r="E235" s="481" t="s">
        <v>3372</v>
      </c>
      <c r="F235" s="482" t="s">
        <v>3373</v>
      </c>
      <c r="G235" s="481"/>
      <c r="H235" s="482"/>
      <c r="I235" s="482"/>
      <c r="J235" s="481" t="str">
        <f t="shared" si="4"/>
        <v>TB O-6: Notification of RR-TB and/or MDR-TB cases – Percentage of notified cases of bacteriologically confirmed, drug resistant RR-TB and/or MDR-TB as a proportion of all estimated RR-TB and/or MDR-TB cases</v>
      </c>
      <c r="K235" s="482"/>
      <c r="L235" s="482"/>
      <c r="M235" s="482"/>
      <c r="N235" s="482"/>
      <c r="O235" s="481" t="s">
        <v>1785</v>
      </c>
    </row>
    <row r="236" spans="4:15" x14ac:dyDescent="0.25">
      <c r="D236" s="482" t="s">
        <v>3375</v>
      </c>
      <c r="E236" s="481" t="s">
        <v>3372</v>
      </c>
      <c r="F236" s="482" t="s">
        <v>3373</v>
      </c>
      <c r="G236" s="481"/>
      <c r="H236" s="482"/>
      <c r="I236" s="482"/>
      <c r="J236" s="481" t="str">
        <f t="shared" si="4"/>
        <v>TB O-6: Notification of RR-TB and/or MDR-TB cases – Percentage of notified cases of bacteriologically confirmed, drug resistant RR-TB and/or MDR-TB as a proportion of all estimated RR-TB and/or MDR-TB cases</v>
      </c>
      <c r="K236" s="482"/>
      <c r="L236" s="482"/>
      <c r="M236" s="482"/>
      <c r="N236" s="482"/>
      <c r="O236" s="481" t="s">
        <v>1786</v>
      </c>
    </row>
    <row r="237" spans="4:15" x14ac:dyDescent="0.25">
      <c r="D237" s="482" t="s">
        <v>3376</v>
      </c>
      <c r="E237" s="481" t="s">
        <v>3372</v>
      </c>
      <c r="F237" s="482" t="s">
        <v>3373</v>
      </c>
      <c r="G237" s="481"/>
      <c r="H237" s="482"/>
      <c r="I237" s="482"/>
      <c r="J237" s="481" t="str">
        <f t="shared" si="4"/>
        <v>TB O-6: Notification of RR-TB and/or MDR-TB cases – Percentage of notified cases of bacteriologically confirmed, drug resistant RR-TB and/or MDR-TB as a proportion of all estimated RR-TB and/or MDR-TB cases</v>
      </c>
      <c r="K237" s="482"/>
      <c r="L237" s="482"/>
      <c r="M237" s="482"/>
      <c r="N237" s="482"/>
      <c r="O237" s="481" t="s">
        <v>1787</v>
      </c>
    </row>
    <row r="238" spans="4:15" x14ac:dyDescent="0.25">
      <c r="D238" s="482" t="s">
        <v>3377</v>
      </c>
      <c r="E238" s="481" t="s">
        <v>3372</v>
      </c>
      <c r="F238" s="482" t="s">
        <v>3373</v>
      </c>
      <c r="G238" s="481"/>
      <c r="H238" s="482"/>
      <c r="I238" s="482"/>
      <c r="J238" s="481" t="str">
        <f t="shared" si="4"/>
        <v>TB O-6: Notification of RR-TB and/or MDR-TB cases – Percentage of notified cases of bacteriologically confirmed, drug resistant RR-TB and/or MDR-TB as a proportion of all estimated RR-TB and/or MDR-TB cases</v>
      </c>
      <c r="K238" s="482"/>
      <c r="L238" s="482"/>
      <c r="M238" s="482"/>
      <c r="N238" s="482"/>
      <c r="O238" s="481" t="s">
        <v>1788</v>
      </c>
    </row>
    <row r="239" spans="4:15" x14ac:dyDescent="0.25">
      <c r="D239" s="482" t="s">
        <v>3378</v>
      </c>
      <c r="E239" s="481" t="s">
        <v>3372</v>
      </c>
      <c r="F239" s="482" t="s">
        <v>3373</v>
      </c>
      <c r="G239" s="481"/>
      <c r="H239" s="482"/>
      <c r="I239" s="482"/>
      <c r="J239" s="481" t="str">
        <f t="shared" si="4"/>
        <v>TB O-6: Notification of RR-TB and/or MDR-TB cases – Percentage of notified cases of bacteriologically confirmed, drug resistant RR-TB and/or MDR-TB as a proportion of all estimated RR-TB and/or MDR-TB cases</v>
      </c>
      <c r="K239" s="482"/>
      <c r="L239" s="482"/>
      <c r="M239" s="482"/>
      <c r="N239" s="482"/>
      <c r="O239" s="481" t="s">
        <v>1789</v>
      </c>
    </row>
    <row r="240" spans="4:15" x14ac:dyDescent="0.25">
      <c r="D240" s="482" t="s">
        <v>3379</v>
      </c>
      <c r="E240" s="481" t="s">
        <v>3372</v>
      </c>
      <c r="F240" s="482" t="s">
        <v>3373</v>
      </c>
      <c r="G240" s="481"/>
      <c r="H240" s="482"/>
      <c r="I240" s="482"/>
      <c r="J240" s="481" t="str">
        <f t="shared" si="4"/>
        <v>TB O-6: Notification of RR-TB and/or MDR-TB cases – Percentage of notified cases of bacteriologically confirmed, drug resistant RR-TB and/or MDR-TB as a proportion of all estimated RR-TB and/or MDR-TB cases</v>
      </c>
      <c r="K240" s="482"/>
      <c r="L240" s="482"/>
      <c r="M240" s="482"/>
      <c r="N240" s="482"/>
      <c r="O240" s="481" t="s">
        <v>1790</v>
      </c>
    </row>
    <row r="241" spans="4:15" x14ac:dyDescent="0.25">
      <c r="D241" s="482" t="s">
        <v>3380</v>
      </c>
      <c r="E241" s="481" t="s">
        <v>3372</v>
      </c>
      <c r="F241" s="482" t="s">
        <v>3373</v>
      </c>
      <c r="G241" s="481"/>
      <c r="H241" s="482"/>
      <c r="I241" s="482"/>
      <c r="J241" s="481" t="str">
        <f t="shared" si="4"/>
        <v>TB O-6: Notification of RR-TB and/or MDR-TB cases – Percentage of notified cases of bacteriologically confirmed, drug resistant RR-TB and/or MDR-TB as a proportion of all estimated RR-TB and/or MDR-TB cases</v>
      </c>
      <c r="K241" s="482"/>
      <c r="L241" s="482"/>
      <c r="M241" s="482"/>
      <c r="N241" s="482"/>
      <c r="O241" s="481" t="s">
        <v>1791</v>
      </c>
    </row>
    <row r="242" spans="4:15" x14ac:dyDescent="0.25">
      <c r="D242" s="482" t="s">
        <v>3381</v>
      </c>
      <c r="E242" s="481" t="s">
        <v>3372</v>
      </c>
      <c r="F242" s="482" t="s">
        <v>3373</v>
      </c>
      <c r="G242" s="481"/>
      <c r="H242" s="482"/>
      <c r="I242" s="482"/>
      <c r="J242" s="481" t="str">
        <f t="shared" si="4"/>
        <v>TB O-6: Notification of RR-TB and/or MDR-TB cases – Percentage of notified cases of bacteriologically confirmed, drug resistant RR-TB and/or MDR-TB as a proportion of all estimated RR-TB and/or MDR-TB cases</v>
      </c>
      <c r="K242" s="482"/>
      <c r="L242" s="482"/>
      <c r="M242" s="482"/>
      <c r="N242" s="482"/>
      <c r="O242" s="481" t="s">
        <v>1792</v>
      </c>
    </row>
    <row r="243" spans="4:15" x14ac:dyDescent="0.25">
      <c r="D243" s="482" t="s">
        <v>3382</v>
      </c>
      <c r="E243" s="481" t="s">
        <v>3372</v>
      </c>
      <c r="F243" s="482" t="s">
        <v>3373</v>
      </c>
      <c r="G243" s="481"/>
      <c r="H243" s="482"/>
      <c r="I243" s="482"/>
      <c r="J243" s="481" t="str">
        <f t="shared" si="4"/>
        <v>TB O-6: Notification of RR-TB and/or MDR-TB cases – Percentage of notified cases of bacteriologically confirmed, drug resistant RR-TB and/or MDR-TB as a proportion of all estimated RR-TB and/or MDR-TB cases</v>
      </c>
      <c r="K243" s="482"/>
      <c r="L243" s="482"/>
      <c r="M243" s="482"/>
      <c r="N243" s="482"/>
      <c r="O243" s="481" t="s">
        <v>1793</v>
      </c>
    </row>
    <row r="244" spans="4:15" x14ac:dyDescent="0.25">
      <c r="D244" s="482" t="s">
        <v>3383</v>
      </c>
      <c r="E244" s="481" t="s">
        <v>3384</v>
      </c>
      <c r="F244" s="482" t="s">
        <v>3385</v>
      </c>
      <c r="G244" s="481"/>
      <c r="H244" s="482"/>
      <c r="I244" s="482"/>
      <c r="J244" s="481" t="str">
        <f t="shared" si="4"/>
        <v>TB O-1a: Case notification rate of all forms of TB per 100,000 population - bacteriologically confirmed plus clinically diagnosed, new and relapse cases</v>
      </c>
      <c r="K244" s="482"/>
      <c r="L244" s="482"/>
      <c r="M244" s="482"/>
      <c r="N244" s="482"/>
      <c r="O244" s="481" t="s">
        <v>1774</v>
      </c>
    </row>
    <row r="245" spans="4:15" x14ac:dyDescent="0.25">
      <c r="D245" s="482" t="s">
        <v>3386</v>
      </c>
      <c r="E245" s="481" t="s">
        <v>3384</v>
      </c>
      <c r="F245" s="482" t="s">
        <v>3385</v>
      </c>
      <c r="G245" s="481"/>
      <c r="H245" s="482"/>
      <c r="I245" s="482"/>
      <c r="J245" s="481" t="str">
        <f t="shared" si="4"/>
        <v>TB O-1a: Case notification rate of all forms of TB per 100,000 population - bacteriologically confirmed plus clinically diagnosed, new and relapse cases</v>
      </c>
      <c r="K245" s="482"/>
      <c r="L245" s="482"/>
      <c r="M245" s="482"/>
      <c r="N245" s="482"/>
      <c r="O245" s="481" t="s">
        <v>1775</v>
      </c>
    </row>
    <row r="246" spans="4:15" x14ac:dyDescent="0.25">
      <c r="D246" s="482" t="s">
        <v>3387</v>
      </c>
      <c r="E246" s="481" t="s">
        <v>3384</v>
      </c>
      <c r="F246" s="482" t="s">
        <v>3385</v>
      </c>
      <c r="G246" s="481"/>
      <c r="H246" s="482"/>
      <c r="I246" s="482"/>
      <c r="J246" s="481" t="str">
        <f t="shared" si="4"/>
        <v>TB O-1a: Case notification rate of all forms of TB per 100,000 population - bacteriologically confirmed plus clinically diagnosed, new and relapse cases</v>
      </c>
      <c r="K246" s="482"/>
      <c r="L246" s="482"/>
      <c r="M246" s="482"/>
      <c r="N246" s="482"/>
      <c r="O246" s="481" t="s">
        <v>1776</v>
      </c>
    </row>
    <row r="247" spans="4:15" x14ac:dyDescent="0.25">
      <c r="D247" s="482" t="s">
        <v>3388</v>
      </c>
      <c r="E247" s="481" t="s">
        <v>3384</v>
      </c>
      <c r="F247" s="482" t="s">
        <v>3385</v>
      </c>
      <c r="G247" s="481"/>
      <c r="H247" s="482"/>
      <c r="I247" s="482"/>
      <c r="J247" s="481" t="str">
        <f t="shared" si="4"/>
        <v>TB O-1a: Case notification rate of all forms of TB per 100,000 population - bacteriologically confirmed plus clinically diagnosed, new and relapse cases</v>
      </c>
      <c r="K247" s="482"/>
      <c r="L247" s="482"/>
      <c r="M247" s="482"/>
      <c r="N247" s="482"/>
      <c r="O247" s="481" t="s">
        <v>1777</v>
      </c>
    </row>
    <row r="248" spans="4:15" x14ac:dyDescent="0.25">
      <c r="D248" s="482" t="s">
        <v>3389</v>
      </c>
      <c r="E248" s="481" t="s">
        <v>3384</v>
      </c>
      <c r="F248" s="482" t="s">
        <v>3385</v>
      </c>
      <c r="G248" s="481"/>
      <c r="H248" s="482"/>
      <c r="I248" s="482"/>
      <c r="J248" s="481" t="str">
        <f t="shared" si="4"/>
        <v>TB O-1a: Case notification rate of all forms of TB per 100,000 population - bacteriologically confirmed plus clinically diagnosed, new and relapse cases</v>
      </c>
      <c r="K248" s="482"/>
      <c r="L248" s="482"/>
      <c r="M248" s="482"/>
      <c r="N248" s="482"/>
      <c r="O248" s="481" t="s">
        <v>1778</v>
      </c>
    </row>
    <row r="249" spans="4:15" x14ac:dyDescent="0.25">
      <c r="D249" s="482" t="s">
        <v>3390</v>
      </c>
      <c r="E249" s="481" t="s">
        <v>3384</v>
      </c>
      <c r="F249" s="482" t="s">
        <v>3385</v>
      </c>
      <c r="G249" s="481"/>
      <c r="H249" s="482"/>
      <c r="I249" s="482"/>
      <c r="J249" s="481" t="str">
        <f t="shared" si="4"/>
        <v>TB O-1a: Case notification rate of all forms of TB per 100,000 population - bacteriologically confirmed plus clinically diagnosed, new and relapse cases</v>
      </c>
      <c r="K249" s="482"/>
      <c r="L249" s="482"/>
      <c r="M249" s="482"/>
      <c r="N249" s="482"/>
      <c r="O249" s="481" t="s">
        <v>1779</v>
      </c>
    </row>
    <row r="250" spans="4:15" x14ac:dyDescent="0.25">
      <c r="D250" s="482" t="s">
        <v>3391</v>
      </c>
      <c r="E250" s="481" t="s">
        <v>3384</v>
      </c>
      <c r="F250" s="482" t="s">
        <v>3385</v>
      </c>
      <c r="G250" s="481"/>
      <c r="H250" s="482"/>
      <c r="I250" s="482"/>
      <c r="J250" s="481" t="str">
        <f t="shared" si="4"/>
        <v>TB O-1a: Case notification rate of all forms of TB per 100,000 population - bacteriologically confirmed plus clinically diagnosed, new and relapse cases</v>
      </c>
      <c r="K250" s="482"/>
      <c r="L250" s="482"/>
      <c r="M250" s="482"/>
      <c r="N250" s="482"/>
      <c r="O250" s="481" t="s">
        <v>1780</v>
      </c>
    </row>
    <row r="251" spans="4:15" x14ac:dyDescent="0.25">
      <c r="D251" s="482" t="s">
        <v>3392</v>
      </c>
      <c r="E251" s="481" t="s">
        <v>3384</v>
      </c>
      <c r="F251" s="482" t="s">
        <v>3385</v>
      </c>
      <c r="G251" s="481"/>
      <c r="H251" s="482"/>
      <c r="I251" s="482"/>
      <c r="J251" s="481" t="str">
        <f t="shared" si="4"/>
        <v>TB O-1a: Case notification rate of all forms of TB per 100,000 population - bacteriologically confirmed plus clinically diagnosed, new and relapse cases</v>
      </c>
      <c r="K251" s="482"/>
      <c r="L251" s="482"/>
      <c r="M251" s="482"/>
      <c r="N251" s="482"/>
      <c r="O251" s="481" t="s">
        <v>1781</v>
      </c>
    </row>
    <row r="252" spans="4:15" x14ac:dyDescent="0.25">
      <c r="D252" s="482" t="s">
        <v>3393</v>
      </c>
      <c r="E252" s="481" t="s">
        <v>3384</v>
      </c>
      <c r="F252" s="482" t="s">
        <v>3385</v>
      </c>
      <c r="G252" s="481"/>
      <c r="H252" s="482"/>
      <c r="I252" s="482"/>
      <c r="J252" s="481" t="str">
        <f t="shared" si="4"/>
        <v>TB O-1a: Case notification rate of all forms of TB per 100,000 population - bacteriologically confirmed plus clinically diagnosed, new and relapse cases</v>
      </c>
      <c r="K252" s="482"/>
      <c r="L252" s="482"/>
      <c r="M252" s="482"/>
      <c r="N252" s="482"/>
      <c r="O252" s="481" t="s">
        <v>1782</v>
      </c>
    </row>
    <row r="253" spans="4:15" x14ac:dyDescent="0.25">
      <c r="D253" s="482" t="s">
        <v>3394</v>
      </c>
      <c r="E253" s="481" t="s">
        <v>3384</v>
      </c>
      <c r="F253" s="482" t="s">
        <v>3385</v>
      </c>
      <c r="G253" s="481"/>
      <c r="H253" s="482"/>
      <c r="I253" s="482"/>
      <c r="J253" s="481" t="str">
        <f t="shared" si="4"/>
        <v>TB O-1a: Case notification rate of all forms of TB per 100,000 population - bacteriologically confirmed plus clinically diagnosed, new and relapse cases</v>
      </c>
      <c r="K253" s="482"/>
      <c r="L253" s="482"/>
      <c r="M253" s="482"/>
      <c r="N253" s="482"/>
      <c r="O253" s="481" t="s">
        <v>1783</v>
      </c>
    </row>
    <row r="254" spans="4:15" x14ac:dyDescent="0.25">
      <c r="D254" s="482" t="s">
        <v>3395</v>
      </c>
      <c r="E254" s="481" t="s">
        <v>3303</v>
      </c>
      <c r="F254" s="482" t="s">
        <v>2248</v>
      </c>
      <c r="G254" s="481"/>
      <c r="H254" s="482"/>
      <c r="I254" s="482"/>
      <c r="J254" s="481" t="str">
        <f t="shared" si="4"/>
        <v>TB O-4(M): Treatment success rate of RR TB and/or MDR-TB: Percentage of cases with RR and/or MDR-TB successfully treated</v>
      </c>
      <c r="K254" s="482"/>
      <c r="L254" s="482"/>
      <c r="M254" s="482"/>
      <c r="N254" s="482"/>
      <c r="O254" s="481" t="s">
        <v>1765</v>
      </c>
    </row>
    <row r="255" spans="4:15" x14ac:dyDescent="0.25">
      <c r="D255" s="482" t="s">
        <v>3396</v>
      </c>
      <c r="E255" s="481" t="s">
        <v>3303</v>
      </c>
      <c r="F255" s="482" t="s">
        <v>2248</v>
      </c>
      <c r="G255" s="481"/>
      <c r="H255" s="482"/>
      <c r="I255" s="482"/>
      <c r="J255" s="481" t="str">
        <f t="shared" si="4"/>
        <v>TB O-4(M): Treatment success rate of RR TB and/or MDR-TB: Percentage of cases with RR and/or MDR-TB successfully treated</v>
      </c>
      <c r="K255" s="482"/>
      <c r="L255" s="482"/>
      <c r="M255" s="482"/>
      <c r="N255" s="482"/>
      <c r="O255" s="481" t="s">
        <v>1766</v>
      </c>
    </row>
    <row r="256" spans="4:15" x14ac:dyDescent="0.25">
      <c r="D256" s="482" t="s">
        <v>3397</v>
      </c>
      <c r="E256" s="481" t="s">
        <v>3303</v>
      </c>
      <c r="F256" s="482" t="s">
        <v>2248</v>
      </c>
      <c r="G256" s="481"/>
      <c r="H256" s="482"/>
      <c r="I256" s="482"/>
      <c r="J256" s="481" t="str">
        <f t="shared" si="4"/>
        <v>TB O-4(M): Treatment success rate of RR TB and/or MDR-TB: Percentage of cases with RR and/or MDR-TB successfully treated</v>
      </c>
      <c r="K256" s="482"/>
      <c r="L256" s="482"/>
      <c r="M256" s="482"/>
      <c r="N256" s="482"/>
      <c r="O256" s="481" t="s">
        <v>1767</v>
      </c>
    </row>
    <row r="257" spans="4:15" x14ac:dyDescent="0.25">
      <c r="D257" s="482" t="s">
        <v>3398</v>
      </c>
      <c r="E257" s="481" t="s">
        <v>3303</v>
      </c>
      <c r="F257" s="482" t="s">
        <v>2248</v>
      </c>
      <c r="G257" s="481"/>
      <c r="H257" s="482"/>
      <c r="I257" s="482"/>
      <c r="J257" s="481" t="str">
        <f t="shared" si="4"/>
        <v>TB O-4(M): Treatment success rate of RR TB and/or MDR-TB: Percentage of cases with RR and/or MDR-TB successfully treated</v>
      </c>
      <c r="K257" s="482"/>
      <c r="L257" s="482"/>
      <c r="M257" s="482"/>
      <c r="N257" s="482"/>
      <c r="O257" s="481" t="s">
        <v>1768</v>
      </c>
    </row>
    <row r="258" spans="4:15" x14ac:dyDescent="0.25">
      <c r="D258" s="482" t="s">
        <v>3399</v>
      </c>
      <c r="E258" s="481" t="s">
        <v>3303</v>
      </c>
      <c r="F258" s="482" t="s">
        <v>2248</v>
      </c>
      <c r="G258" s="481"/>
      <c r="H258" s="482"/>
      <c r="I258" s="482"/>
      <c r="J258" s="481" t="str">
        <f t="shared" si="4"/>
        <v>TB O-4(M): Treatment success rate of RR TB and/or MDR-TB: Percentage of cases with RR and/or MDR-TB successfully treated</v>
      </c>
      <c r="K258" s="482"/>
      <c r="L258" s="482"/>
      <c r="M258" s="482"/>
      <c r="N258" s="482"/>
      <c r="O258" s="481" t="s">
        <v>1769</v>
      </c>
    </row>
    <row r="259" spans="4:15" x14ac:dyDescent="0.25">
      <c r="D259" s="482" t="s">
        <v>3400</v>
      </c>
      <c r="E259" s="481" t="s">
        <v>3303</v>
      </c>
      <c r="F259" s="482" t="s">
        <v>2248</v>
      </c>
      <c r="G259" s="481"/>
      <c r="H259" s="482"/>
      <c r="I259" s="482"/>
      <c r="J259" s="481" t="str">
        <f t="shared" si="4"/>
        <v>TB O-4(M): Treatment success rate of RR TB and/or MDR-TB: Percentage of cases with RR and/or MDR-TB successfully treated</v>
      </c>
      <c r="K259" s="482"/>
      <c r="L259" s="482"/>
      <c r="M259" s="482"/>
      <c r="N259" s="482"/>
      <c r="O259" s="481" t="s">
        <v>1770</v>
      </c>
    </row>
    <row r="260" spans="4:15" x14ac:dyDescent="0.25">
      <c r="D260" s="482" t="s">
        <v>3401</v>
      </c>
      <c r="E260" s="481" t="s">
        <v>3303</v>
      </c>
      <c r="F260" s="482" t="s">
        <v>2248</v>
      </c>
      <c r="G260" s="481"/>
      <c r="H260" s="482"/>
      <c r="I260" s="482"/>
      <c r="J260" s="481" t="str">
        <f t="shared" si="4"/>
        <v>TB O-4(M): Treatment success rate of RR TB and/or MDR-TB: Percentage of cases with RR and/or MDR-TB successfully treated</v>
      </c>
      <c r="K260" s="482"/>
      <c r="L260" s="482"/>
      <c r="M260" s="482"/>
      <c r="N260" s="482"/>
      <c r="O260" s="481" t="s">
        <v>1771</v>
      </c>
    </row>
    <row r="261" spans="4:15" x14ac:dyDescent="0.25">
      <c r="D261" s="482" t="s">
        <v>3402</v>
      </c>
      <c r="E261" s="481" t="s">
        <v>3303</v>
      </c>
      <c r="F261" s="482" t="s">
        <v>2248</v>
      </c>
      <c r="G261" s="481"/>
      <c r="H261" s="482"/>
      <c r="I261" s="482"/>
      <c r="J261" s="481" t="str">
        <f t="shared" si="4"/>
        <v>TB O-4(M): Treatment success rate of RR TB and/or MDR-TB: Percentage of cases with RR and/or MDR-TB successfully treated</v>
      </c>
      <c r="K261" s="482"/>
      <c r="L261" s="482"/>
      <c r="M261" s="482"/>
      <c r="N261" s="482"/>
      <c r="O261" s="481" t="s">
        <v>1772</v>
      </c>
    </row>
    <row r="262" spans="4:15" x14ac:dyDescent="0.25">
      <c r="D262" s="482" t="s">
        <v>3403</v>
      </c>
      <c r="E262" s="481" t="s">
        <v>3303</v>
      </c>
      <c r="F262" s="482" t="s">
        <v>2248</v>
      </c>
      <c r="G262" s="481"/>
      <c r="H262" s="482"/>
      <c r="I262" s="482"/>
      <c r="J262" s="481" t="str">
        <f t="shared" si="4"/>
        <v>TB O-4(M): Treatment success rate of RR TB and/or MDR-TB: Percentage of cases with RR and/or MDR-TB successfully treated</v>
      </c>
      <c r="K262" s="482"/>
      <c r="L262" s="482"/>
      <c r="M262" s="482"/>
      <c r="N262" s="482"/>
      <c r="O262" s="481" t="s">
        <v>1773</v>
      </c>
    </row>
    <row r="263" spans="4:15" x14ac:dyDescent="0.25">
      <c r="D263" s="482" t="s">
        <v>3404</v>
      </c>
      <c r="E263" s="481" t="s">
        <v>3405</v>
      </c>
      <c r="F263" s="482" t="s">
        <v>3406</v>
      </c>
      <c r="G263" s="481"/>
      <c r="H263" s="482"/>
      <c r="I263" s="482"/>
      <c r="J263" s="481" t="str">
        <f t="shared" si="4"/>
        <v>TB O-2a: Treatment success rate of all forms of TB- bacteriologically confirmed plus clinically diagnosed, new and relapse cases</v>
      </c>
      <c r="K263" s="482"/>
      <c r="L263" s="482"/>
      <c r="M263" s="482"/>
      <c r="N263" s="482"/>
      <c r="O263" s="481" t="s">
        <v>1754</v>
      </c>
    </row>
    <row r="264" spans="4:15" x14ac:dyDescent="0.25">
      <c r="D264" s="482" t="s">
        <v>3407</v>
      </c>
      <c r="E264" s="481" t="s">
        <v>3405</v>
      </c>
      <c r="F264" s="482" t="s">
        <v>3406</v>
      </c>
      <c r="G264" s="481"/>
      <c r="H264" s="482"/>
      <c r="I264" s="482"/>
      <c r="J264" s="481" t="str">
        <f t="shared" si="4"/>
        <v>TB O-2a: Treatment success rate of all forms of TB- bacteriologically confirmed plus clinically diagnosed, new and relapse cases</v>
      </c>
      <c r="K264" s="482"/>
      <c r="L264" s="482"/>
      <c r="M264" s="482"/>
      <c r="N264" s="482"/>
      <c r="O264" s="481" t="s">
        <v>1755</v>
      </c>
    </row>
    <row r="265" spans="4:15" x14ac:dyDescent="0.25">
      <c r="D265" s="482" t="s">
        <v>3408</v>
      </c>
      <c r="E265" s="481" t="s">
        <v>3405</v>
      </c>
      <c r="F265" s="482" t="s">
        <v>3406</v>
      </c>
      <c r="G265" s="481"/>
      <c r="H265" s="482"/>
      <c r="I265" s="482"/>
      <c r="J265" s="481" t="str">
        <f t="shared" si="4"/>
        <v>TB O-2a: Treatment success rate of all forms of TB- bacteriologically confirmed plus clinically diagnosed, new and relapse cases</v>
      </c>
      <c r="K265" s="482"/>
      <c r="L265" s="482"/>
      <c r="M265" s="482"/>
      <c r="N265" s="482"/>
      <c r="O265" s="481" t="s">
        <v>1756</v>
      </c>
    </row>
    <row r="266" spans="4:15" x14ac:dyDescent="0.25">
      <c r="D266" s="482" t="s">
        <v>3409</v>
      </c>
      <c r="E266" s="481" t="s">
        <v>3405</v>
      </c>
      <c r="F266" s="482" t="s">
        <v>3406</v>
      </c>
      <c r="G266" s="481"/>
      <c r="H266" s="482"/>
      <c r="I266" s="482"/>
      <c r="J266" s="481" t="str">
        <f t="shared" si="4"/>
        <v>TB O-2a: Treatment success rate of all forms of TB- bacteriologically confirmed plus clinically diagnosed, new and relapse cases</v>
      </c>
      <c r="K266" s="482"/>
      <c r="L266" s="482"/>
      <c r="M266" s="482"/>
      <c r="N266" s="482"/>
      <c r="O266" s="481" t="s">
        <v>1757</v>
      </c>
    </row>
    <row r="267" spans="4:15" x14ac:dyDescent="0.25">
      <c r="D267" s="482" t="s">
        <v>3410</v>
      </c>
      <c r="E267" s="481" t="s">
        <v>3405</v>
      </c>
      <c r="F267" s="482" t="s">
        <v>3406</v>
      </c>
      <c r="G267" s="481"/>
      <c r="H267" s="482"/>
      <c r="I267" s="482"/>
      <c r="J267" s="481" t="str">
        <f t="shared" si="4"/>
        <v>TB O-2a: Treatment success rate of all forms of TB- bacteriologically confirmed plus clinically diagnosed, new and relapse cases</v>
      </c>
      <c r="K267" s="482"/>
      <c r="L267" s="482"/>
      <c r="M267" s="482"/>
      <c r="N267" s="482"/>
      <c r="O267" s="481" t="s">
        <v>1758</v>
      </c>
    </row>
    <row r="268" spans="4:15" x14ac:dyDescent="0.25">
      <c r="D268" s="482" t="s">
        <v>3411</v>
      </c>
      <c r="E268" s="481" t="s">
        <v>3405</v>
      </c>
      <c r="F268" s="482" t="s">
        <v>3406</v>
      </c>
      <c r="G268" s="481"/>
      <c r="H268" s="482"/>
      <c r="I268" s="482"/>
      <c r="J268" s="481" t="str">
        <f t="shared" si="4"/>
        <v>TB O-2a: Treatment success rate of all forms of TB- bacteriologically confirmed plus clinically diagnosed, new and relapse cases</v>
      </c>
      <c r="K268" s="482"/>
      <c r="L268" s="482"/>
      <c r="M268" s="482"/>
      <c r="N268" s="482"/>
      <c r="O268" s="481" t="s">
        <v>1759</v>
      </c>
    </row>
    <row r="269" spans="4:15" x14ac:dyDescent="0.25">
      <c r="D269" s="482" t="s">
        <v>3412</v>
      </c>
      <c r="E269" s="481" t="s">
        <v>3405</v>
      </c>
      <c r="F269" s="482" t="s">
        <v>3406</v>
      </c>
      <c r="G269" s="481"/>
      <c r="H269" s="482"/>
      <c r="I269" s="482"/>
      <c r="J269" s="481" t="str">
        <f t="shared" si="4"/>
        <v>TB O-2a: Treatment success rate of all forms of TB- bacteriologically confirmed plus clinically diagnosed, new and relapse cases</v>
      </c>
      <c r="K269" s="482"/>
      <c r="L269" s="482"/>
      <c r="M269" s="482"/>
      <c r="N269" s="482"/>
      <c r="O269" s="481" t="s">
        <v>1760</v>
      </c>
    </row>
    <row r="270" spans="4:15" x14ac:dyDescent="0.25">
      <c r="D270" s="482" t="s">
        <v>3413</v>
      </c>
      <c r="E270" s="481" t="s">
        <v>3405</v>
      </c>
      <c r="F270" s="482" t="s">
        <v>3406</v>
      </c>
      <c r="G270" s="481"/>
      <c r="H270" s="482"/>
      <c r="I270" s="482"/>
      <c r="J270" s="481" t="str">
        <f t="shared" si="4"/>
        <v>TB O-2a: Treatment success rate of all forms of TB- bacteriologically confirmed plus clinically diagnosed, new and relapse cases</v>
      </c>
      <c r="K270" s="482"/>
      <c r="L270" s="482"/>
      <c r="M270" s="482"/>
      <c r="N270" s="482"/>
      <c r="O270" s="481" t="s">
        <v>1761</v>
      </c>
    </row>
    <row r="271" spans="4:15" x14ac:dyDescent="0.25">
      <c r="D271" s="482" t="s">
        <v>3414</v>
      </c>
      <c r="E271" s="481" t="s">
        <v>3405</v>
      </c>
      <c r="F271" s="482" t="s">
        <v>3406</v>
      </c>
      <c r="G271" s="481"/>
      <c r="H271" s="482"/>
      <c r="I271" s="482"/>
      <c r="J271" s="481" t="str">
        <f t="shared" si="4"/>
        <v>TB O-2a: Treatment success rate of all forms of TB- bacteriologically confirmed plus clinically diagnosed, new and relapse cases</v>
      </c>
      <c r="K271" s="482"/>
      <c r="L271" s="482"/>
      <c r="M271" s="482"/>
      <c r="N271" s="482"/>
      <c r="O271" s="481" t="s">
        <v>1762</v>
      </c>
    </row>
    <row r="272" spans="4:15" x14ac:dyDescent="0.25">
      <c r="D272" s="482" t="s">
        <v>3415</v>
      </c>
      <c r="E272" s="481" t="s">
        <v>3405</v>
      </c>
      <c r="F272" s="482" t="s">
        <v>3406</v>
      </c>
      <c r="G272" s="481"/>
      <c r="H272" s="482"/>
      <c r="I272" s="482"/>
      <c r="J272" s="481" t="str">
        <f t="shared" si="4"/>
        <v>TB O-2a: Treatment success rate of all forms of TB- bacteriologically confirmed plus clinically diagnosed, new and relapse cases</v>
      </c>
      <c r="K272" s="482"/>
      <c r="L272" s="482"/>
      <c r="M272" s="482"/>
      <c r="N272" s="482"/>
      <c r="O272" s="481" t="s">
        <v>1763</v>
      </c>
    </row>
    <row r="273" spans="4:15" x14ac:dyDescent="0.25">
      <c r="D273" s="482" t="s">
        <v>3416</v>
      </c>
      <c r="E273" s="481" t="s">
        <v>3417</v>
      </c>
      <c r="F273" s="482" t="s">
        <v>2476</v>
      </c>
      <c r="G273" s="481"/>
      <c r="H273" s="482"/>
      <c r="I273" s="482"/>
      <c r="J273" s="481" t="str">
        <f t="shared" si="4"/>
        <v>HIV O-12: Percentage of people living with HIV and on ART who are virologically suppressed (among all those currently on treatment who received a VL measurement regardless of when they started ART)</v>
      </c>
      <c r="K273" s="482"/>
      <c r="L273" s="482"/>
      <c r="M273" s="482"/>
      <c r="N273" s="482"/>
      <c r="O273" s="481" t="s">
        <v>1744</v>
      </c>
    </row>
    <row r="274" spans="4:15" x14ac:dyDescent="0.25">
      <c r="D274" s="482" t="s">
        <v>3418</v>
      </c>
      <c r="E274" s="481" t="s">
        <v>3417</v>
      </c>
      <c r="F274" s="482" t="s">
        <v>2476</v>
      </c>
      <c r="G274" s="481"/>
      <c r="H274" s="482"/>
      <c r="I274" s="482"/>
      <c r="J274" s="481" t="str">
        <f t="shared" si="4"/>
        <v>HIV O-12: Percentage of people living with HIV and on ART who are virologically suppressed (among all those currently on treatment who received a VL measurement regardless of when they started ART)</v>
      </c>
      <c r="K274" s="482"/>
      <c r="L274" s="482"/>
      <c r="M274" s="482"/>
      <c r="N274" s="482"/>
      <c r="O274" s="481" t="s">
        <v>1745</v>
      </c>
    </row>
    <row r="275" spans="4:15" x14ac:dyDescent="0.25">
      <c r="D275" s="482" t="s">
        <v>3419</v>
      </c>
      <c r="E275" s="481" t="s">
        <v>3417</v>
      </c>
      <c r="F275" s="482" t="s">
        <v>2476</v>
      </c>
      <c r="G275" s="481"/>
      <c r="H275" s="482"/>
      <c r="I275" s="482"/>
      <c r="J275" s="481" t="str">
        <f t="shared" si="4"/>
        <v>HIV O-12: Percentage of people living with HIV and on ART who are virologically suppressed (among all those currently on treatment who received a VL measurement regardless of when they started ART)</v>
      </c>
      <c r="K275" s="482"/>
      <c r="L275" s="482"/>
      <c r="M275" s="482"/>
      <c r="N275" s="482"/>
      <c r="O275" s="481" t="s">
        <v>1746</v>
      </c>
    </row>
    <row r="276" spans="4:15" x14ac:dyDescent="0.25">
      <c r="D276" s="482" t="s">
        <v>3420</v>
      </c>
      <c r="E276" s="481" t="s">
        <v>3417</v>
      </c>
      <c r="F276" s="482" t="s">
        <v>2476</v>
      </c>
      <c r="G276" s="481"/>
      <c r="H276" s="482"/>
      <c r="I276" s="482"/>
      <c r="J276" s="481" t="str">
        <f t="shared" si="4"/>
        <v>HIV O-12: Percentage of people living with HIV and on ART who are virologically suppressed (among all those currently on treatment who received a VL measurement regardless of when they started ART)</v>
      </c>
      <c r="K276" s="482"/>
      <c r="L276" s="482"/>
      <c r="M276" s="482"/>
      <c r="N276" s="482"/>
      <c r="O276" s="481" t="s">
        <v>1747</v>
      </c>
    </row>
    <row r="277" spans="4:15" x14ac:dyDescent="0.25">
      <c r="D277" s="482" t="s">
        <v>3421</v>
      </c>
      <c r="E277" s="481" t="s">
        <v>3417</v>
      </c>
      <c r="F277" s="482" t="s">
        <v>2476</v>
      </c>
      <c r="G277" s="481"/>
      <c r="H277" s="482"/>
      <c r="I277" s="482"/>
      <c r="J277" s="481" t="str">
        <f t="shared" si="4"/>
        <v>HIV O-12: Percentage of people living with HIV and on ART who are virologically suppressed (among all those currently on treatment who received a VL measurement regardless of when they started ART)</v>
      </c>
      <c r="K277" s="482"/>
      <c r="L277" s="482"/>
      <c r="M277" s="482"/>
      <c r="N277" s="482"/>
      <c r="O277" s="481" t="s">
        <v>1748</v>
      </c>
    </row>
    <row r="278" spans="4:15" x14ac:dyDescent="0.25">
      <c r="D278" s="482" t="s">
        <v>3422</v>
      </c>
      <c r="E278" s="481" t="s">
        <v>3417</v>
      </c>
      <c r="F278" s="482" t="s">
        <v>2476</v>
      </c>
      <c r="G278" s="481"/>
      <c r="H278" s="482"/>
      <c r="I278" s="482"/>
      <c r="J278" s="481" t="str">
        <f t="shared" si="4"/>
        <v>HIV O-12: Percentage of people living with HIV and on ART who are virologically suppressed (among all those currently on treatment who received a VL measurement regardless of when they started ART)</v>
      </c>
      <c r="K278" s="482"/>
      <c r="L278" s="482"/>
      <c r="M278" s="482"/>
      <c r="N278" s="482"/>
      <c r="O278" s="481" t="s">
        <v>1749</v>
      </c>
    </row>
    <row r="279" spans="4:15" x14ac:dyDescent="0.25">
      <c r="D279" s="482" t="s">
        <v>3423</v>
      </c>
      <c r="E279" s="481" t="s">
        <v>3417</v>
      </c>
      <c r="F279" s="482" t="s">
        <v>2476</v>
      </c>
      <c r="G279" s="481"/>
      <c r="H279" s="482"/>
      <c r="I279" s="482"/>
      <c r="J279" s="481" t="str">
        <f t="shared" si="4"/>
        <v>HIV O-12: Percentage of people living with HIV and on ART who are virologically suppressed (among all those currently on treatment who received a VL measurement regardless of when they started ART)</v>
      </c>
      <c r="K279" s="482"/>
      <c r="L279" s="482"/>
      <c r="M279" s="482"/>
      <c r="N279" s="482"/>
      <c r="O279" s="481" t="s">
        <v>1750</v>
      </c>
    </row>
    <row r="280" spans="4:15" x14ac:dyDescent="0.25">
      <c r="D280" s="482" t="s">
        <v>3424</v>
      </c>
      <c r="E280" s="481" t="s">
        <v>3417</v>
      </c>
      <c r="F280" s="482" t="s">
        <v>2476</v>
      </c>
      <c r="G280" s="481"/>
      <c r="H280" s="482"/>
      <c r="I280" s="482"/>
      <c r="J280" s="481" t="str">
        <f t="shared" si="4"/>
        <v>HIV O-12: Percentage of people living with HIV and on ART who are virologically suppressed (among all those currently on treatment who received a VL measurement regardless of when they started ART)</v>
      </c>
      <c r="K280" s="482"/>
      <c r="L280" s="482"/>
      <c r="M280" s="482"/>
      <c r="N280" s="482"/>
      <c r="O280" s="481" t="s">
        <v>1751</v>
      </c>
    </row>
    <row r="281" spans="4:15" x14ac:dyDescent="0.25">
      <c r="D281" s="482" t="s">
        <v>3425</v>
      </c>
      <c r="E281" s="481" t="s">
        <v>3417</v>
      </c>
      <c r="F281" s="482" t="s">
        <v>2476</v>
      </c>
      <c r="G281" s="481"/>
      <c r="H281" s="482"/>
      <c r="I281" s="482"/>
      <c r="J281" s="481" t="str">
        <f t="shared" si="4"/>
        <v>HIV O-12: Percentage of people living with HIV and on ART who are virologically suppressed (among all those currently on treatment who received a VL measurement regardless of when they started ART)</v>
      </c>
      <c r="K281" s="482"/>
      <c r="L281" s="482"/>
      <c r="M281" s="482"/>
      <c r="N281" s="482"/>
      <c r="O281" s="481" t="s">
        <v>1752</v>
      </c>
    </row>
    <row r="282" spans="4:15" x14ac:dyDescent="0.25">
      <c r="D282" s="482" t="s">
        <v>3426</v>
      </c>
      <c r="E282" s="481" t="s">
        <v>3417</v>
      </c>
      <c r="F282" s="482" t="s">
        <v>2476</v>
      </c>
      <c r="G282" s="481"/>
      <c r="H282" s="482"/>
      <c r="I282" s="482"/>
      <c r="J282" s="481" t="str">
        <f t="shared" si="4"/>
        <v>HIV O-12: Percentage of people living with HIV and on ART who are virologically suppressed (among all those currently on treatment who received a VL measurement regardless of when they started ART)</v>
      </c>
      <c r="K282" s="482"/>
      <c r="L282" s="482"/>
      <c r="M282" s="482"/>
      <c r="N282" s="482"/>
      <c r="O282" s="481" t="s">
        <v>1753</v>
      </c>
    </row>
    <row r="283" spans="4:15" x14ac:dyDescent="0.25">
      <c r="D283" s="482" t="s">
        <v>3427</v>
      </c>
      <c r="E283" s="481" t="s">
        <v>3290</v>
      </c>
      <c r="F283" s="482" t="s">
        <v>2237</v>
      </c>
      <c r="G283" s="481"/>
      <c r="H283" s="482"/>
      <c r="I283" s="482"/>
      <c r="J283" s="481" t="str">
        <f t="shared" si="4"/>
        <v>HIV O-5(M): Percentage of sex workers reporting the use of a condom with their most recent client</v>
      </c>
      <c r="K283" s="482"/>
      <c r="L283" s="482"/>
      <c r="M283" s="482"/>
      <c r="N283" s="482"/>
      <c r="O283" s="481" t="s">
        <v>1738</v>
      </c>
    </row>
    <row r="284" spans="4:15" x14ac:dyDescent="0.25">
      <c r="D284" s="482" t="s">
        <v>3428</v>
      </c>
      <c r="E284" s="481" t="s">
        <v>3290</v>
      </c>
      <c r="F284" s="482" t="s">
        <v>2237</v>
      </c>
      <c r="G284" s="481"/>
      <c r="H284" s="482"/>
      <c r="I284" s="482"/>
      <c r="J284" s="481" t="str">
        <f t="shared" si="4"/>
        <v>HIV O-5(M): Percentage of sex workers reporting the use of a condom with their most recent client</v>
      </c>
      <c r="K284" s="482"/>
      <c r="L284" s="482"/>
      <c r="M284" s="482"/>
      <c r="N284" s="482"/>
      <c r="O284" s="481" t="s">
        <v>1739</v>
      </c>
    </row>
    <row r="285" spans="4:15" x14ac:dyDescent="0.25">
      <c r="D285" s="482" t="s">
        <v>3429</v>
      </c>
      <c r="E285" s="481" t="s">
        <v>3290</v>
      </c>
      <c r="F285" s="482" t="s">
        <v>2237</v>
      </c>
      <c r="G285" s="481"/>
      <c r="H285" s="482"/>
      <c r="I285" s="482"/>
      <c r="J285" s="481" t="str">
        <f t="shared" si="4"/>
        <v>HIV O-5(M): Percentage of sex workers reporting the use of a condom with their most recent client</v>
      </c>
      <c r="K285" s="482"/>
      <c r="L285" s="482"/>
      <c r="M285" s="482"/>
      <c r="N285" s="482"/>
      <c r="O285" s="481" t="s">
        <v>1740</v>
      </c>
    </row>
    <row r="286" spans="4:15" x14ac:dyDescent="0.25">
      <c r="D286" s="482" t="s">
        <v>3430</v>
      </c>
      <c r="E286" s="481" t="s">
        <v>3290</v>
      </c>
      <c r="F286" s="482" t="s">
        <v>2237</v>
      </c>
      <c r="G286" s="481"/>
      <c r="H286" s="482"/>
      <c r="I286" s="482"/>
      <c r="J286" s="481" t="str">
        <f t="shared" si="4"/>
        <v>HIV O-5(M): Percentage of sex workers reporting the use of a condom with their most recent client</v>
      </c>
      <c r="K286" s="482"/>
      <c r="L286" s="482"/>
      <c r="M286" s="482"/>
      <c r="N286" s="482"/>
      <c r="O286" s="481" t="s">
        <v>1741</v>
      </c>
    </row>
    <row r="287" spans="4:15" x14ac:dyDescent="0.25">
      <c r="D287" s="482" t="s">
        <v>3431</v>
      </c>
      <c r="E287" s="481" t="s">
        <v>3290</v>
      </c>
      <c r="F287" s="482" t="s">
        <v>2237</v>
      </c>
      <c r="G287" s="481"/>
      <c r="H287" s="482"/>
      <c r="I287" s="482"/>
      <c r="J287" s="481" t="str">
        <f t="shared" si="4"/>
        <v>HIV O-5(M): Percentage of sex workers reporting the use of a condom with their most recent client</v>
      </c>
      <c r="K287" s="482"/>
      <c r="L287" s="482"/>
      <c r="M287" s="482"/>
      <c r="N287" s="482"/>
      <c r="O287" s="481" t="s">
        <v>1742</v>
      </c>
    </row>
    <row r="288" spans="4:15" x14ac:dyDescent="0.25">
      <c r="D288" s="482" t="s">
        <v>3432</v>
      </c>
      <c r="E288" s="481" t="s">
        <v>3290</v>
      </c>
      <c r="F288" s="482" t="s">
        <v>2237</v>
      </c>
      <c r="G288" s="481"/>
      <c r="H288" s="482"/>
      <c r="I288" s="482"/>
      <c r="J288" s="481" t="str">
        <f t="shared" ref="J288:J309" si="5">F288&amp;H288&amp;I288</f>
        <v>HIV O-5(M): Percentage of sex workers reporting the use of a condom with their most recent client</v>
      </c>
      <c r="K288" s="482"/>
      <c r="L288" s="482"/>
      <c r="M288" s="482"/>
      <c r="N288" s="482"/>
      <c r="O288" s="481" t="s">
        <v>1743</v>
      </c>
    </row>
    <row r="289" spans="4:15" x14ac:dyDescent="0.25">
      <c r="D289" s="482" t="s">
        <v>3433</v>
      </c>
      <c r="E289" s="481" t="s">
        <v>3292</v>
      </c>
      <c r="F289" s="482" t="s">
        <v>2234</v>
      </c>
      <c r="G289" s="481"/>
      <c r="H289" s="482"/>
      <c r="I289" s="482"/>
      <c r="J289" s="481" t="str">
        <f t="shared" si="5"/>
        <v>HIV O-4a(M): Percentage of men reporting the use of a condom the last time they had anal sex with a male partner</v>
      </c>
      <c r="K289" s="482"/>
      <c r="L289" s="482"/>
      <c r="M289" s="482"/>
      <c r="N289" s="482"/>
      <c r="O289" s="481" t="s">
        <v>1724</v>
      </c>
    </row>
    <row r="290" spans="4:15" x14ac:dyDescent="0.25">
      <c r="D290" s="482" t="s">
        <v>3434</v>
      </c>
      <c r="E290" s="481" t="s">
        <v>3292</v>
      </c>
      <c r="F290" s="482" t="s">
        <v>2234</v>
      </c>
      <c r="G290" s="481"/>
      <c r="H290" s="482"/>
      <c r="I290" s="482"/>
      <c r="J290" s="481" t="str">
        <f t="shared" si="5"/>
        <v>HIV O-4a(M): Percentage of men reporting the use of a condom the last time they had anal sex with a male partner</v>
      </c>
      <c r="K290" s="482"/>
      <c r="L290" s="482"/>
      <c r="M290" s="482"/>
      <c r="N290" s="482"/>
      <c r="O290" s="481" t="s">
        <v>1725</v>
      </c>
    </row>
    <row r="291" spans="4:15" x14ac:dyDescent="0.25">
      <c r="D291" s="482" t="s">
        <v>3435</v>
      </c>
      <c r="E291" s="481" t="s">
        <v>3292</v>
      </c>
      <c r="F291" s="482" t="s">
        <v>2234</v>
      </c>
      <c r="G291" s="481"/>
      <c r="H291" s="482"/>
      <c r="I291" s="482"/>
      <c r="J291" s="481" t="str">
        <f t="shared" si="5"/>
        <v>HIV O-4a(M): Percentage of men reporting the use of a condom the last time they had anal sex with a male partner</v>
      </c>
      <c r="K291" s="482"/>
      <c r="L291" s="482"/>
      <c r="M291" s="482"/>
      <c r="N291" s="482"/>
      <c r="O291" s="481" t="s">
        <v>1726</v>
      </c>
    </row>
    <row r="292" spans="4:15" x14ac:dyDescent="0.25">
      <c r="D292" s="482" t="s">
        <v>3436</v>
      </c>
      <c r="E292" s="481" t="s">
        <v>3292</v>
      </c>
      <c r="F292" s="482" t="s">
        <v>2234</v>
      </c>
      <c r="G292" s="481"/>
      <c r="H292" s="482"/>
      <c r="I292" s="482"/>
      <c r="J292" s="481" t="str">
        <f t="shared" si="5"/>
        <v>HIV O-4a(M): Percentage of men reporting the use of a condom the last time they had anal sex with a male partner</v>
      </c>
      <c r="K292" s="482"/>
      <c r="L292" s="482"/>
      <c r="M292" s="482"/>
      <c r="N292" s="482"/>
      <c r="O292" s="481" t="s">
        <v>1727</v>
      </c>
    </row>
    <row r="293" spans="4:15" x14ac:dyDescent="0.25">
      <c r="D293" s="482" t="s">
        <v>3437</v>
      </c>
      <c r="E293" s="481" t="s">
        <v>3292</v>
      </c>
      <c r="F293" s="482" t="s">
        <v>2234</v>
      </c>
      <c r="G293" s="481"/>
      <c r="H293" s="482"/>
      <c r="I293" s="482"/>
      <c r="J293" s="481" t="str">
        <f t="shared" si="5"/>
        <v>HIV O-4a(M): Percentage of men reporting the use of a condom the last time they had anal sex with a male partner</v>
      </c>
      <c r="K293" s="482"/>
      <c r="L293" s="482"/>
      <c r="M293" s="482"/>
      <c r="N293" s="482"/>
      <c r="O293" s="481" t="s">
        <v>1728</v>
      </c>
    </row>
    <row r="294" spans="4:15" x14ac:dyDescent="0.25">
      <c r="D294" s="482" t="s">
        <v>3438</v>
      </c>
      <c r="E294" s="481" t="s">
        <v>3292</v>
      </c>
      <c r="F294" s="482" t="s">
        <v>2234</v>
      </c>
      <c r="G294" s="481"/>
      <c r="H294" s="482"/>
      <c r="I294" s="482"/>
      <c r="J294" s="481" t="str">
        <f t="shared" si="5"/>
        <v>HIV O-4a(M): Percentage of men reporting the use of a condom the last time they had anal sex with a male partner</v>
      </c>
      <c r="K294" s="482"/>
      <c r="L294" s="482"/>
      <c r="M294" s="482"/>
      <c r="N294" s="482"/>
      <c r="O294" s="481" t="s">
        <v>1729</v>
      </c>
    </row>
    <row r="295" spans="4:15" x14ac:dyDescent="0.25">
      <c r="D295" s="482" t="s">
        <v>3439</v>
      </c>
      <c r="E295" s="481" t="s">
        <v>3292</v>
      </c>
      <c r="F295" s="482" t="s">
        <v>2234</v>
      </c>
      <c r="G295" s="481"/>
      <c r="H295" s="482"/>
      <c r="I295" s="482"/>
      <c r="J295" s="481" t="str">
        <f t="shared" si="5"/>
        <v>HIV O-4a(M): Percentage of men reporting the use of a condom the last time they had anal sex with a male partner</v>
      </c>
      <c r="K295" s="482"/>
      <c r="L295" s="482"/>
      <c r="M295" s="482"/>
      <c r="N295" s="482"/>
      <c r="O295" s="481" t="s">
        <v>1730</v>
      </c>
    </row>
    <row r="296" spans="4:15" x14ac:dyDescent="0.25">
      <c r="D296" s="482" t="s">
        <v>3440</v>
      </c>
      <c r="E296" s="481" t="s">
        <v>3292</v>
      </c>
      <c r="F296" s="482" t="s">
        <v>2234</v>
      </c>
      <c r="G296" s="481"/>
      <c r="H296" s="482"/>
      <c r="I296" s="482"/>
      <c r="J296" s="481" t="str">
        <f t="shared" si="5"/>
        <v>HIV O-4a(M): Percentage of men reporting the use of a condom the last time they had anal sex with a male partner</v>
      </c>
      <c r="K296" s="482"/>
      <c r="L296" s="482"/>
      <c r="M296" s="482"/>
      <c r="N296" s="482"/>
      <c r="O296" s="481" t="s">
        <v>1731</v>
      </c>
    </row>
    <row r="297" spans="4:15" x14ac:dyDescent="0.25">
      <c r="D297" s="482" t="s">
        <v>3441</v>
      </c>
      <c r="E297" s="481" t="s">
        <v>3442</v>
      </c>
      <c r="F297" s="482" t="s">
        <v>2472</v>
      </c>
      <c r="G297" s="481"/>
      <c r="H297" s="482"/>
      <c r="I297" s="482"/>
      <c r="J297" s="481" t="str">
        <f t="shared" si="5"/>
        <v>HIV O-10: Percentage of women and men with non-regular partner in the past 12 months who report the use of a condom during their last intercourse</v>
      </c>
      <c r="K297" s="482"/>
      <c r="L297" s="482"/>
      <c r="M297" s="482"/>
      <c r="N297" s="482"/>
      <c r="O297" s="481" t="s">
        <v>1711</v>
      </c>
    </row>
    <row r="298" spans="4:15" x14ac:dyDescent="0.25">
      <c r="D298" s="482" t="s">
        <v>3443</v>
      </c>
      <c r="E298" s="481" t="s">
        <v>3442</v>
      </c>
      <c r="F298" s="482" t="s">
        <v>2472</v>
      </c>
      <c r="G298" s="481"/>
      <c r="H298" s="482"/>
      <c r="I298" s="482"/>
      <c r="J298" s="481" t="str">
        <f t="shared" si="5"/>
        <v>HIV O-10: Percentage of women and men with non-regular partner in the past 12 months who report the use of a condom during their last intercourse</v>
      </c>
      <c r="K298" s="482"/>
      <c r="L298" s="482"/>
      <c r="M298" s="482"/>
      <c r="N298" s="482"/>
      <c r="O298" s="481" t="s">
        <v>1712</v>
      </c>
    </row>
    <row r="299" spans="4:15" x14ac:dyDescent="0.25">
      <c r="D299" s="482" t="s">
        <v>3444</v>
      </c>
      <c r="E299" s="481" t="s">
        <v>3442</v>
      </c>
      <c r="F299" s="482" t="s">
        <v>2472</v>
      </c>
      <c r="G299" s="481"/>
      <c r="H299" s="482"/>
      <c r="I299" s="482"/>
      <c r="J299" s="481" t="str">
        <f t="shared" si="5"/>
        <v>HIV O-10: Percentage of women and men with non-regular partner in the past 12 months who report the use of a condom during their last intercourse</v>
      </c>
      <c r="K299" s="482"/>
      <c r="L299" s="482"/>
      <c r="M299" s="482"/>
      <c r="N299" s="482"/>
      <c r="O299" s="481" t="s">
        <v>1713</v>
      </c>
    </row>
    <row r="300" spans="4:15" x14ac:dyDescent="0.25">
      <c r="D300" s="482" t="s">
        <v>3445</v>
      </c>
      <c r="E300" s="481" t="s">
        <v>3442</v>
      </c>
      <c r="F300" s="482" t="s">
        <v>2472</v>
      </c>
      <c r="G300" s="481"/>
      <c r="H300" s="482"/>
      <c r="I300" s="482"/>
      <c r="J300" s="481" t="str">
        <f t="shared" si="5"/>
        <v>HIV O-10: Percentage of women and men with non-regular partner in the past 12 months who report the use of a condom during their last intercourse</v>
      </c>
      <c r="K300" s="482"/>
      <c r="L300" s="482"/>
      <c r="M300" s="482"/>
      <c r="N300" s="482"/>
      <c r="O300" s="481" t="s">
        <v>1714</v>
      </c>
    </row>
    <row r="301" spans="4:15" x14ac:dyDescent="0.25">
      <c r="D301" s="482" t="s">
        <v>3446</v>
      </c>
      <c r="E301" s="481" t="s">
        <v>3442</v>
      </c>
      <c r="F301" s="482" t="s">
        <v>2472</v>
      </c>
      <c r="G301" s="481"/>
      <c r="H301" s="482"/>
      <c r="I301" s="482"/>
      <c r="J301" s="481" t="str">
        <f t="shared" si="5"/>
        <v>HIV O-10: Percentage of women and men with non-regular partner in the past 12 months who report the use of a condom during their last intercourse</v>
      </c>
      <c r="K301" s="482"/>
      <c r="L301" s="482"/>
      <c r="M301" s="482"/>
      <c r="N301" s="482"/>
      <c r="O301" s="481" t="s">
        <v>1715</v>
      </c>
    </row>
    <row r="302" spans="4:15" x14ac:dyDescent="0.25">
      <c r="D302" s="482" t="s">
        <v>3447</v>
      </c>
      <c r="E302" s="481" t="s">
        <v>3442</v>
      </c>
      <c r="F302" s="482" t="s">
        <v>2472</v>
      </c>
      <c r="G302" s="481"/>
      <c r="H302" s="482"/>
      <c r="I302" s="482"/>
      <c r="J302" s="481" t="str">
        <f t="shared" si="5"/>
        <v>HIV O-10: Percentage of women and men with non-regular partner in the past 12 months who report the use of a condom during their last intercourse</v>
      </c>
      <c r="K302" s="482"/>
      <c r="L302" s="482"/>
      <c r="M302" s="482"/>
      <c r="N302" s="482"/>
      <c r="O302" s="481" t="s">
        <v>1716</v>
      </c>
    </row>
    <row r="303" spans="4:15" x14ac:dyDescent="0.25">
      <c r="D303" s="482" t="s">
        <v>3448</v>
      </c>
      <c r="E303" s="481" t="s">
        <v>3442</v>
      </c>
      <c r="F303" s="482" t="s">
        <v>2472</v>
      </c>
      <c r="G303" s="481"/>
      <c r="H303" s="482"/>
      <c r="I303" s="482"/>
      <c r="J303" s="481" t="str">
        <f t="shared" si="5"/>
        <v>HIV O-10: Percentage of women and men with non-regular partner in the past 12 months who report the use of a condom during their last intercourse</v>
      </c>
      <c r="K303" s="482"/>
      <c r="L303" s="482"/>
      <c r="M303" s="482"/>
      <c r="N303" s="482"/>
      <c r="O303" s="481" t="s">
        <v>1717</v>
      </c>
    </row>
    <row r="304" spans="4:15" x14ac:dyDescent="0.25">
      <c r="D304" s="482" t="s">
        <v>3449</v>
      </c>
      <c r="E304" s="481" t="s">
        <v>3442</v>
      </c>
      <c r="F304" s="482" t="s">
        <v>2472</v>
      </c>
      <c r="G304" s="481"/>
      <c r="H304" s="482"/>
      <c r="I304" s="482"/>
      <c r="J304" s="481" t="str">
        <f t="shared" si="5"/>
        <v>HIV O-10: Percentage of women and men with non-regular partner in the past 12 months who report the use of a condom during their last intercourse</v>
      </c>
      <c r="K304" s="482"/>
      <c r="L304" s="482"/>
      <c r="M304" s="482"/>
      <c r="N304" s="482"/>
      <c r="O304" s="481" t="s">
        <v>1718</v>
      </c>
    </row>
    <row r="305" spans="4:17" x14ac:dyDescent="0.25">
      <c r="D305" s="482" t="s">
        <v>3450</v>
      </c>
      <c r="E305" s="481" t="s">
        <v>3442</v>
      </c>
      <c r="F305" s="482" t="s">
        <v>2472</v>
      </c>
      <c r="G305" s="481"/>
      <c r="H305" s="482"/>
      <c r="I305" s="482"/>
      <c r="J305" s="481" t="str">
        <f t="shared" si="5"/>
        <v>HIV O-10: Percentage of women and men with non-regular partner in the past 12 months who report the use of a condom during their last intercourse</v>
      </c>
      <c r="K305" s="482"/>
      <c r="L305" s="482"/>
      <c r="M305" s="482"/>
      <c r="N305" s="482"/>
      <c r="O305" s="481" t="s">
        <v>1719</v>
      </c>
    </row>
    <row r="306" spans="4:17" x14ac:dyDescent="0.25">
      <c r="D306" s="482" t="s">
        <v>3451</v>
      </c>
      <c r="E306" s="481" t="s">
        <v>3442</v>
      </c>
      <c r="F306" s="482" t="s">
        <v>2472</v>
      </c>
      <c r="G306" s="481"/>
      <c r="H306" s="482"/>
      <c r="I306" s="482"/>
      <c r="J306" s="481" t="str">
        <f t="shared" si="5"/>
        <v>HIV O-10: Percentage of women and men with non-regular partner in the past 12 months who report the use of a condom during their last intercourse</v>
      </c>
      <c r="K306" s="482"/>
      <c r="L306" s="482"/>
      <c r="M306" s="482"/>
      <c r="N306" s="482"/>
      <c r="O306" s="481" t="s">
        <v>1720</v>
      </c>
    </row>
    <row r="307" spans="4:17" x14ac:dyDescent="0.25">
      <c r="D307" s="482" t="s">
        <v>3452</v>
      </c>
      <c r="E307" s="481" t="s">
        <v>3287</v>
      </c>
      <c r="F307" s="482" t="s">
        <v>2222</v>
      </c>
      <c r="G307" s="481"/>
      <c r="H307" s="482"/>
      <c r="I307" s="482"/>
      <c r="J307" s="481" t="str">
        <f t="shared" si="5"/>
        <v>HIV O-1(M): Percentage of adults and children with HIV, known to be on treatment 12 months after initiation of antiretroviral therapy</v>
      </c>
      <c r="K307" s="482"/>
      <c r="L307" s="482"/>
      <c r="M307" s="482"/>
      <c r="N307" s="482"/>
      <c r="O307" s="481" t="s">
        <v>1708</v>
      </c>
    </row>
    <row r="308" spans="4:17" x14ac:dyDescent="0.25">
      <c r="D308" s="482" t="s">
        <v>3453</v>
      </c>
      <c r="E308" s="481" t="s">
        <v>3287</v>
      </c>
      <c r="F308" s="482" t="s">
        <v>2222</v>
      </c>
      <c r="G308" s="481"/>
      <c r="H308" s="482"/>
      <c r="I308" s="482"/>
      <c r="J308" s="481" t="str">
        <f t="shared" si="5"/>
        <v>HIV O-1(M): Percentage of adults and children with HIV, known to be on treatment 12 months after initiation of antiretroviral therapy</v>
      </c>
      <c r="K308" s="482"/>
      <c r="L308" s="482"/>
      <c r="M308" s="482"/>
      <c r="N308" s="482"/>
      <c r="O308" s="481" t="s">
        <v>1709</v>
      </c>
    </row>
    <row r="309" spans="4:17" x14ac:dyDescent="0.25">
      <c r="D309" s="482" t="s">
        <v>3454</v>
      </c>
      <c r="E309" s="481" t="s">
        <v>3287</v>
      </c>
      <c r="F309" s="482" t="s">
        <v>2222</v>
      </c>
      <c r="G309" s="481"/>
      <c r="H309" s="482"/>
      <c r="I309" s="482"/>
      <c r="J309" s="481" t="str">
        <f t="shared" si="5"/>
        <v>HIV O-1(M): Percentage of adults and children with HIV, known to be on treatment 12 months after initiation of antiretroviral therapy</v>
      </c>
      <c r="K309" s="482"/>
      <c r="L309" s="482"/>
      <c r="M309" s="482"/>
      <c r="N309" s="482"/>
      <c r="O309" s="481" t="s">
        <v>1710</v>
      </c>
    </row>
    <row r="313" spans="4:17" x14ac:dyDescent="0.25">
      <c r="D313" s="8" t="s">
        <v>228</v>
      </c>
    </row>
    <row r="314" spans="4:17" x14ac:dyDescent="0.25">
      <c r="D314" s="481" t="s">
        <v>230</v>
      </c>
      <c r="E314" s="481" t="s">
        <v>232</v>
      </c>
      <c r="F314" s="481" t="s">
        <v>127</v>
      </c>
      <c r="G314" s="481"/>
      <c r="H314" s="481" t="s">
        <v>42</v>
      </c>
      <c r="I314" s="481" t="s">
        <v>31</v>
      </c>
      <c r="J314" s="481" t="s">
        <v>219</v>
      </c>
      <c r="K314" s="481" t="s">
        <v>2</v>
      </c>
      <c r="L314" s="481" t="s">
        <v>3</v>
      </c>
      <c r="M314" s="481" t="s">
        <v>4</v>
      </c>
      <c r="N314" s="481" t="s">
        <v>206</v>
      </c>
      <c r="O314" s="481" t="s">
        <v>18</v>
      </c>
      <c r="P314" s="481" t="s">
        <v>9</v>
      </c>
      <c r="Q314" s="481" t="s">
        <v>62</v>
      </c>
    </row>
    <row r="315" spans="4:17" hidden="1" x14ac:dyDescent="0.25">
      <c r="D315" s="482" t="s">
        <v>229</v>
      </c>
      <c r="E315" s="481" t="s">
        <v>231</v>
      </c>
      <c r="F315" s="482" t="s">
        <v>238</v>
      </c>
      <c r="G315" s="481"/>
      <c r="H315" s="482" t="s">
        <v>103</v>
      </c>
      <c r="I315" s="482" t="s">
        <v>102</v>
      </c>
      <c r="J315" s="481" t="str">
        <f>F315&amp;H315&amp;I315</f>
        <v>[Coverage Indicator Name][Category][Disaggregation]</v>
      </c>
      <c r="K315" s="492" t="s">
        <v>72</v>
      </c>
      <c r="L315" s="492" t="s">
        <v>73</v>
      </c>
      <c r="M315" s="493" t="s">
        <v>233</v>
      </c>
      <c r="N315" s="482" t="s">
        <v>74</v>
      </c>
      <c r="O315" s="482" t="s">
        <v>52</v>
      </c>
      <c r="P315" s="482" t="s">
        <v>91</v>
      </c>
      <c r="Q315" s="481" t="s">
        <v>61</v>
      </c>
    </row>
    <row r="316" spans="4:17" x14ac:dyDescent="0.25">
      <c r="D316" s="482" t="s">
        <v>3455</v>
      </c>
      <c r="E316" s="481" t="s">
        <v>3456</v>
      </c>
      <c r="F316" s="482" t="s">
        <v>2408</v>
      </c>
      <c r="G316" s="481"/>
      <c r="H316" s="482" t="s">
        <v>2145</v>
      </c>
      <c r="I316" s="482" t="s">
        <v>2146</v>
      </c>
      <c r="J316" s="481" t="str">
        <f t="shared" ref="J316:J379" si="6">F316&amp;H316&amp;I316</f>
        <v>HTS-1: Number of people who were tested for HIV and received their results during the reporting periodGenderMale</v>
      </c>
      <c r="K316" s="492">
        <v>153958</v>
      </c>
      <c r="L316" s="492"/>
      <c r="M316" s="493"/>
      <c r="N316" s="482"/>
      <c r="O316" s="482"/>
      <c r="P316" s="482"/>
      <c r="Q316" s="481" t="s">
        <v>1884</v>
      </c>
    </row>
    <row r="317" spans="4:17" x14ac:dyDescent="0.25">
      <c r="D317" s="482" t="s">
        <v>3457</v>
      </c>
      <c r="E317" s="481" t="s">
        <v>3456</v>
      </c>
      <c r="F317" s="482" t="s">
        <v>2408</v>
      </c>
      <c r="G317" s="481"/>
      <c r="H317" s="482" t="s">
        <v>2145</v>
      </c>
      <c r="I317" s="482" t="s">
        <v>2148</v>
      </c>
      <c r="J317" s="481" t="str">
        <f t="shared" si="6"/>
        <v>HTS-1: Number of people who were tested for HIV and received their results during the reporting periodGenderFemale</v>
      </c>
      <c r="K317" s="492">
        <v>886472</v>
      </c>
      <c r="L317" s="492"/>
      <c r="M317" s="493"/>
      <c r="N317" s="482"/>
      <c r="O317" s="482"/>
      <c r="P317" s="482"/>
      <c r="Q317" s="481" t="s">
        <v>1885</v>
      </c>
    </row>
    <row r="318" spans="4:17" x14ac:dyDescent="0.25">
      <c r="D318" s="482" t="s">
        <v>3458</v>
      </c>
      <c r="E318" s="481" t="s">
        <v>3456</v>
      </c>
      <c r="F318" s="482" t="s">
        <v>2408</v>
      </c>
      <c r="G318" s="481"/>
      <c r="H318" s="482" t="s">
        <v>2381</v>
      </c>
      <c r="I318" s="482" t="s">
        <v>2382</v>
      </c>
      <c r="J318" s="481" t="str">
        <f t="shared" si="6"/>
        <v>HTS-1: Number of people who were tested for HIV and received their results during the reporting periodHIV test statusPositive</v>
      </c>
      <c r="K318" s="492">
        <v>57745</v>
      </c>
      <c r="L318" s="492"/>
      <c r="M318" s="493"/>
      <c r="N318" s="482"/>
      <c r="O318" s="482"/>
      <c r="P318" s="482"/>
      <c r="Q318" s="481" t="s">
        <v>1886</v>
      </c>
    </row>
    <row r="319" spans="4:17" x14ac:dyDescent="0.25">
      <c r="D319" s="482" t="s">
        <v>3459</v>
      </c>
      <c r="E319" s="481" t="s">
        <v>3456</v>
      </c>
      <c r="F319" s="482" t="s">
        <v>2408</v>
      </c>
      <c r="G319" s="481"/>
      <c r="H319" s="482" t="s">
        <v>2381</v>
      </c>
      <c r="I319" s="482" t="s">
        <v>2384</v>
      </c>
      <c r="J319" s="481" t="str">
        <f t="shared" si="6"/>
        <v>HTS-1: Number of people who were tested for HIV and received their results during the reporting periodHIV test statusNegative</v>
      </c>
      <c r="K319" s="492">
        <v>982685</v>
      </c>
      <c r="L319" s="492"/>
      <c r="M319" s="493"/>
      <c r="N319" s="482"/>
      <c r="O319" s="482"/>
      <c r="P319" s="482"/>
      <c r="Q319" s="481" t="s">
        <v>1887</v>
      </c>
    </row>
    <row r="320" spans="4:17" x14ac:dyDescent="0.25">
      <c r="D320" s="482" t="s">
        <v>3460</v>
      </c>
      <c r="E320" s="481" t="s">
        <v>3456</v>
      </c>
      <c r="F320" s="482" t="s">
        <v>2408</v>
      </c>
      <c r="G320" s="481"/>
      <c r="H320" s="482"/>
      <c r="I320" s="482"/>
      <c r="J320" s="481" t="str">
        <f t="shared" si="6"/>
        <v>HTS-1: Number of people who were tested for HIV and received their results during the reporting period</v>
      </c>
      <c r="K320" s="492"/>
      <c r="L320" s="492"/>
      <c r="M320" s="493"/>
      <c r="N320" s="482"/>
      <c r="O320" s="482"/>
      <c r="P320" s="482"/>
      <c r="Q320" s="481" t="s">
        <v>1888</v>
      </c>
    </row>
    <row r="321" spans="4:17" x14ac:dyDescent="0.25">
      <c r="D321" s="482" t="s">
        <v>3461</v>
      </c>
      <c r="E321" s="481" t="s">
        <v>3456</v>
      </c>
      <c r="F321" s="482" t="s">
        <v>2408</v>
      </c>
      <c r="G321" s="481"/>
      <c r="H321" s="482"/>
      <c r="I321" s="482"/>
      <c r="J321" s="481" t="str">
        <f t="shared" si="6"/>
        <v>HTS-1: Number of people who were tested for HIV and received their results during the reporting period</v>
      </c>
      <c r="K321" s="492"/>
      <c r="L321" s="492"/>
      <c r="M321" s="493"/>
      <c r="N321" s="482"/>
      <c r="O321" s="482"/>
      <c r="P321" s="482"/>
      <c r="Q321" s="481" t="s">
        <v>1889</v>
      </c>
    </row>
    <row r="322" spans="4:17" x14ac:dyDescent="0.25">
      <c r="D322" s="482" t="s">
        <v>3462</v>
      </c>
      <c r="E322" s="481" t="s">
        <v>3456</v>
      </c>
      <c r="F322" s="482" t="s">
        <v>2408</v>
      </c>
      <c r="G322" s="481"/>
      <c r="H322" s="482"/>
      <c r="I322" s="482"/>
      <c r="J322" s="481" t="str">
        <f t="shared" si="6"/>
        <v>HTS-1: Number of people who were tested for HIV and received their results during the reporting period</v>
      </c>
      <c r="K322" s="492"/>
      <c r="L322" s="492"/>
      <c r="M322" s="493"/>
      <c r="N322" s="482"/>
      <c r="O322" s="482"/>
      <c r="P322" s="482"/>
      <c r="Q322" s="481" t="s">
        <v>1890</v>
      </c>
    </row>
    <row r="323" spans="4:17" x14ac:dyDescent="0.25">
      <c r="D323" s="482" t="s">
        <v>3463</v>
      </c>
      <c r="E323" s="481" t="s">
        <v>3456</v>
      </c>
      <c r="F323" s="482" t="s">
        <v>2408</v>
      </c>
      <c r="G323" s="481"/>
      <c r="H323" s="482"/>
      <c r="I323" s="482"/>
      <c r="J323" s="481" t="str">
        <f t="shared" si="6"/>
        <v>HTS-1: Number of people who were tested for HIV and received their results during the reporting period</v>
      </c>
      <c r="K323" s="492"/>
      <c r="L323" s="492"/>
      <c r="M323" s="493"/>
      <c r="N323" s="482"/>
      <c r="O323" s="482"/>
      <c r="P323" s="482"/>
      <c r="Q323" s="481" t="s">
        <v>1891</v>
      </c>
    </row>
    <row r="324" spans="4:17" x14ac:dyDescent="0.25">
      <c r="D324" s="482" t="s">
        <v>3464</v>
      </c>
      <c r="E324" s="481" t="s">
        <v>3456</v>
      </c>
      <c r="F324" s="482" t="s">
        <v>2408</v>
      </c>
      <c r="G324" s="481"/>
      <c r="H324" s="482"/>
      <c r="I324" s="482"/>
      <c r="J324" s="481" t="str">
        <f t="shared" si="6"/>
        <v>HTS-1: Number of people who were tested for HIV and received their results during the reporting period</v>
      </c>
      <c r="K324" s="492"/>
      <c r="L324" s="492"/>
      <c r="M324" s="493"/>
      <c r="N324" s="482"/>
      <c r="O324" s="482"/>
      <c r="P324" s="482"/>
      <c r="Q324" s="481" t="s">
        <v>1892</v>
      </c>
    </row>
    <row r="325" spans="4:17" x14ac:dyDescent="0.25">
      <c r="D325" s="482" t="s">
        <v>3465</v>
      </c>
      <c r="E325" s="481" t="s">
        <v>3456</v>
      </c>
      <c r="F325" s="482" t="s">
        <v>2408</v>
      </c>
      <c r="G325" s="481"/>
      <c r="H325" s="482"/>
      <c r="I325" s="482"/>
      <c r="J325" s="481" t="str">
        <f t="shared" si="6"/>
        <v>HTS-1: Number of people who were tested for HIV and received their results during the reporting period</v>
      </c>
      <c r="K325" s="492"/>
      <c r="L325" s="492"/>
      <c r="M325" s="493"/>
      <c r="N325" s="482"/>
      <c r="O325" s="482"/>
      <c r="P325" s="482"/>
      <c r="Q325" s="481" t="s">
        <v>1893</v>
      </c>
    </row>
    <row r="326" spans="4:17" x14ac:dyDescent="0.25">
      <c r="D326" s="482" t="s">
        <v>3466</v>
      </c>
      <c r="E326" s="481" t="s">
        <v>3467</v>
      </c>
      <c r="F326" s="482"/>
      <c r="G326" s="481"/>
      <c r="H326" s="482"/>
      <c r="I326" s="482"/>
      <c r="J326" s="481" t="str">
        <f t="shared" si="6"/>
        <v/>
      </c>
      <c r="K326" s="492"/>
      <c r="L326" s="492"/>
      <c r="M326" s="493"/>
      <c r="N326" s="482"/>
      <c r="O326" s="482"/>
      <c r="P326" s="482"/>
      <c r="Q326" s="481" t="s">
        <v>2075</v>
      </c>
    </row>
    <row r="327" spans="4:17" x14ac:dyDescent="0.25">
      <c r="D327" s="482" t="s">
        <v>3468</v>
      </c>
      <c r="E327" s="481" t="s">
        <v>3467</v>
      </c>
      <c r="F327" s="482"/>
      <c r="G327" s="481"/>
      <c r="H327" s="482"/>
      <c r="I327" s="482"/>
      <c r="J327" s="481" t="str">
        <f t="shared" si="6"/>
        <v/>
      </c>
      <c r="K327" s="492"/>
      <c r="L327" s="492"/>
      <c r="M327" s="493"/>
      <c r="N327" s="482"/>
      <c r="O327" s="482"/>
      <c r="P327" s="482"/>
      <c r="Q327" s="481" t="s">
        <v>2076</v>
      </c>
    </row>
    <row r="328" spans="4:17" x14ac:dyDescent="0.25">
      <c r="D328" s="482" t="s">
        <v>3469</v>
      </c>
      <c r="E328" s="481" t="s">
        <v>3467</v>
      </c>
      <c r="F328" s="482"/>
      <c r="G328" s="481"/>
      <c r="H328" s="482"/>
      <c r="I328" s="482"/>
      <c r="J328" s="481" t="str">
        <f t="shared" si="6"/>
        <v/>
      </c>
      <c r="K328" s="492"/>
      <c r="L328" s="492"/>
      <c r="M328" s="493"/>
      <c r="N328" s="482"/>
      <c r="O328" s="482"/>
      <c r="P328" s="482"/>
      <c r="Q328" s="481" t="s">
        <v>2077</v>
      </c>
    </row>
    <row r="329" spans="4:17" x14ac:dyDescent="0.25">
      <c r="D329" s="482" t="s">
        <v>3470</v>
      </c>
      <c r="E329" s="481" t="s">
        <v>3467</v>
      </c>
      <c r="F329" s="482"/>
      <c r="G329" s="481"/>
      <c r="H329" s="482"/>
      <c r="I329" s="482"/>
      <c r="J329" s="481" t="str">
        <f t="shared" si="6"/>
        <v/>
      </c>
      <c r="K329" s="492"/>
      <c r="L329" s="492"/>
      <c r="M329" s="493"/>
      <c r="N329" s="482"/>
      <c r="O329" s="482"/>
      <c r="P329" s="482"/>
      <c r="Q329" s="481" t="s">
        <v>2078</v>
      </c>
    </row>
    <row r="330" spans="4:17" x14ac:dyDescent="0.25">
      <c r="D330" s="482" t="s">
        <v>3471</v>
      </c>
      <c r="E330" s="481" t="s">
        <v>3467</v>
      </c>
      <c r="F330" s="482"/>
      <c r="G330" s="481"/>
      <c r="H330" s="482"/>
      <c r="I330" s="482"/>
      <c r="J330" s="481" t="str">
        <f t="shared" si="6"/>
        <v/>
      </c>
      <c r="K330" s="492"/>
      <c r="L330" s="492"/>
      <c r="M330" s="493"/>
      <c r="N330" s="482"/>
      <c r="O330" s="482"/>
      <c r="P330" s="482"/>
      <c r="Q330" s="481" t="s">
        <v>2079</v>
      </c>
    </row>
    <row r="331" spans="4:17" x14ac:dyDescent="0.25">
      <c r="D331" s="482" t="s">
        <v>3472</v>
      </c>
      <c r="E331" s="481" t="s">
        <v>3467</v>
      </c>
      <c r="F331" s="482"/>
      <c r="G331" s="481"/>
      <c r="H331" s="482"/>
      <c r="I331" s="482"/>
      <c r="J331" s="481" t="str">
        <f t="shared" si="6"/>
        <v/>
      </c>
      <c r="K331" s="492"/>
      <c r="L331" s="492"/>
      <c r="M331" s="493"/>
      <c r="N331" s="482"/>
      <c r="O331" s="482"/>
      <c r="P331" s="482"/>
      <c r="Q331" s="481" t="s">
        <v>2080</v>
      </c>
    </row>
    <row r="332" spans="4:17" x14ac:dyDescent="0.25">
      <c r="D332" s="482" t="s">
        <v>3473</v>
      </c>
      <c r="E332" s="481" t="s">
        <v>3467</v>
      </c>
      <c r="F332" s="482"/>
      <c r="G332" s="481"/>
      <c r="H332" s="482"/>
      <c r="I332" s="482"/>
      <c r="J332" s="481" t="str">
        <f t="shared" si="6"/>
        <v/>
      </c>
      <c r="K332" s="492"/>
      <c r="L332" s="492"/>
      <c r="M332" s="493"/>
      <c r="N332" s="482"/>
      <c r="O332" s="482"/>
      <c r="P332" s="482"/>
      <c r="Q332" s="481" t="s">
        <v>2081</v>
      </c>
    </row>
    <row r="333" spans="4:17" x14ac:dyDescent="0.25">
      <c r="D333" s="482" t="s">
        <v>3474</v>
      </c>
      <c r="E333" s="481" t="s">
        <v>3467</v>
      </c>
      <c r="F333" s="482"/>
      <c r="G333" s="481"/>
      <c r="H333" s="482"/>
      <c r="I333" s="482"/>
      <c r="J333" s="481" t="str">
        <f t="shared" si="6"/>
        <v/>
      </c>
      <c r="K333" s="492"/>
      <c r="L333" s="492"/>
      <c r="M333" s="493"/>
      <c r="N333" s="482"/>
      <c r="O333" s="482"/>
      <c r="P333" s="482"/>
      <c r="Q333" s="481" t="s">
        <v>2082</v>
      </c>
    </row>
    <row r="334" spans="4:17" x14ac:dyDescent="0.25">
      <c r="D334" s="482" t="s">
        <v>3475</v>
      </c>
      <c r="E334" s="481" t="s">
        <v>3467</v>
      </c>
      <c r="F334" s="482"/>
      <c r="G334" s="481"/>
      <c r="H334" s="482"/>
      <c r="I334" s="482"/>
      <c r="J334" s="481" t="str">
        <f t="shared" si="6"/>
        <v/>
      </c>
      <c r="K334" s="492"/>
      <c r="L334" s="492"/>
      <c r="M334" s="493"/>
      <c r="N334" s="482"/>
      <c r="O334" s="482"/>
      <c r="P334" s="482"/>
      <c r="Q334" s="481" t="s">
        <v>2083</v>
      </c>
    </row>
    <row r="335" spans="4:17" x14ac:dyDescent="0.25">
      <c r="D335" s="482" t="s">
        <v>3476</v>
      </c>
      <c r="E335" s="481" t="s">
        <v>3467</v>
      </c>
      <c r="F335" s="482"/>
      <c r="G335" s="481"/>
      <c r="H335" s="482"/>
      <c r="I335" s="482"/>
      <c r="J335" s="481" t="str">
        <f t="shared" si="6"/>
        <v/>
      </c>
      <c r="K335" s="492"/>
      <c r="L335" s="492"/>
      <c r="M335" s="493"/>
      <c r="N335" s="482"/>
      <c r="O335" s="482"/>
      <c r="P335" s="482"/>
      <c r="Q335" s="481" t="s">
        <v>2084</v>
      </c>
    </row>
    <row r="336" spans="4:17" x14ac:dyDescent="0.25">
      <c r="D336" s="482" t="s">
        <v>3477</v>
      </c>
      <c r="E336" s="481" t="s">
        <v>3478</v>
      </c>
      <c r="F336" s="482"/>
      <c r="G336" s="481"/>
      <c r="H336" s="482"/>
      <c r="I336" s="482"/>
      <c r="J336" s="481" t="str">
        <f t="shared" si="6"/>
        <v/>
      </c>
      <c r="K336" s="492"/>
      <c r="L336" s="492"/>
      <c r="M336" s="493"/>
      <c r="N336" s="482"/>
      <c r="O336" s="482"/>
      <c r="P336" s="482"/>
      <c r="Q336" s="481" t="s">
        <v>2085</v>
      </c>
    </row>
    <row r="337" spans="4:17" x14ac:dyDescent="0.25">
      <c r="D337" s="482" t="s">
        <v>3479</v>
      </c>
      <c r="E337" s="481" t="s">
        <v>3478</v>
      </c>
      <c r="F337" s="482"/>
      <c r="G337" s="481"/>
      <c r="H337" s="482"/>
      <c r="I337" s="482"/>
      <c r="J337" s="481" t="str">
        <f t="shared" si="6"/>
        <v/>
      </c>
      <c r="K337" s="492"/>
      <c r="L337" s="492"/>
      <c r="M337" s="493"/>
      <c r="N337" s="482"/>
      <c r="O337" s="482"/>
      <c r="P337" s="482"/>
      <c r="Q337" s="481" t="s">
        <v>2086</v>
      </c>
    </row>
    <row r="338" spans="4:17" x14ac:dyDescent="0.25">
      <c r="D338" s="482" t="s">
        <v>3480</v>
      </c>
      <c r="E338" s="481" t="s">
        <v>3478</v>
      </c>
      <c r="F338" s="482"/>
      <c r="G338" s="481"/>
      <c r="H338" s="482"/>
      <c r="I338" s="482"/>
      <c r="J338" s="481" t="str">
        <f t="shared" si="6"/>
        <v/>
      </c>
      <c r="K338" s="492"/>
      <c r="L338" s="492"/>
      <c r="M338" s="493"/>
      <c r="N338" s="482"/>
      <c r="O338" s="482"/>
      <c r="P338" s="482"/>
      <c r="Q338" s="481" t="s">
        <v>2087</v>
      </c>
    </row>
    <row r="339" spans="4:17" x14ac:dyDescent="0.25">
      <c r="D339" s="482" t="s">
        <v>3481</v>
      </c>
      <c r="E339" s="481" t="s">
        <v>3478</v>
      </c>
      <c r="F339" s="482"/>
      <c r="G339" s="481"/>
      <c r="H339" s="482"/>
      <c r="I339" s="482"/>
      <c r="J339" s="481" t="str">
        <f t="shared" si="6"/>
        <v/>
      </c>
      <c r="K339" s="492"/>
      <c r="L339" s="492"/>
      <c r="M339" s="493"/>
      <c r="N339" s="482"/>
      <c r="O339" s="482"/>
      <c r="P339" s="482"/>
      <c r="Q339" s="481" t="s">
        <v>2088</v>
      </c>
    </row>
    <row r="340" spans="4:17" x14ac:dyDescent="0.25">
      <c r="D340" s="482" t="s">
        <v>3482</v>
      </c>
      <c r="E340" s="481" t="s">
        <v>3478</v>
      </c>
      <c r="F340" s="482"/>
      <c r="G340" s="481"/>
      <c r="H340" s="482"/>
      <c r="I340" s="482"/>
      <c r="J340" s="481" t="str">
        <f t="shared" si="6"/>
        <v/>
      </c>
      <c r="K340" s="492"/>
      <c r="L340" s="492"/>
      <c r="M340" s="493"/>
      <c r="N340" s="482"/>
      <c r="O340" s="482"/>
      <c r="P340" s="482"/>
      <c r="Q340" s="481" t="s">
        <v>2089</v>
      </c>
    </row>
    <row r="341" spans="4:17" x14ac:dyDescent="0.25">
      <c r="D341" s="482" t="s">
        <v>3483</v>
      </c>
      <c r="E341" s="481" t="s">
        <v>3478</v>
      </c>
      <c r="F341" s="482"/>
      <c r="G341" s="481"/>
      <c r="H341" s="482"/>
      <c r="I341" s="482"/>
      <c r="J341" s="481" t="str">
        <f t="shared" si="6"/>
        <v/>
      </c>
      <c r="K341" s="492"/>
      <c r="L341" s="492"/>
      <c r="M341" s="493"/>
      <c r="N341" s="482"/>
      <c r="O341" s="482"/>
      <c r="P341" s="482"/>
      <c r="Q341" s="481" t="s">
        <v>2090</v>
      </c>
    </row>
    <row r="342" spans="4:17" x14ac:dyDescent="0.25">
      <c r="D342" s="482" t="s">
        <v>3484</v>
      </c>
      <c r="E342" s="481" t="s">
        <v>3478</v>
      </c>
      <c r="F342" s="482"/>
      <c r="G342" s="481"/>
      <c r="H342" s="482"/>
      <c r="I342" s="482"/>
      <c r="J342" s="481" t="str">
        <f t="shared" si="6"/>
        <v/>
      </c>
      <c r="K342" s="492"/>
      <c r="L342" s="492"/>
      <c r="M342" s="493"/>
      <c r="N342" s="482"/>
      <c r="O342" s="482"/>
      <c r="P342" s="482"/>
      <c r="Q342" s="481" t="s">
        <v>2091</v>
      </c>
    </row>
    <row r="343" spans="4:17" x14ac:dyDescent="0.25">
      <c r="D343" s="482" t="s">
        <v>3485</v>
      </c>
      <c r="E343" s="481" t="s">
        <v>3478</v>
      </c>
      <c r="F343" s="482"/>
      <c r="G343" s="481"/>
      <c r="H343" s="482"/>
      <c r="I343" s="482"/>
      <c r="J343" s="481" t="str">
        <f t="shared" si="6"/>
        <v/>
      </c>
      <c r="K343" s="492"/>
      <c r="L343" s="492"/>
      <c r="M343" s="493"/>
      <c r="N343" s="482"/>
      <c r="O343" s="482"/>
      <c r="P343" s="482"/>
      <c r="Q343" s="481" t="s">
        <v>2092</v>
      </c>
    </row>
    <row r="344" spans="4:17" x14ac:dyDescent="0.25">
      <c r="D344" s="482" t="s">
        <v>3486</v>
      </c>
      <c r="E344" s="481" t="s">
        <v>3478</v>
      </c>
      <c r="F344" s="482"/>
      <c r="G344" s="481"/>
      <c r="H344" s="482"/>
      <c r="I344" s="482"/>
      <c r="J344" s="481" t="str">
        <f t="shared" si="6"/>
        <v/>
      </c>
      <c r="K344" s="492"/>
      <c r="L344" s="492"/>
      <c r="M344" s="493"/>
      <c r="N344" s="482"/>
      <c r="O344" s="482"/>
      <c r="P344" s="482"/>
      <c r="Q344" s="481" t="s">
        <v>2093</v>
      </c>
    </row>
    <row r="345" spans="4:17" x14ac:dyDescent="0.25">
      <c r="D345" s="482" t="s">
        <v>3487</v>
      </c>
      <c r="E345" s="481" t="s">
        <v>3478</v>
      </c>
      <c r="F345" s="482"/>
      <c r="G345" s="481"/>
      <c r="H345" s="482"/>
      <c r="I345" s="482"/>
      <c r="J345" s="481" t="str">
        <f t="shared" si="6"/>
        <v/>
      </c>
      <c r="K345" s="492"/>
      <c r="L345" s="492"/>
      <c r="M345" s="493"/>
      <c r="N345" s="482"/>
      <c r="O345" s="482"/>
      <c r="P345" s="482"/>
      <c r="Q345" s="481" t="s">
        <v>2094</v>
      </c>
    </row>
    <row r="346" spans="4:17" x14ac:dyDescent="0.25">
      <c r="D346" s="482" t="s">
        <v>3488</v>
      </c>
      <c r="E346" s="481" t="s">
        <v>3489</v>
      </c>
      <c r="F346" s="482"/>
      <c r="G346" s="481"/>
      <c r="H346" s="482"/>
      <c r="I346" s="482"/>
      <c r="J346" s="481" t="str">
        <f t="shared" si="6"/>
        <v/>
      </c>
      <c r="K346" s="492"/>
      <c r="L346" s="492"/>
      <c r="M346" s="493"/>
      <c r="N346" s="482"/>
      <c r="O346" s="482"/>
      <c r="P346" s="482"/>
      <c r="Q346" s="481" t="s">
        <v>2095</v>
      </c>
    </row>
    <row r="347" spans="4:17" x14ac:dyDescent="0.25">
      <c r="D347" s="482" t="s">
        <v>3490</v>
      </c>
      <c r="E347" s="481" t="s">
        <v>3489</v>
      </c>
      <c r="F347" s="482"/>
      <c r="G347" s="481"/>
      <c r="H347" s="482"/>
      <c r="I347" s="482"/>
      <c r="J347" s="481" t="str">
        <f t="shared" si="6"/>
        <v/>
      </c>
      <c r="K347" s="492"/>
      <c r="L347" s="492"/>
      <c r="M347" s="493"/>
      <c r="N347" s="482"/>
      <c r="O347" s="482"/>
      <c r="P347" s="482"/>
      <c r="Q347" s="481" t="s">
        <v>2096</v>
      </c>
    </row>
    <row r="348" spans="4:17" x14ac:dyDescent="0.25">
      <c r="D348" s="482" t="s">
        <v>3491</v>
      </c>
      <c r="E348" s="481" t="s">
        <v>3489</v>
      </c>
      <c r="F348" s="482"/>
      <c r="G348" s="481"/>
      <c r="H348" s="482"/>
      <c r="I348" s="482"/>
      <c r="J348" s="481" t="str">
        <f t="shared" si="6"/>
        <v/>
      </c>
      <c r="K348" s="492"/>
      <c r="L348" s="492"/>
      <c r="M348" s="493"/>
      <c r="N348" s="482"/>
      <c r="O348" s="482"/>
      <c r="P348" s="482"/>
      <c r="Q348" s="481" t="s">
        <v>2097</v>
      </c>
    </row>
    <row r="349" spans="4:17" x14ac:dyDescent="0.25">
      <c r="D349" s="482" t="s">
        <v>3492</v>
      </c>
      <c r="E349" s="481" t="s">
        <v>3489</v>
      </c>
      <c r="F349" s="482"/>
      <c r="G349" s="481"/>
      <c r="H349" s="482"/>
      <c r="I349" s="482"/>
      <c r="J349" s="481" t="str">
        <f t="shared" si="6"/>
        <v/>
      </c>
      <c r="K349" s="492"/>
      <c r="L349" s="492"/>
      <c r="M349" s="493"/>
      <c r="N349" s="482"/>
      <c r="O349" s="482"/>
      <c r="P349" s="482"/>
      <c r="Q349" s="481" t="s">
        <v>2098</v>
      </c>
    </row>
    <row r="350" spans="4:17" x14ac:dyDescent="0.25">
      <c r="D350" s="482" t="s">
        <v>3493</v>
      </c>
      <c r="E350" s="481" t="s">
        <v>3489</v>
      </c>
      <c r="F350" s="482"/>
      <c r="G350" s="481"/>
      <c r="H350" s="482"/>
      <c r="I350" s="482"/>
      <c r="J350" s="481" t="str">
        <f t="shared" si="6"/>
        <v/>
      </c>
      <c r="K350" s="492"/>
      <c r="L350" s="492"/>
      <c r="M350" s="493"/>
      <c r="N350" s="482"/>
      <c r="O350" s="482"/>
      <c r="P350" s="482"/>
      <c r="Q350" s="481" t="s">
        <v>2099</v>
      </c>
    </row>
    <row r="351" spans="4:17" x14ac:dyDescent="0.25">
      <c r="D351" s="482" t="s">
        <v>3494</v>
      </c>
      <c r="E351" s="481" t="s">
        <v>3489</v>
      </c>
      <c r="F351" s="482"/>
      <c r="G351" s="481"/>
      <c r="H351" s="482"/>
      <c r="I351" s="482"/>
      <c r="J351" s="481" t="str">
        <f t="shared" si="6"/>
        <v/>
      </c>
      <c r="K351" s="492"/>
      <c r="L351" s="492"/>
      <c r="M351" s="493"/>
      <c r="N351" s="482"/>
      <c r="O351" s="482"/>
      <c r="P351" s="482"/>
      <c r="Q351" s="481" t="s">
        <v>2100</v>
      </c>
    </row>
    <row r="352" spans="4:17" x14ac:dyDescent="0.25">
      <c r="D352" s="482" t="s">
        <v>3495</v>
      </c>
      <c r="E352" s="481" t="s">
        <v>3489</v>
      </c>
      <c r="F352" s="482"/>
      <c r="G352" s="481"/>
      <c r="H352" s="482"/>
      <c r="I352" s="482"/>
      <c r="J352" s="481" t="str">
        <f t="shared" si="6"/>
        <v/>
      </c>
      <c r="K352" s="492"/>
      <c r="L352" s="492"/>
      <c r="M352" s="493"/>
      <c r="N352" s="482"/>
      <c r="O352" s="482"/>
      <c r="P352" s="482"/>
      <c r="Q352" s="481" t="s">
        <v>2101</v>
      </c>
    </row>
    <row r="353" spans="4:17" x14ac:dyDescent="0.25">
      <c r="D353" s="482" t="s">
        <v>3496</v>
      </c>
      <c r="E353" s="481" t="s">
        <v>3489</v>
      </c>
      <c r="F353" s="482"/>
      <c r="G353" s="481"/>
      <c r="H353" s="482"/>
      <c r="I353" s="482"/>
      <c r="J353" s="481" t="str">
        <f t="shared" si="6"/>
        <v/>
      </c>
      <c r="K353" s="492"/>
      <c r="L353" s="492"/>
      <c r="M353" s="493"/>
      <c r="N353" s="482"/>
      <c r="O353" s="482"/>
      <c r="P353" s="482"/>
      <c r="Q353" s="481" t="s">
        <v>2102</v>
      </c>
    </row>
    <row r="354" spans="4:17" x14ac:dyDescent="0.25">
      <c r="D354" s="482" t="s">
        <v>3497</v>
      </c>
      <c r="E354" s="481" t="s">
        <v>3489</v>
      </c>
      <c r="F354" s="482"/>
      <c r="G354" s="481"/>
      <c r="H354" s="482"/>
      <c r="I354" s="482"/>
      <c r="J354" s="481" t="str">
        <f t="shared" si="6"/>
        <v/>
      </c>
      <c r="K354" s="492"/>
      <c r="L354" s="492"/>
      <c r="M354" s="493"/>
      <c r="N354" s="482"/>
      <c r="O354" s="482"/>
      <c r="P354" s="482"/>
      <c r="Q354" s="481" t="s">
        <v>2103</v>
      </c>
    </row>
    <row r="355" spans="4:17" x14ac:dyDescent="0.25">
      <c r="D355" s="482" t="s">
        <v>3498</v>
      </c>
      <c r="E355" s="481" t="s">
        <v>3489</v>
      </c>
      <c r="F355" s="482"/>
      <c r="G355" s="481"/>
      <c r="H355" s="482"/>
      <c r="I355" s="482"/>
      <c r="J355" s="481" t="str">
        <f t="shared" si="6"/>
        <v/>
      </c>
      <c r="K355" s="492"/>
      <c r="L355" s="492"/>
      <c r="M355" s="493"/>
      <c r="N355" s="482"/>
      <c r="O355" s="482"/>
      <c r="P355" s="482"/>
      <c r="Q355" s="481" t="s">
        <v>2104</v>
      </c>
    </row>
    <row r="356" spans="4:17" x14ac:dyDescent="0.25">
      <c r="D356" s="482" t="s">
        <v>3499</v>
      </c>
      <c r="E356" s="481" t="s">
        <v>3500</v>
      </c>
      <c r="F356" s="482"/>
      <c r="G356" s="481"/>
      <c r="H356" s="482"/>
      <c r="I356" s="482"/>
      <c r="J356" s="481" t="str">
        <f t="shared" si="6"/>
        <v/>
      </c>
      <c r="K356" s="492"/>
      <c r="L356" s="492"/>
      <c r="M356" s="493"/>
      <c r="N356" s="482"/>
      <c r="O356" s="482"/>
      <c r="P356" s="482"/>
      <c r="Q356" s="481" t="s">
        <v>2105</v>
      </c>
    </row>
    <row r="357" spans="4:17" x14ac:dyDescent="0.25">
      <c r="D357" s="482" t="s">
        <v>3501</v>
      </c>
      <c r="E357" s="481" t="s">
        <v>3500</v>
      </c>
      <c r="F357" s="482"/>
      <c r="G357" s="481"/>
      <c r="H357" s="482"/>
      <c r="I357" s="482"/>
      <c r="J357" s="481" t="str">
        <f t="shared" si="6"/>
        <v/>
      </c>
      <c r="K357" s="492"/>
      <c r="L357" s="492"/>
      <c r="M357" s="493"/>
      <c r="N357" s="482"/>
      <c r="O357" s="482"/>
      <c r="P357" s="482"/>
      <c r="Q357" s="481" t="s">
        <v>2106</v>
      </c>
    </row>
    <row r="358" spans="4:17" x14ac:dyDescent="0.25">
      <c r="D358" s="482" t="s">
        <v>3502</v>
      </c>
      <c r="E358" s="481" t="s">
        <v>3500</v>
      </c>
      <c r="F358" s="482"/>
      <c r="G358" s="481"/>
      <c r="H358" s="482"/>
      <c r="I358" s="482"/>
      <c r="J358" s="481" t="str">
        <f t="shared" si="6"/>
        <v/>
      </c>
      <c r="K358" s="492"/>
      <c r="L358" s="492"/>
      <c r="M358" s="493"/>
      <c r="N358" s="482"/>
      <c r="O358" s="482"/>
      <c r="P358" s="482"/>
      <c r="Q358" s="481" t="s">
        <v>2107</v>
      </c>
    </row>
    <row r="359" spans="4:17" x14ac:dyDescent="0.25">
      <c r="D359" s="482" t="s">
        <v>3503</v>
      </c>
      <c r="E359" s="481" t="s">
        <v>3500</v>
      </c>
      <c r="F359" s="482"/>
      <c r="G359" s="481"/>
      <c r="H359" s="482"/>
      <c r="I359" s="482"/>
      <c r="J359" s="481" t="str">
        <f t="shared" si="6"/>
        <v/>
      </c>
      <c r="K359" s="492"/>
      <c r="L359" s="492"/>
      <c r="M359" s="493"/>
      <c r="N359" s="482"/>
      <c r="O359" s="482"/>
      <c r="P359" s="482"/>
      <c r="Q359" s="481" t="s">
        <v>2108</v>
      </c>
    </row>
    <row r="360" spans="4:17" x14ac:dyDescent="0.25">
      <c r="D360" s="482" t="s">
        <v>3504</v>
      </c>
      <c r="E360" s="481" t="s">
        <v>3500</v>
      </c>
      <c r="F360" s="482"/>
      <c r="G360" s="481"/>
      <c r="H360" s="482"/>
      <c r="I360" s="482"/>
      <c r="J360" s="481" t="str">
        <f t="shared" si="6"/>
        <v/>
      </c>
      <c r="K360" s="492"/>
      <c r="L360" s="492"/>
      <c r="M360" s="493"/>
      <c r="N360" s="482"/>
      <c r="O360" s="482"/>
      <c r="P360" s="482"/>
      <c r="Q360" s="481" t="s">
        <v>2109</v>
      </c>
    </row>
    <row r="361" spans="4:17" x14ac:dyDescent="0.25">
      <c r="D361" s="482" t="s">
        <v>3505</v>
      </c>
      <c r="E361" s="481" t="s">
        <v>3500</v>
      </c>
      <c r="F361" s="482"/>
      <c r="G361" s="481"/>
      <c r="H361" s="482"/>
      <c r="I361" s="482"/>
      <c r="J361" s="481" t="str">
        <f t="shared" si="6"/>
        <v/>
      </c>
      <c r="K361" s="492"/>
      <c r="L361" s="492"/>
      <c r="M361" s="493"/>
      <c r="N361" s="482"/>
      <c r="O361" s="482"/>
      <c r="P361" s="482"/>
      <c r="Q361" s="481" t="s">
        <v>2110</v>
      </c>
    </row>
    <row r="362" spans="4:17" x14ac:dyDescent="0.25">
      <c r="D362" s="482" t="s">
        <v>3506</v>
      </c>
      <c r="E362" s="481" t="s">
        <v>3500</v>
      </c>
      <c r="F362" s="482"/>
      <c r="G362" s="481"/>
      <c r="H362" s="482"/>
      <c r="I362" s="482"/>
      <c r="J362" s="481" t="str">
        <f t="shared" si="6"/>
        <v/>
      </c>
      <c r="K362" s="492"/>
      <c r="L362" s="492"/>
      <c r="M362" s="493"/>
      <c r="N362" s="482"/>
      <c r="O362" s="482"/>
      <c r="P362" s="482"/>
      <c r="Q362" s="481" t="s">
        <v>2111</v>
      </c>
    </row>
    <row r="363" spans="4:17" x14ac:dyDescent="0.25">
      <c r="D363" s="482" t="s">
        <v>3507</v>
      </c>
      <c r="E363" s="481" t="s">
        <v>3500</v>
      </c>
      <c r="F363" s="482"/>
      <c r="G363" s="481"/>
      <c r="H363" s="482"/>
      <c r="I363" s="482"/>
      <c r="J363" s="481" t="str">
        <f t="shared" si="6"/>
        <v/>
      </c>
      <c r="K363" s="492"/>
      <c r="L363" s="492"/>
      <c r="M363" s="493"/>
      <c r="N363" s="482"/>
      <c r="O363" s="482"/>
      <c r="P363" s="482"/>
      <c r="Q363" s="481" t="s">
        <v>2112</v>
      </c>
    </row>
    <row r="364" spans="4:17" x14ac:dyDescent="0.25">
      <c r="D364" s="482" t="s">
        <v>3508</v>
      </c>
      <c r="E364" s="481" t="s">
        <v>3500</v>
      </c>
      <c r="F364" s="482"/>
      <c r="G364" s="481"/>
      <c r="H364" s="482"/>
      <c r="I364" s="482"/>
      <c r="J364" s="481" t="str">
        <f t="shared" si="6"/>
        <v/>
      </c>
      <c r="K364" s="492"/>
      <c r="L364" s="492"/>
      <c r="M364" s="493"/>
      <c r="N364" s="482"/>
      <c r="O364" s="482"/>
      <c r="P364" s="482"/>
      <c r="Q364" s="481" t="s">
        <v>2113</v>
      </c>
    </row>
    <row r="365" spans="4:17" x14ac:dyDescent="0.25">
      <c r="D365" s="482" t="s">
        <v>3509</v>
      </c>
      <c r="E365" s="481" t="s">
        <v>3500</v>
      </c>
      <c r="F365" s="482"/>
      <c r="G365" s="481"/>
      <c r="H365" s="482"/>
      <c r="I365" s="482"/>
      <c r="J365" s="481" t="str">
        <f t="shared" si="6"/>
        <v/>
      </c>
      <c r="K365" s="492"/>
      <c r="L365" s="492"/>
      <c r="M365" s="493"/>
      <c r="N365" s="482"/>
      <c r="O365" s="482"/>
      <c r="P365" s="482"/>
      <c r="Q365" s="481" t="s">
        <v>2114</v>
      </c>
    </row>
    <row r="366" spans="4:17" x14ac:dyDescent="0.25">
      <c r="D366" s="482" t="s">
        <v>3510</v>
      </c>
      <c r="E366" s="481" t="s">
        <v>3511</v>
      </c>
      <c r="F366" s="482" t="s">
        <v>2599</v>
      </c>
      <c r="G366" s="481"/>
      <c r="H366" s="482"/>
      <c r="I366" s="482"/>
      <c r="J366" s="481" t="str">
        <f t="shared" si="6"/>
        <v>PMTCT-1: Percentage of pregnant women who know their HIV status</v>
      </c>
      <c r="K366" s="492"/>
      <c r="L366" s="492"/>
      <c r="M366" s="493"/>
      <c r="N366" s="482"/>
      <c r="O366" s="482"/>
      <c r="P366" s="482"/>
      <c r="Q366" s="481" t="s">
        <v>1854</v>
      </c>
    </row>
    <row r="367" spans="4:17" x14ac:dyDescent="0.25">
      <c r="D367" s="482" t="s">
        <v>3512</v>
      </c>
      <c r="E367" s="481" t="s">
        <v>3511</v>
      </c>
      <c r="F367" s="482" t="s">
        <v>2599</v>
      </c>
      <c r="G367" s="481"/>
      <c r="H367" s="482"/>
      <c r="I367" s="482"/>
      <c r="J367" s="481" t="str">
        <f t="shared" si="6"/>
        <v>PMTCT-1: Percentage of pregnant women who know their HIV status</v>
      </c>
      <c r="K367" s="492"/>
      <c r="L367" s="492"/>
      <c r="M367" s="493"/>
      <c r="N367" s="482"/>
      <c r="O367" s="482"/>
      <c r="P367" s="482"/>
      <c r="Q367" s="481" t="s">
        <v>1855</v>
      </c>
    </row>
    <row r="368" spans="4:17" x14ac:dyDescent="0.25">
      <c r="D368" s="482" t="s">
        <v>3513</v>
      </c>
      <c r="E368" s="481" t="s">
        <v>3511</v>
      </c>
      <c r="F368" s="482" t="s">
        <v>2599</v>
      </c>
      <c r="G368" s="481"/>
      <c r="H368" s="482"/>
      <c r="I368" s="482"/>
      <c r="J368" s="481" t="str">
        <f t="shared" si="6"/>
        <v>PMTCT-1: Percentage of pregnant women who know their HIV status</v>
      </c>
      <c r="K368" s="492"/>
      <c r="L368" s="492"/>
      <c r="M368" s="493"/>
      <c r="N368" s="482"/>
      <c r="O368" s="482"/>
      <c r="P368" s="482"/>
      <c r="Q368" s="481" t="s">
        <v>1856</v>
      </c>
    </row>
    <row r="369" spans="4:17" x14ac:dyDescent="0.25">
      <c r="D369" s="482" t="s">
        <v>3514</v>
      </c>
      <c r="E369" s="481" t="s">
        <v>3511</v>
      </c>
      <c r="F369" s="482" t="s">
        <v>2599</v>
      </c>
      <c r="G369" s="481"/>
      <c r="H369" s="482"/>
      <c r="I369" s="482"/>
      <c r="J369" s="481" t="str">
        <f t="shared" si="6"/>
        <v>PMTCT-1: Percentage of pregnant women who know their HIV status</v>
      </c>
      <c r="K369" s="492"/>
      <c r="L369" s="492"/>
      <c r="M369" s="493"/>
      <c r="N369" s="482"/>
      <c r="O369" s="482"/>
      <c r="P369" s="482"/>
      <c r="Q369" s="481" t="s">
        <v>1857</v>
      </c>
    </row>
    <row r="370" spans="4:17" x14ac:dyDescent="0.25">
      <c r="D370" s="482" t="s">
        <v>3515</v>
      </c>
      <c r="E370" s="481" t="s">
        <v>3511</v>
      </c>
      <c r="F370" s="482" t="s">
        <v>2599</v>
      </c>
      <c r="G370" s="481"/>
      <c r="H370" s="482"/>
      <c r="I370" s="482"/>
      <c r="J370" s="481" t="str">
        <f t="shared" si="6"/>
        <v>PMTCT-1: Percentage of pregnant women who know their HIV status</v>
      </c>
      <c r="K370" s="492"/>
      <c r="L370" s="492"/>
      <c r="M370" s="493"/>
      <c r="N370" s="482"/>
      <c r="O370" s="482"/>
      <c r="P370" s="482"/>
      <c r="Q370" s="481" t="s">
        <v>1858</v>
      </c>
    </row>
    <row r="371" spans="4:17" x14ac:dyDescent="0.25">
      <c r="D371" s="482" t="s">
        <v>3516</v>
      </c>
      <c r="E371" s="481" t="s">
        <v>3511</v>
      </c>
      <c r="F371" s="482" t="s">
        <v>2599</v>
      </c>
      <c r="G371" s="481"/>
      <c r="H371" s="482"/>
      <c r="I371" s="482"/>
      <c r="J371" s="481" t="str">
        <f t="shared" si="6"/>
        <v>PMTCT-1: Percentage of pregnant women who know their HIV status</v>
      </c>
      <c r="K371" s="492"/>
      <c r="L371" s="492"/>
      <c r="M371" s="493"/>
      <c r="N371" s="482"/>
      <c r="O371" s="482"/>
      <c r="P371" s="482"/>
      <c r="Q371" s="481" t="s">
        <v>1859</v>
      </c>
    </row>
    <row r="372" spans="4:17" x14ac:dyDescent="0.25">
      <c r="D372" s="482" t="s">
        <v>3517</v>
      </c>
      <c r="E372" s="481" t="s">
        <v>3511</v>
      </c>
      <c r="F372" s="482" t="s">
        <v>2599</v>
      </c>
      <c r="G372" s="481"/>
      <c r="H372" s="482"/>
      <c r="I372" s="482"/>
      <c r="J372" s="481" t="str">
        <f t="shared" si="6"/>
        <v>PMTCT-1: Percentage of pregnant women who know their HIV status</v>
      </c>
      <c r="K372" s="492"/>
      <c r="L372" s="492"/>
      <c r="M372" s="493"/>
      <c r="N372" s="482"/>
      <c r="O372" s="482"/>
      <c r="P372" s="482"/>
      <c r="Q372" s="481" t="s">
        <v>1860</v>
      </c>
    </row>
    <row r="373" spans="4:17" x14ac:dyDescent="0.25">
      <c r="D373" s="482" t="s">
        <v>3518</v>
      </c>
      <c r="E373" s="481" t="s">
        <v>3511</v>
      </c>
      <c r="F373" s="482" t="s">
        <v>2599</v>
      </c>
      <c r="G373" s="481"/>
      <c r="H373" s="482"/>
      <c r="I373" s="482"/>
      <c r="J373" s="481" t="str">
        <f t="shared" si="6"/>
        <v>PMTCT-1: Percentage of pregnant women who know their HIV status</v>
      </c>
      <c r="K373" s="492"/>
      <c r="L373" s="492"/>
      <c r="M373" s="493"/>
      <c r="N373" s="482"/>
      <c r="O373" s="482"/>
      <c r="P373" s="482"/>
      <c r="Q373" s="481" t="s">
        <v>1861</v>
      </c>
    </row>
    <row r="374" spans="4:17" x14ac:dyDescent="0.25">
      <c r="D374" s="482" t="s">
        <v>3519</v>
      </c>
      <c r="E374" s="481" t="s">
        <v>3511</v>
      </c>
      <c r="F374" s="482" t="s">
        <v>2599</v>
      </c>
      <c r="G374" s="481"/>
      <c r="H374" s="482"/>
      <c r="I374" s="482"/>
      <c r="J374" s="481" t="str">
        <f t="shared" si="6"/>
        <v>PMTCT-1: Percentage of pregnant women who know their HIV status</v>
      </c>
      <c r="K374" s="492"/>
      <c r="L374" s="492"/>
      <c r="M374" s="493"/>
      <c r="N374" s="482"/>
      <c r="O374" s="482"/>
      <c r="P374" s="482"/>
      <c r="Q374" s="481" t="s">
        <v>1862</v>
      </c>
    </row>
    <row r="375" spans="4:17" x14ac:dyDescent="0.25">
      <c r="D375" s="482" t="s">
        <v>3520</v>
      </c>
      <c r="E375" s="481" t="s">
        <v>3511</v>
      </c>
      <c r="F375" s="482" t="s">
        <v>2599</v>
      </c>
      <c r="G375" s="481"/>
      <c r="H375" s="482"/>
      <c r="I375" s="482"/>
      <c r="J375" s="481" t="str">
        <f t="shared" si="6"/>
        <v>PMTCT-1: Percentage of pregnant women who know their HIV status</v>
      </c>
      <c r="K375" s="492"/>
      <c r="L375" s="492"/>
      <c r="M375" s="493"/>
      <c r="N375" s="482"/>
      <c r="O375" s="482"/>
      <c r="P375" s="482"/>
      <c r="Q375" s="481" t="s">
        <v>1863</v>
      </c>
    </row>
    <row r="376" spans="4:17" x14ac:dyDescent="0.25">
      <c r="D376" s="482" t="s">
        <v>3521</v>
      </c>
      <c r="E376" s="481" t="s">
        <v>3522</v>
      </c>
      <c r="F376" s="482" t="s">
        <v>2600</v>
      </c>
      <c r="G376" s="481"/>
      <c r="H376" s="482"/>
      <c r="I376" s="482"/>
      <c r="J376" s="481" t="str">
        <f t="shared" si="6"/>
        <v>PMTCT-2.1: Percentage of HIV-positive pregnant women who received ART during pregnancy</v>
      </c>
      <c r="K376" s="492"/>
      <c r="L376" s="492"/>
      <c r="M376" s="493"/>
      <c r="N376" s="482"/>
      <c r="O376" s="482"/>
      <c r="P376" s="482"/>
      <c r="Q376" s="481" t="s">
        <v>1864</v>
      </c>
    </row>
    <row r="377" spans="4:17" x14ac:dyDescent="0.25">
      <c r="D377" s="482" t="s">
        <v>3523</v>
      </c>
      <c r="E377" s="481" t="s">
        <v>3522</v>
      </c>
      <c r="F377" s="482" t="s">
        <v>2600</v>
      </c>
      <c r="G377" s="481"/>
      <c r="H377" s="482"/>
      <c r="I377" s="482"/>
      <c r="J377" s="481" t="str">
        <f t="shared" si="6"/>
        <v>PMTCT-2.1: Percentage of HIV-positive pregnant women who received ART during pregnancy</v>
      </c>
      <c r="K377" s="492"/>
      <c r="L377" s="492"/>
      <c r="M377" s="493"/>
      <c r="N377" s="482"/>
      <c r="O377" s="482"/>
      <c r="P377" s="482"/>
      <c r="Q377" s="481" t="s">
        <v>1865</v>
      </c>
    </row>
    <row r="378" spans="4:17" x14ac:dyDescent="0.25">
      <c r="D378" s="482" t="s">
        <v>3524</v>
      </c>
      <c r="E378" s="481" t="s">
        <v>3522</v>
      </c>
      <c r="F378" s="482" t="s">
        <v>2600</v>
      </c>
      <c r="G378" s="481"/>
      <c r="H378" s="482"/>
      <c r="I378" s="482"/>
      <c r="J378" s="481" t="str">
        <f t="shared" si="6"/>
        <v>PMTCT-2.1: Percentage of HIV-positive pregnant women who received ART during pregnancy</v>
      </c>
      <c r="K378" s="492"/>
      <c r="L378" s="492"/>
      <c r="M378" s="493"/>
      <c r="N378" s="482"/>
      <c r="O378" s="482"/>
      <c r="P378" s="482"/>
      <c r="Q378" s="481" t="s">
        <v>1866</v>
      </c>
    </row>
    <row r="379" spans="4:17" x14ac:dyDescent="0.25">
      <c r="D379" s="482" t="s">
        <v>3525</v>
      </c>
      <c r="E379" s="481" t="s">
        <v>3522</v>
      </c>
      <c r="F379" s="482" t="s">
        <v>2600</v>
      </c>
      <c r="G379" s="481"/>
      <c r="H379" s="482"/>
      <c r="I379" s="482"/>
      <c r="J379" s="481" t="str">
        <f t="shared" si="6"/>
        <v>PMTCT-2.1: Percentage of HIV-positive pregnant women who received ART during pregnancy</v>
      </c>
      <c r="K379" s="492"/>
      <c r="L379" s="492"/>
      <c r="M379" s="493"/>
      <c r="N379" s="482"/>
      <c r="O379" s="482"/>
      <c r="P379" s="482"/>
      <c r="Q379" s="481" t="s">
        <v>1867</v>
      </c>
    </row>
    <row r="380" spans="4:17" x14ac:dyDescent="0.25">
      <c r="D380" s="482" t="s">
        <v>3526</v>
      </c>
      <c r="E380" s="481" t="s">
        <v>3522</v>
      </c>
      <c r="F380" s="482" t="s">
        <v>2600</v>
      </c>
      <c r="G380" s="481"/>
      <c r="H380" s="482"/>
      <c r="I380" s="482"/>
      <c r="J380" s="481" t="str">
        <f t="shared" ref="J380:J443" si="7">F380&amp;H380&amp;I380</f>
        <v>PMTCT-2.1: Percentage of HIV-positive pregnant women who received ART during pregnancy</v>
      </c>
      <c r="K380" s="492"/>
      <c r="L380" s="492"/>
      <c r="M380" s="493"/>
      <c r="N380" s="482"/>
      <c r="O380" s="482"/>
      <c r="P380" s="482"/>
      <c r="Q380" s="481" t="s">
        <v>1868</v>
      </c>
    </row>
    <row r="381" spans="4:17" x14ac:dyDescent="0.25">
      <c r="D381" s="482" t="s">
        <v>3527</v>
      </c>
      <c r="E381" s="481" t="s">
        <v>3522</v>
      </c>
      <c r="F381" s="482" t="s">
        <v>2600</v>
      </c>
      <c r="G381" s="481"/>
      <c r="H381" s="482"/>
      <c r="I381" s="482"/>
      <c r="J381" s="481" t="str">
        <f t="shared" si="7"/>
        <v>PMTCT-2.1: Percentage of HIV-positive pregnant women who received ART during pregnancy</v>
      </c>
      <c r="K381" s="492"/>
      <c r="L381" s="492"/>
      <c r="M381" s="493"/>
      <c r="N381" s="482"/>
      <c r="O381" s="482"/>
      <c r="P381" s="482"/>
      <c r="Q381" s="481" t="s">
        <v>1869</v>
      </c>
    </row>
    <row r="382" spans="4:17" x14ac:dyDescent="0.25">
      <c r="D382" s="482" t="s">
        <v>3528</v>
      </c>
      <c r="E382" s="481" t="s">
        <v>3522</v>
      </c>
      <c r="F382" s="482" t="s">
        <v>2600</v>
      </c>
      <c r="G382" s="481"/>
      <c r="H382" s="482"/>
      <c r="I382" s="482"/>
      <c r="J382" s="481" t="str">
        <f t="shared" si="7"/>
        <v>PMTCT-2.1: Percentage of HIV-positive pregnant women who received ART during pregnancy</v>
      </c>
      <c r="K382" s="492"/>
      <c r="L382" s="492"/>
      <c r="M382" s="493"/>
      <c r="N382" s="482"/>
      <c r="O382" s="482"/>
      <c r="P382" s="482"/>
      <c r="Q382" s="481" t="s">
        <v>1870</v>
      </c>
    </row>
    <row r="383" spans="4:17" x14ac:dyDescent="0.25">
      <c r="D383" s="482" t="s">
        <v>3529</v>
      </c>
      <c r="E383" s="481" t="s">
        <v>3522</v>
      </c>
      <c r="F383" s="482" t="s">
        <v>2600</v>
      </c>
      <c r="G383" s="481"/>
      <c r="H383" s="482"/>
      <c r="I383" s="482"/>
      <c r="J383" s="481" t="str">
        <f t="shared" si="7"/>
        <v>PMTCT-2.1: Percentage of HIV-positive pregnant women who received ART during pregnancy</v>
      </c>
      <c r="K383" s="492"/>
      <c r="L383" s="492"/>
      <c r="M383" s="493"/>
      <c r="N383" s="482"/>
      <c r="O383" s="482"/>
      <c r="P383" s="482"/>
      <c r="Q383" s="481" t="s">
        <v>1871</v>
      </c>
    </row>
    <row r="384" spans="4:17" x14ac:dyDescent="0.25">
      <c r="D384" s="482" t="s">
        <v>3530</v>
      </c>
      <c r="E384" s="481" t="s">
        <v>3522</v>
      </c>
      <c r="F384" s="482" t="s">
        <v>2600</v>
      </c>
      <c r="G384" s="481"/>
      <c r="H384" s="482"/>
      <c r="I384" s="482"/>
      <c r="J384" s="481" t="str">
        <f t="shared" si="7"/>
        <v>PMTCT-2.1: Percentage of HIV-positive pregnant women who received ART during pregnancy</v>
      </c>
      <c r="K384" s="492"/>
      <c r="L384" s="492"/>
      <c r="M384" s="493"/>
      <c r="N384" s="482"/>
      <c r="O384" s="482"/>
      <c r="P384" s="482"/>
      <c r="Q384" s="481" t="s">
        <v>1872</v>
      </c>
    </row>
    <row r="385" spans="4:17" x14ac:dyDescent="0.25">
      <c r="D385" s="482" t="s">
        <v>3531</v>
      </c>
      <c r="E385" s="481" t="s">
        <v>3522</v>
      </c>
      <c r="F385" s="482" t="s">
        <v>2600</v>
      </c>
      <c r="G385" s="481"/>
      <c r="H385" s="482"/>
      <c r="I385" s="482"/>
      <c r="J385" s="481" t="str">
        <f t="shared" si="7"/>
        <v>PMTCT-2.1: Percentage of HIV-positive pregnant women who received ART during pregnancy</v>
      </c>
      <c r="K385" s="492"/>
      <c r="L385" s="492"/>
      <c r="M385" s="493"/>
      <c r="N385" s="482"/>
      <c r="O385" s="482"/>
      <c r="P385" s="482"/>
      <c r="Q385" s="481" t="s">
        <v>1873</v>
      </c>
    </row>
    <row r="386" spans="4:17" x14ac:dyDescent="0.25">
      <c r="D386" s="482" t="s">
        <v>3532</v>
      </c>
      <c r="E386" s="481" t="s">
        <v>3533</v>
      </c>
      <c r="F386" s="482" t="s">
        <v>2601</v>
      </c>
      <c r="G386" s="481"/>
      <c r="H386" s="482"/>
      <c r="I386" s="482"/>
      <c r="J386" s="481" t="str">
        <f t="shared" si="7"/>
        <v>PMTCT-3.1: Percentage of HIV-exposed infants receiving a virological test for HIV within 2 months of birth</v>
      </c>
      <c r="K386" s="492"/>
      <c r="L386" s="492"/>
      <c r="M386" s="493"/>
      <c r="N386" s="482"/>
      <c r="O386" s="482"/>
      <c r="P386" s="482"/>
      <c r="Q386" s="481" t="s">
        <v>1874</v>
      </c>
    </row>
    <row r="387" spans="4:17" x14ac:dyDescent="0.25">
      <c r="D387" s="482" t="s">
        <v>3534</v>
      </c>
      <c r="E387" s="481" t="s">
        <v>3533</v>
      </c>
      <c r="F387" s="482" t="s">
        <v>2601</v>
      </c>
      <c r="G387" s="481"/>
      <c r="H387" s="482"/>
      <c r="I387" s="482"/>
      <c r="J387" s="481" t="str">
        <f t="shared" si="7"/>
        <v>PMTCT-3.1: Percentage of HIV-exposed infants receiving a virological test for HIV within 2 months of birth</v>
      </c>
      <c r="K387" s="492"/>
      <c r="L387" s="492"/>
      <c r="M387" s="493"/>
      <c r="N387" s="482"/>
      <c r="O387" s="482"/>
      <c r="P387" s="482"/>
      <c r="Q387" s="481" t="s">
        <v>1875</v>
      </c>
    </row>
    <row r="388" spans="4:17" x14ac:dyDescent="0.25">
      <c r="D388" s="482" t="s">
        <v>3535</v>
      </c>
      <c r="E388" s="481" t="s">
        <v>3533</v>
      </c>
      <c r="F388" s="482" t="s">
        <v>2601</v>
      </c>
      <c r="G388" s="481"/>
      <c r="H388" s="482"/>
      <c r="I388" s="482"/>
      <c r="J388" s="481" t="str">
        <f t="shared" si="7"/>
        <v>PMTCT-3.1: Percentage of HIV-exposed infants receiving a virological test for HIV within 2 months of birth</v>
      </c>
      <c r="K388" s="492"/>
      <c r="L388" s="492"/>
      <c r="M388" s="493"/>
      <c r="N388" s="482"/>
      <c r="O388" s="482"/>
      <c r="P388" s="482"/>
      <c r="Q388" s="481" t="s">
        <v>1876</v>
      </c>
    </row>
    <row r="389" spans="4:17" x14ac:dyDescent="0.25">
      <c r="D389" s="482" t="s">
        <v>3536</v>
      </c>
      <c r="E389" s="481" t="s">
        <v>3533</v>
      </c>
      <c r="F389" s="482" t="s">
        <v>2601</v>
      </c>
      <c r="G389" s="481"/>
      <c r="H389" s="482"/>
      <c r="I389" s="482"/>
      <c r="J389" s="481" t="str">
        <f t="shared" si="7"/>
        <v>PMTCT-3.1: Percentage of HIV-exposed infants receiving a virological test for HIV within 2 months of birth</v>
      </c>
      <c r="K389" s="492"/>
      <c r="L389" s="492"/>
      <c r="M389" s="493"/>
      <c r="N389" s="482"/>
      <c r="O389" s="482"/>
      <c r="P389" s="482"/>
      <c r="Q389" s="481" t="s">
        <v>1877</v>
      </c>
    </row>
    <row r="390" spans="4:17" x14ac:dyDescent="0.25">
      <c r="D390" s="482" t="s">
        <v>3537</v>
      </c>
      <c r="E390" s="481" t="s">
        <v>3533</v>
      </c>
      <c r="F390" s="482" t="s">
        <v>2601</v>
      </c>
      <c r="G390" s="481"/>
      <c r="H390" s="482"/>
      <c r="I390" s="482"/>
      <c r="J390" s="481" t="str">
        <f t="shared" si="7"/>
        <v>PMTCT-3.1: Percentage of HIV-exposed infants receiving a virological test for HIV within 2 months of birth</v>
      </c>
      <c r="K390" s="492"/>
      <c r="L390" s="492"/>
      <c r="M390" s="493"/>
      <c r="N390" s="482"/>
      <c r="O390" s="482"/>
      <c r="P390" s="482"/>
      <c r="Q390" s="481" t="s">
        <v>1878</v>
      </c>
    </row>
    <row r="391" spans="4:17" x14ac:dyDescent="0.25">
      <c r="D391" s="482" t="s">
        <v>3538</v>
      </c>
      <c r="E391" s="481" t="s">
        <v>3533</v>
      </c>
      <c r="F391" s="482" t="s">
        <v>2601</v>
      </c>
      <c r="G391" s="481"/>
      <c r="H391" s="482"/>
      <c r="I391" s="482"/>
      <c r="J391" s="481" t="str">
        <f t="shared" si="7"/>
        <v>PMTCT-3.1: Percentage of HIV-exposed infants receiving a virological test for HIV within 2 months of birth</v>
      </c>
      <c r="K391" s="492"/>
      <c r="L391" s="492"/>
      <c r="M391" s="493"/>
      <c r="N391" s="482"/>
      <c r="O391" s="482"/>
      <c r="P391" s="482"/>
      <c r="Q391" s="481" t="s">
        <v>1879</v>
      </c>
    </row>
    <row r="392" spans="4:17" x14ac:dyDescent="0.25">
      <c r="D392" s="482" t="s">
        <v>3539</v>
      </c>
      <c r="E392" s="481" t="s">
        <v>3533</v>
      </c>
      <c r="F392" s="482" t="s">
        <v>2601</v>
      </c>
      <c r="G392" s="481"/>
      <c r="H392" s="482"/>
      <c r="I392" s="482"/>
      <c r="J392" s="481" t="str">
        <f t="shared" si="7"/>
        <v>PMTCT-3.1: Percentage of HIV-exposed infants receiving a virological test for HIV within 2 months of birth</v>
      </c>
      <c r="K392" s="492"/>
      <c r="L392" s="492"/>
      <c r="M392" s="493"/>
      <c r="N392" s="482"/>
      <c r="O392" s="482"/>
      <c r="P392" s="482"/>
      <c r="Q392" s="481" t="s">
        <v>1880</v>
      </c>
    </row>
    <row r="393" spans="4:17" x14ac:dyDescent="0.25">
      <c r="D393" s="482" t="s">
        <v>3540</v>
      </c>
      <c r="E393" s="481" t="s">
        <v>3533</v>
      </c>
      <c r="F393" s="482" t="s">
        <v>2601</v>
      </c>
      <c r="G393" s="481"/>
      <c r="H393" s="482"/>
      <c r="I393" s="482"/>
      <c r="J393" s="481" t="str">
        <f t="shared" si="7"/>
        <v>PMTCT-3.1: Percentage of HIV-exposed infants receiving a virological test for HIV within 2 months of birth</v>
      </c>
      <c r="K393" s="492"/>
      <c r="L393" s="492"/>
      <c r="M393" s="493"/>
      <c r="N393" s="482"/>
      <c r="O393" s="482"/>
      <c r="P393" s="482"/>
      <c r="Q393" s="481" t="s">
        <v>1881</v>
      </c>
    </row>
    <row r="394" spans="4:17" x14ac:dyDescent="0.25">
      <c r="D394" s="482" t="s">
        <v>3541</v>
      </c>
      <c r="E394" s="481" t="s">
        <v>3533</v>
      </c>
      <c r="F394" s="482" t="s">
        <v>2601</v>
      </c>
      <c r="G394" s="481"/>
      <c r="H394" s="482"/>
      <c r="I394" s="482"/>
      <c r="J394" s="481" t="str">
        <f t="shared" si="7"/>
        <v>PMTCT-3.1: Percentage of HIV-exposed infants receiving a virological test for HIV within 2 months of birth</v>
      </c>
      <c r="K394" s="492"/>
      <c r="L394" s="492"/>
      <c r="M394" s="493"/>
      <c r="N394" s="482"/>
      <c r="O394" s="482"/>
      <c r="P394" s="482"/>
      <c r="Q394" s="481" t="s">
        <v>1882</v>
      </c>
    </row>
    <row r="395" spans="4:17" x14ac:dyDescent="0.25">
      <c r="D395" s="482" t="s">
        <v>3542</v>
      </c>
      <c r="E395" s="481" t="s">
        <v>3533</v>
      </c>
      <c r="F395" s="482" t="s">
        <v>2601</v>
      </c>
      <c r="G395" s="481"/>
      <c r="H395" s="482"/>
      <c r="I395" s="482"/>
      <c r="J395" s="481" t="str">
        <f t="shared" si="7"/>
        <v>PMTCT-3.1: Percentage of HIV-exposed infants receiving a virological test for HIV within 2 months of birth</v>
      </c>
      <c r="K395" s="492"/>
      <c r="L395" s="492"/>
      <c r="M395" s="493"/>
      <c r="N395" s="482"/>
      <c r="O395" s="482"/>
      <c r="P395" s="482"/>
      <c r="Q395" s="481" t="s">
        <v>1883</v>
      </c>
    </row>
    <row r="396" spans="4:17" x14ac:dyDescent="0.25">
      <c r="D396" s="482" t="s">
        <v>3543</v>
      </c>
      <c r="E396" s="481" t="s">
        <v>3544</v>
      </c>
      <c r="F396" s="482" t="s">
        <v>2351</v>
      </c>
      <c r="G396" s="481"/>
      <c r="H396" s="482" t="s">
        <v>2117</v>
      </c>
      <c r="I396" s="482" t="s">
        <v>2152</v>
      </c>
      <c r="J396" s="481" t="str">
        <f t="shared" si="7"/>
        <v>TCS-1(M): Percentage of people living with HIV currently receiving antiretroviral therapyAgeU15</v>
      </c>
      <c r="K396" s="492">
        <v>4953</v>
      </c>
      <c r="L396" s="492">
        <v>100665</v>
      </c>
      <c r="M396" s="493">
        <v>4.9202801370883602</v>
      </c>
      <c r="N396" s="482"/>
      <c r="O396" s="482"/>
      <c r="P396" s="482" t="s">
        <v>1894</v>
      </c>
      <c r="Q396" s="481" t="s">
        <v>1895</v>
      </c>
    </row>
    <row r="397" spans="4:17" x14ac:dyDescent="0.25">
      <c r="D397" s="482" t="s">
        <v>3545</v>
      </c>
      <c r="E397" s="481" t="s">
        <v>3544</v>
      </c>
      <c r="F397" s="482" t="s">
        <v>2351</v>
      </c>
      <c r="G397" s="481"/>
      <c r="H397" s="482" t="s">
        <v>2117</v>
      </c>
      <c r="I397" s="482" t="s">
        <v>2154</v>
      </c>
      <c r="J397" s="481" t="str">
        <f t="shared" si="7"/>
        <v>TCS-1(M): Percentage of people living with HIV currently receiving antiretroviral therapyAge15+</v>
      </c>
      <c r="K397" s="492">
        <v>95712</v>
      </c>
      <c r="L397" s="492">
        <v>100665</v>
      </c>
      <c r="M397" s="493">
        <v>95.079719862911602</v>
      </c>
      <c r="N397" s="482"/>
      <c r="O397" s="482"/>
      <c r="P397" s="482" t="s">
        <v>1894</v>
      </c>
      <c r="Q397" s="481" t="s">
        <v>1896</v>
      </c>
    </row>
    <row r="398" spans="4:17" x14ac:dyDescent="0.25">
      <c r="D398" s="482" t="s">
        <v>3546</v>
      </c>
      <c r="E398" s="481" t="s">
        <v>3544</v>
      </c>
      <c r="F398" s="482" t="s">
        <v>2351</v>
      </c>
      <c r="G398" s="481"/>
      <c r="H398" s="482" t="s">
        <v>2156</v>
      </c>
      <c r="I398" s="482" t="s">
        <v>2354</v>
      </c>
      <c r="J398" s="481" t="str">
        <f t="shared" si="7"/>
        <v>TCS-1(M): Percentage of people living with HIV currently receiving antiretroviral therapyAge | Gender15-24 male</v>
      </c>
      <c r="K398" s="492"/>
      <c r="L398" s="492"/>
      <c r="M398" s="493"/>
      <c r="N398" s="482"/>
      <c r="O398" s="482"/>
      <c r="P398" s="482"/>
      <c r="Q398" s="481" t="s">
        <v>1897</v>
      </c>
    </row>
    <row r="399" spans="4:17" x14ac:dyDescent="0.25">
      <c r="D399" s="482" t="s">
        <v>3547</v>
      </c>
      <c r="E399" s="481" t="s">
        <v>3544</v>
      </c>
      <c r="F399" s="482" t="s">
        <v>2351</v>
      </c>
      <c r="G399" s="481"/>
      <c r="H399" s="482" t="s">
        <v>2156</v>
      </c>
      <c r="I399" s="482" t="s">
        <v>2157</v>
      </c>
      <c r="J399" s="481" t="str">
        <f t="shared" si="7"/>
        <v>TCS-1(M): Percentage of people living with HIV currently receiving antiretroviral therapyAge | Gender15-19 male</v>
      </c>
      <c r="K399" s="492"/>
      <c r="L399" s="492"/>
      <c r="M399" s="493"/>
      <c r="N399" s="482"/>
      <c r="O399" s="482"/>
      <c r="P399" s="482"/>
      <c r="Q399" s="481" t="s">
        <v>1898</v>
      </c>
    </row>
    <row r="400" spans="4:17" x14ac:dyDescent="0.25">
      <c r="D400" s="482" t="s">
        <v>3548</v>
      </c>
      <c r="E400" s="481" t="s">
        <v>3544</v>
      </c>
      <c r="F400" s="482" t="s">
        <v>2351</v>
      </c>
      <c r="G400" s="481"/>
      <c r="H400" s="482" t="s">
        <v>2156</v>
      </c>
      <c r="I400" s="482" t="s">
        <v>2159</v>
      </c>
      <c r="J400" s="481" t="str">
        <f t="shared" si="7"/>
        <v>TCS-1(M): Percentage of people living with HIV currently receiving antiretroviral therapyAge | Gender20-24 male</v>
      </c>
      <c r="K400" s="492"/>
      <c r="L400" s="492"/>
      <c r="M400" s="493"/>
      <c r="N400" s="482"/>
      <c r="O400" s="482"/>
      <c r="P400" s="482"/>
      <c r="Q400" s="481" t="s">
        <v>1899</v>
      </c>
    </row>
    <row r="401" spans="4:17" x14ac:dyDescent="0.25">
      <c r="D401" s="482" t="s">
        <v>3549</v>
      </c>
      <c r="E401" s="481" t="s">
        <v>3544</v>
      </c>
      <c r="F401" s="482" t="s">
        <v>2351</v>
      </c>
      <c r="G401" s="481"/>
      <c r="H401" s="482" t="s">
        <v>2156</v>
      </c>
      <c r="I401" s="482" t="s">
        <v>2358</v>
      </c>
      <c r="J401" s="481" t="str">
        <f t="shared" si="7"/>
        <v>TCS-1(M): Percentage of people living with HIV currently receiving antiretroviral therapyAge | Gender15-24 female</v>
      </c>
      <c r="K401" s="492"/>
      <c r="L401" s="492"/>
      <c r="M401" s="493"/>
      <c r="N401" s="482"/>
      <c r="O401" s="482"/>
      <c r="P401" s="482"/>
      <c r="Q401" s="481" t="s">
        <v>1900</v>
      </c>
    </row>
    <row r="402" spans="4:17" x14ac:dyDescent="0.25">
      <c r="D402" s="482" t="s">
        <v>3550</v>
      </c>
      <c r="E402" s="481" t="s">
        <v>3544</v>
      </c>
      <c r="F402" s="482" t="s">
        <v>2351</v>
      </c>
      <c r="G402" s="481"/>
      <c r="H402" s="482" t="s">
        <v>2156</v>
      </c>
      <c r="I402" s="482" t="s">
        <v>2161</v>
      </c>
      <c r="J402" s="481" t="str">
        <f t="shared" si="7"/>
        <v>TCS-1(M): Percentage of people living with HIV currently receiving antiretroviral therapyAge | Gender15-19 female</v>
      </c>
      <c r="K402" s="492"/>
      <c r="L402" s="492"/>
      <c r="M402" s="493"/>
      <c r="N402" s="482"/>
      <c r="O402" s="482"/>
      <c r="P402" s="482"/>
      <c r="Q402" s="481" t="s">
        <v>1901</v>
      </c>
    </row>
    <row r="403" spans="4:17" x14ac:dyDescent="0.25">
      <c r="D403" s="482" t="s">
        <v>3551</v>
      </c>
      <c r="E403" s="481" t="s">
        <v>3544</v>
      </c>
      <c r="F403" s="482" t="s">
        <v>2351</v>
      </c>
      <c r="G403" s="481"/>
      <c r="H403" s="482" t="s">
        <v>2156</v>
      </c>
      <c r="I403" s="482" t="s">
        <v>2163</v>
      </c>
      <c r="J403" s="481" t="str">
        <f t="shared" si="7"/>
        <v>TCS-1(M): Percentage of people living with HIV currently receiving antiretroviral therapyAge | Gender20-24 female</v>
      </c>
      <c r="K403" s="492"/>
      <c r="L403" s="492"/>
      <c r="M403" s="493"/>
      <c r="N403" s="482"/>
      <c r="O403" s="482"/>
      <c r="P403" s="482"/>
      <c r="Q403" s="481" t="s">
        <v>1902</v>
      </c>
    </row>
    <row r="404" spans="4:17" x14ac:dyDescent="0.25">
      <c r="D404" s="482" t="s">
        <v>3552</v>
      </c>
      <c r="E404" s="481" t="s">
        <v>3544</v>
      </c>
      <c r="F404" s="482" t="s">
        <v>2351</v>
      </c>
      <c r="G404" s="481"/>
      <c r="H404" s="482" t="s">
        <v>2145</v>
      </c>
      <c r="I404" s="482" t="s">
        <v>2146</v>
      </c>
      <c r="J404" s="481" t="str">
        <f t="shared" si="7"/>
        <v>TCS-1(M): Percentage of people living with HIV currently receiving antiretroviral therapyGenderMale</v>
      </c>
      <c r="K404" s="492">
        <v>24533</v>
      </c>
      <c r="L404" s="492">
        <v>100665</v>
      </c>
      <c r="M404" s="493">
        <v>24.370933293597599</v>
      </c>
      <c r="N404" s="482"/>
      <c r="O404" s="482"/>
      <c r="P404" s="482"/>
      <c r="Q404" s="481" t="s">
        <v>1903</v>
      </c>
    </row>
    <row r="405" spans="4:17" x14ac:dyDescent="0.25">
      <c r="D405" s="482" t="s">
        <v>3553</v>
      </c>
      <c r="E405" s="481" t="s">
        <v>3544</v>
      </c>
      <c r="F405" s="482" t="s">
        <v>2351</v>
      </c>
      <c r="G405" s="481"/>
      <c r="H405" s="482" t="s">
        <v>2145</v>
      </c>
      <c r="I405" s="482" t="s">
        <v>2148</v>
      </c>
      <c r="J405" s="481" t="str">
        <f t="shared" si="7"/>
        <v>TCS-1(M): Percentage of people living with HIV currently receiving antiretroviral therapyGenderFemale</v>
      </c>
      <c r="K405" s="492">
        <v>76132</v>
      </c>
      <c r="L405" s="492">
        <v>100665</v>
      </c>
      <c r="M405" s="493">
        <v>75.629066706402398</v>
      </c>
      <c r="N405" s="482"/>
      <c r="O405" s="482"/>
      <c r="P405" s="482"/>
      <c r="Q405" s="481" t="s">
        <v>1904</v>
      </c>
    </row>
    <row r="406" spans="4:17" x14ac:dyDescent="0.25">
      <c r="D406" s="482" t="s">
        <v>3554</v>
      </c>
      <c r="E406" s="481" t="s">
        <v>3555</v>
      </c>
      <c r="F406" s="482" t="s">
        <v>2421</v>
      </c>
      <c r="G406" s="481"/>
      <c r="H406" s="482" t="s">
        <v>2156</v>
      </c>
      <c r="I406" s="482" t="s">
        <v>2157</v>
      </c>
      <c r="J406" s="481" t="str">
        <f t="shared" si="7"/>
        <v>TCS-3.1: Percentage of people living with HIV and on ART, who have a suppressed viral load at 12 months (&lt;1000 copies/ml)Age | Gender15-19 male</v>
      </c>
      <c r="K406" s="492"/>
      <c r="L406" s="492"/>
      <c r="M406" s="493"/>
      <c r="N406" s="482"/>
      <c r="O406" s="482"/>
      <c r="P406" s="482"/>
      <c r="Q406" s="481" t="s">
        <v>1905</v>
      </c>
    </row>
    <row r="407" spans="4:17" x14ac:dyDescent="0.25">
      <c r="D407" s="482" t="s">
        <v>3556</v>
      </c>
      <c r="E407" s="481" t="s">
        <v>3555</v>
      </c>
      <c r="F407" s="482" t="s">
        <v>2421</v>
      </c>
      <c r="G407" s="481"/>
      <c r="H407" s="482" t="s">
        <v>2156</v>
      </c>
      <c r="I407" s="482" t="s">
        <v>2163</v>
      </c>
      <c r="J407" s="481" t="str">
        <f t="shared" si="7"/>
        <v>TCS-3.1: Percentage of people living with HIV and on ART, who have a suppressed viral load at 12 months (&lt;1000 copies/ml)Age | Gender20-24 female</v>
      </c>
      <c r="K407" s="492"/>
      <c r="L407" s="492"/>
      <c r="M407" s="493"/>
      <c r="N407" s="482"/>
      <c r="O407" s="482"/>
      <c r="P407" s="482"/>
      <c r="Q407" s="481" t="s">
        <v>1906</v>
      </c>
    </row>
    <row r="408" spans="4:17" x14ac:dyDescent="0.25">
      <c r="D408" s="482" t="s">
        <v>3557</v>
      </c>
      <c r="E408" s="481" t="s">
        <v>3555</v>
      </c>
      <c r="F408" s="482" t="s">
        <v>2421</v>
      </c>
      <c r="G408" s="481"/>
      <c r="H408" s="482" t="s">
        <v>2156</v>
      </c>
      <c r="I408" s="482" t="s">
        <v>2159</v>
      </c>
      <c r="J408" s="481" t="str">
        <f t="shared" si="7"/>
        <v>TCS-3.1: Percentage of people living with HIV and on ART, who have a suppressed viral load at 12 months (&lt;1000 copies/ml)Age | Gender20-24 male</v>
      </c>
      <c r="K408" s="492"/>
      <c r="L408" s="492"/>
      <c r="M408" s="493"/>
      <c r="N408" s="482"/>
      <c r="O408" s="482"/>
      <c r="P408" s="482"/>
      <c r="Q408" s="481" t="s">
        <v>1907</v>
      </c>
    </row>
    <row r="409" spans="4:17" x14ac:dyDescent="0.25">
      <c r="D409" s="482" t="s">
        <v>3558</v>
      </c>
      <c r="E409" s="481" t="s">
        <v>3555</v>
      </c>
      <c r="F409" s="482" t="s">
        <v>2421</v>
      </c>
      <c r="G409" s="481"/>
      <c r="H409" s="482" t="s">
        <v>2156</v>
      </c>
      <c r="I409" s="482" t="s">
        <v>2161</v>
      </c>
      <c r="J409" s="481" t="str">
        <f t="shared" si="7"/>
        <v>TCS-3.1: Percentage of people living with HIV and on ART, who have a suppressed viral load at 12 months (&lt;1000 copies/ml)Age | Gender15-19 female</v>
      </c>
      <c r="K409" s="492"/>
      <c r="L409" s="492"/>
      <c r="M409" s="493"/>
      <c r="N409" s="482"/>
      <c r="O409" s="482"/>
      <c r="P409" s="482"/>
      <c r="Q409" s="481" t="s">
        <v>1908</v>
      </c>
    </row>
    <row r="410" spans="4:17" x14ac:dyDescent="0.25">
      <c r="D410" s="482" t="s">
        <v>3559</v>
      </c>
      <c r="E410" s="481" t="s">
        <v>3555</v>
      </c>
      <c r="F410" s="482" t="s">
        <v>2421</v>
      </c>
      <c r="G410" s="481"/>
      <c r="H410" s="482"/>
      <c r="I410" s="482"/>
      <c r="J410" s="481" t="str">
        <f t="shared" si="7"/>
        <v>TCS-3.1: Percentage of people living with HIV and on ART, who have a suppressed viral load at 12 months (&lt;1000 copies/ml)</v>
      </c>
      <c r="K410" s="492"/>
      <c r="L410" s="492"/>
      <c r="M410" s="493"/>
      <c r="N410" s="482"/>
      <c r="O410" s="482"/>
      <c r="P410" s="482"/>
      <c r="Q410" s="481" t="s">
        <v>1909</v>
      </c>
    </row>
    <row r="411" spans="4:17" x14ac:dyDescent="0.25">
      <c r="D411" s="482" t="s">
        <v>3560</v>
      </c>
      <c r="E411" s="481" t="s">
        <v>3555</v>
      </c>
      <c r="F411" s="482" t="s">
        <v>2421</v>
      </c>
      <c r="G411" s="481"/>
      <c r="H411" s="482"/>
      <c r="I411" s="482"/>
      <c r="J411" s="481" t="str">
        <f t="shared" si="7"/>
        <v>TCS-3.1: Percentage of people living with HIV and on ART, who have a suppressed viral load at 12 months (&lt;1000 copies/ml)</v>
      </c>
      <c r="K411" s="492"/>
      <c r="L411" s="492"/>
      <c r="M411" s="493"/>
      <c r="N411" s="482"/>
      <c r="O411" s="482"/>
      <c r="P411" s="482"/>
      <c r="Q411" s="481" t="s">
        <v>1910</v>
      </c>
    </row>
    <row r="412" spans="4:17" x14ac:dyDescent="0.25">
      <c r="D412" s="482" t="s">
        <v>3561</v>
      </c>
      <c r="E412" s="481" t="s">
        <v>3555</v>
      </c>
      <c r="F412" s="482" t="s">
        <v>2421</v>
      </c>
      <c r="G412" s="481"/>
      <c r="H412" s="482"/>
      <c r="I412" s="482"/>
      <c r="J412" s="481" t="str">
        <f t="shared" si="7"/>
        <v>TCS-3.1: Percentage of people living with HIV and on ART, who have a suppressed viral load at 12 months (&lt;1000 copies/ml)</v>
      </c>
      <c r="K412" s="492"/>
      <c r="L412" s="492"/>
      <c r="M412" s="493"/>
      <c r="N412" s="482"/>
      <c r="O412" s="482"/>
      <c r="P412" s="482"/>
      <c r="Q412" s="481" t="s">
        <v>1911</v>
      </c>
    </row>
    <row r="413" spans="4:17" x14ac:dyDescent="0.25">
      <c r="D413" s="482" t="s">
        <v>3562</v>
      </c>
      <c r="E413" s="481" t="s">
        <v>3555</v>
      </c>
      <c r="F413" s="482" t="s">
        <v>2421</v>
      </c>
      <c r="G413" s="481"/>
      <c r="H413" s="482"/>
      <c r="I413" s="482"/>
      <c r="J413" s="481" t="str">
        <f t="shared" si="7"/>
        <v>TCS-3.1: Percentage of people living with HIV and on ART, who have a suppressed viral load at 12 months (&lt;1000 copies/ml)</v>
      </c>
      <c r="K413" s="492"/>
      <c r="L413" s="492"/>
      <c r="M413" s="493"/>
      <c r="N413" s="482"/>
      <c r="O413" s="482"/>
      <c r="P413" s="482"/>
      <c r="Q413" s="481" t="s">
        <v>1912</v>
      </c>
    </row>
    <row r="414" spans="4:17" x14ac:dyDescent="0.25">
      <c r="D414" s="482" t="s">
        <v>3563</v>
      </c>
      <c r="E414" s="481" t="s">
        <v>3555</v>
      </c>
      <c r="F414" s="482" t="s">
        <v>2421</v>
      </c>
      <c r="G414" s="481"/>
      <c r="H414" s="482"/>
      <c r="I414" s="482"/>
      <c r="J414" s="481" t="str">
        <f t="shared" si="7"/>
        <v>TCS-3.1: Percentage of people living with HIV and on ART, who have a suppressed viral load at 12 months (&lt;1000 copies/ml)</v>
      </c>
      <c r="K414" s="492"/>
      <c r="L414" s="492"/>
      <c r="M414" s="493"/>
      <c r="N414" s="482"/>
      <c r="O414" s="482"/>
      <c r="P414" s="482"/>
      <c r="Q414" s="481" t="s">
        <v>1913</v>
      </c>
    </row>
    <row r="415" spans="4:17" x14ac:dyDescent="0.25">
      <c r="D415" s="482" t="s">
        <v>3564</v>
      </c>
      <c r="E415" s="481" t="s">
        <v>3555</v>
      </c>
      <c r="F415" s="482" t="s">
        <v>2421</v>
      </c>
      <c r="G415" s="481"/>
      <c r="H415" s="482"/>
      <c r="I415" s="482"/>
      <c r="J415" s="481" t="str">
        <f t="shared" si="7"/>
        <v>TCS-3.1: Percentage of people living with HIV and on ART, who have a suppressed viral load at 12 months (&lt;1000 copies/ml)</v>
      </c>
      <c r="K415" s="492"/>
      <c r="L415" s="492"/>
      <c r="M415" s="493"/>
      <c r="N415" s="482"/>
      <c r="O415" s="482"/>
      <c r="P415" s="482"/>
      <c r="Q415" s="481" t="s">
        <v>1914</v>
      </c>
    </row>
    <row r="416" spans="4:17" x14ac:dyDescent="0.25">
      <c r="D416" s="482" t="s">
        <v>3565</v>
      </c>
      <c r="E416" s="481" t="s">
        <v>3566</v>
      </c>
      <c r="F416" s="482" t="s">
        <v>2610</v>
      </c>
      <c r="G416" s="481"/>
      <c r="H416" s="482"/>
      <c r="I416" s="482"/>
      <c r="J416" s="481" t="str">
        <f t="shared" si="7"/>
        <v>TB/HIV-3.1: Percentage of people living with HIV in care (including PMTCT) who are screened for TB in HIV care or treatment settings</v>
      </c>
      <c r="K416" s="492"/>
      <c r="L416" s="492"/>
      <c r="M416" s="493"/>
      <c r="N416" s="482"/>
      <c r="O416" s="482"/>
      <c r="P416" s="482"/>
      <c r="Q416" s="481" t="s">
        <v>1915</v>
      </c>
    </row>
    <row r="417" spans="4:17" x14ac:dyDescent="0.25">
      <c r="D417" s="482" t="s">
        <v>3567</v>
      </c>
      <c r="E417" s="481" t="s">
        <v>3566</v>
      </c>
      <c r="F417" s="482" t="s">
        <v>2610</v>
      </c>
      <c r="G417" s="481"/>
      <c r="H417" s="482"/>
      <c r="I417" s="482"/>
      <c r="J417" s="481" t="str">
        <f t="shared" si="7"/>
        <v>TB/HIV-3.1: Percentage of people living with HIV in care (including PMTCT) who are screened for TB in HIV care or treatment settings</v>
      </c>
      <c r="K417" s="492"/>
      <c r="L417" s="492"/>
      <c r="M417" s="493"/>
      <c r="N417" s="482"/>
      <c r="O417" s="482"/>
      <c r="P417" s="482"/>
      <c r="Q417" s="481" t="s">
        <v>1916</v>
      </c>
    </row>
    <row r="418" spans="4:17" x14ac:dyDescent="0.25">
      <c r="D418" s="482" t="s">
        <v>3568</v>
      </c>
      <c r="E418" s="481" t="s">
        <v>3566</v>
      </c>
      <c r="F418" s="482" t="s">
        <v>2610</v>
      </c>
      <c r="G418" s="481"/>
      <c r="H418" s="482"/>
      <c r="I418" s="482"/>
      <c r="J418" s="481" t="str">
        <f t="shared" si="7"/>
        <v>TB/HIV-3.1: Percentage of people living with HIV in care (including PMTCT) who are screened for TB in HIV care or treatment settings</v>
      </c>
      <c r="K418" s="492"/>
      <c r="L418" s="492"/>
      <c r="M418" s="493"/>
      <c r="N418" s="482"/>
      <c r="O418" s="482"/>
      <c r="P418" s="482"/>
      <c r="Q418" s="481" t="s">
        <v>1917</v>
      </c>
    </row>
    <row r="419" spans="4:17" x14ac:dyDescent="0.25">
      <c r="D419" s="482" t="s">
        <v>3569</v>
      </c>
      <c r="E419" s="481" t="s">
        <v>3566</v>
      </c>
      <c r="F419" s="482" t="s">
        <v>2610</v>
      </c>
      <c r="G419" s="481"/>
      <c r="H419" s="482"/>
      <c r="I419" s="482"/>
      <c r="J419" s="481" t="str">
        <f t="shared" si="7"/>
        <v>TB/HIV-3.1: Percentage of people living with HIV in care (including PMTCT) who are screened for TB in HIV care or treatment settings</v>
      </c>
      <c r="K419" s="492"/>
      <c r="L419" s="492"/>
      <c r="M419" s="493"/>
      <c r="N419" s="482"/>
      <c r="O419" s="482"/>
      <c r="P419" s="482"/>
      <c r="Q419" s="481" t="s">
        <v>1918</v>
      </c>
    </row>
    <row r="420" spans="4:17" x14ac:dyDescent="0.25">
      <c r="D420" s="482" t="s">
        <v>3570</v>
      </c>
      <c r="E420" s="481" t="s">
        <v>3566</v>
      </c>
      <c r="F420" s="482" t="s">
        <v>2610</v>
      </c>
      <c r="G420" s="481"/>
      <c r="H420" s="482"/>
      <c r="I420" s="482"/>
      <c r="J420" s="481" t="str">
        <f t="shared" si="7"/>
        <v>TB/HIV-3.1: Percentage of people living with HIV in care (including PMTCT) who are screened for TB in HIV care or treatment settings</v>
      </c>
      <c r="K420" s="492"/>
      <c r="L420" s="492"/>
      <c r="M420" s="493"/>
      <c r="N420" s="482"/>
      <c r="O420" s="482"/>
      <c r="P420" s="482"/>
      <c r="Q420" s="481" t="s">
        <v>1919</v>
      </c>
    </row>
    <row r="421" spans="4:17" x14ac:dyDescent="0.25">
      <c r="D421" s="482" t="s">
        <v>3571</v>
      </c>
      <c r="E421" s="481" t="s">
        <v>3566</v>
      </c>
      <c r="F421" s="482" t="s">
        <v>2610</v>
      </c>
      <c r="G421" s="481"/>
      <c r="H421" s="482"/>
      <c r="I421" s="482"/>
      <c r="J421" s="481" t="str">
        <f t="shared" si="7"/>
        <v>TB/HIV-3.1: Percentage of people living with HIV in care (including PMTCT) who are screened for TB in HIV care or treatment settings</v>
      </c>
      <c r="K421" s="492"/>
      <c r="L421" s="492"/>
      <c r="M421" s="493"/>
      <c r="N421" s="482"/>
      <c r="O421" s="482"/>
      <c r="P421" s="482"/>
      <c r="Q421" s="481" t="s">
        <v>1920</v>
      </c>
    </row>
    <row r="422" spans="4:17" x14ac:dyDescent="0.25">
      <c r="D422" s="482" t="s">
        <v>3572</v>
      </c>
      <c r="E422" s="481" t="s">
        <v>3566</v>
      </c>
      <c r="F422" s="482" t="s">
        <v>2610</v>
      </c>
      <c r="G422" s="481"/>
      <c r="H422" s="482"/>
      <c r="I422" s="482"/>
      <c r="J422" s="481" t="str">
        <f t="shared" si="7"/>
        <v>TB/HIV-3.1: Percentage of people living with HIV in care (including PMTCT) who are screened for TB in HIV care or treatment settings</v>
      </c>
      <c r="K422" s="492"/>
      <c r="L422" s="492"/>
      <c r="M422" s="493"/>
      <c r="N422" s="482"/>
      <c r="O422" s="482"/>
      <c r="P422" s="482"/>
      <c r="Q422" s="481" t="s">
        <v>1921</v>
      </c>
    </row>
    <row r="423" spans="4:17" x14ac:dyDescent="0.25">
      <c r="D423" s="482" t="s">
        <v>3573</v>
      </c>
      <c r="E423" s="481" t="s">
        <v>3566</v>
      </c>
      <c r="F423" s="482" t="s">
        <v>2610</v>
      </c>
      <c r="G423" s="481"/>
      <c r="H423" s="482"/>
      <c r="I423" s="482"/>
      <c r="J423" s="481" t="str">
        <f t="shared" si="7"/>
        <v>TB/HIV-3.1: Percentage of people living with HIV in care (including PMTCT) who are screened for TB in HIV care or treatment settings</v>
      </c>
      <c r="K423" s="492"/>
      <c r="L423" s="492"/>
      <c r="M423" s="493"/>
      <c r="N423" s="482"/>
      <c r="O423" s="482"/>
      <c r="P423" s="482"/>
      <c r="Q423" s="481" t="s">
        <v>1922</v>
      </c>
    </row>
    <row r="424" spans="4:17" x14ac:dyDescent="0.25">
      <c r="D424" s="482" t="s">
        <v>3574</v>
      </c>
      <c r="E424" s="481" t="s">
        <v>3566</v>
      </c>
      <c r="F424" s="482" t="s">
        <v>2610</v>
      </c>
      <c r="G424" s="481"/>
      <c r="H424" s="482"/>
      <c r="I424" s="482"/>
      <c r="J424" s="481" t="str">
        <f t="shared" si="7"/>
        <v>TB/HIV-3.1: Percentage of people living with HIV in care (including PMTCT) who are screened for TB in HIV care or treatment settings</v>
      </c>
      <c r="K424" s="492"/>
      <c r="L424" s="492"/>
      <c r="M424" s="493"/>
      <c r="N424" s="482"/>
      <c r="O424" s="482"/>
      <c r="P424" s="482"/>
      <c r="Q424" s="481" t="s">
        <v>1923</v>
      </c>
    </row>
    <row r="425" spans="4:17" x14ac:dyDescent="0.25">
      <c r="D425" s="482" t="s">
        <v>3575</v>
      </c>
      <c r="E425" s="481" t="s">
        <v>3566</v>
      </c>
      <c r="F425" s="482" t="s">
        <v>2610</v>
      </c>
      <c r="G425" s="481"/>
      <c r="H425" s="482"/>
      <c r="I425" s="482"/>
      <c r="J425" s="481" t="str">
        <f t="shared" si="7"/>
        <v>TB/HIV-3.1: Percentage of people living with HIV in care (including PMTCT) who are screened for TB in HIV care or treatment settings</v>
      </c>
      <c r="K425" s="492"/>
      <c r="L425" s="492"/>
      <c r="M425" s="493"/>
      <c r="N425" s="482"/>
      <c r="O425" s="482"/>
      <c r="P425" s="482"/>
      <c r="Q425" s="481" t="s">
        <v>1924</v>
      </c>
    </row>
    <row r="426" spans="4:17" x14ac:dyDescent="0.25">
      <c r="D426" s="482" t="s">
        <v>3576</v>
      </c>
      <c r="E426" s="481" t="s">
        <v>3577</v>
      </c>
      <c r="F426" s="482" t="s">
        <v>2614</v>
      </c>
      <c r="G426" s="481"/>
      <c r="H426" s="482"/>
      <c r="I426" s="482"/>
      <c r="J426" s="481" t="str">
        <f t="shared" si="7"/>
        <v>TB/HIV-5: Percentage of registered new and relapse TB patients with documented HIV status</v>
      </c>
      <c r="K426" s="492"/>
      <c r="L426" s="492"/>
      <c r="M426" s="493"/>
      <c r="N426" s="482"/>
      <c r="O426" s="482"/>
      <c r="P426" s="482"/>
      <c r="Q426" s="481" t="s">
        <v>1925</v>
      </c>
    </row>
    <row r="427" spans="4:17" x14ac:dyDescent="0.25">
      <c r="D427" s="482" t="s">
        <v>3578</v>
      </c>
      <c r="E427" s="481" t="s">
        <v>3577</v>
      </c>
      <c r="F427" s="482" t="s">
        <v>2614</v>
      </c>
      <c r="G427" s="481"/>
      <c r="H427" s="482"/>
      <c r="I427" s="482"/>
      <c r="J427" s="481" t="str">
        <f t="shared" si="7"/>
        <v>TB/HIV-5: Percentage of registered new and relapse TB patients with documented HIV status</v>
      </c>
      <c r="K427" s="492"/>
      <c r="L427" s="492"/>
      <c r="M427" s="493"/>
      <c r="N427" s="482"/>
      <c r="O427" s="482"/>
      <c r="P427" s="482"/>
      <c r="Q427" s="481" t="s">
        <v>1926</v>
      </c>
    </row>
    <row r="428" spans="4:17" x14ac:dyDescent="0.25">
      <c r="D428" s="482" t="s">
        <v>3579</v>
      </c>
      <c r="E428" s="481" t="s">
        <v>3577</v>
      </c>
      <c r="F428" s="482" t="s">
        <v>2614</v>
      </c>
      <c r="G428" s="481"/>
      <c r="H428" s="482"/>
      <c r="I428" s="482"/>
      <c r="J428" s="481" t="str">
        <f t="shared" si="7"/>
        <v>TB/HIV-5: Percentage of registered new and relapse TB patients with documented HIV status</v>
      </c>
      <c r="K428" s="492"/>
      <c r="L428" s="492"/>
      <c r="M428" s="493"/>
      <c r="N428" s="482"/>
      <c r="O428" s="482"/>
      <c r="P428" s="482"/>
      <c r="Q428" s="481" t="s">
        <v>1927</v>
      </c>
    </row>
    <row r="429" spans="4:17" x14ac:dyDescent="0.25">
      <c r="D429" s="482" t="s">
        <v>3580</v>
      </c>
      <c r="E429" s="481" t="s">
        <v>3577</v>
      </c>
      <c r="F429" s="482" t="s">
        <v>2614</v>
      </c>
      <c r="G429" s="481"/>
      <c r="H429" s="482"/>
      <c r="I429" s="482"/>
      <c r="J429" s="481" t="str">
        <f t="shared" si="7"/>
        <v>TB/HIV-5: Percentage of registered new and relapse TB patients with documented HIV status</v>
      </c>
      <c r="K429" s="492"/>
      <c r="L429" s="492"/>
      <c r="M429" s="493"/>
      <c r="N429" s="482"/>
      <c r="O429" s="482"/>
      <c r="P429" s="482"/>
      <c r="Q429" s="481" t="s">
        <v>1928</v>
      </c>
    </row>
    <row r="430" spans="4:17" x14ac:dyDescent="0.25">
      <c r="D430" s="482" t="s">
        <v>3581</v>
      </c>
      <c r="E430" s="481" t="s">
        <v>3577</v>
      </c>
      <c r="F430" s="482" t="s">
        <v>2614</v>
      </c>
      <c r="G430" s="481"/>
      <c r="H430" s="482"/>
      <c r="I430" s="482"/>
      <c r="J430" s="481" t="str">
        <f t="shared" si="7"/>
        <v>TB/HIV-5: Percentage of registered new and relapse TB patients with documented HIV status</v>
      </c>
      <c r="K430" s="492"/>
      <c r="L430" s="492"/>
      <c r="M430" s="493"/>
      <c r="N430" s="482"/>
      <c r="O430" s="482"/>
      <c r="P430" s="482"/>
      <c r="Q430" s="481" t="s">
        <v>1929</v>
      </c>
    </row>
    <row r="431" spans="4:17" x14ac:dyDescent="0.25">
      <c r="D431" s="482" t="s">
        <v>3582</v>
      </c>
      <c r="E431" s="481" t="s">
        <v>3577</v>
      </c>
      <c r="F431" s="482" t="s">
        <v>2614</v>
      </c>
      <c r="G431" s="481"/>
      <c r="H431" s="482"/>
      <c r="I431" s="482"/>
      <c r="J431" s="481" t="str">
        <f t="shared" si="7"/>
        <v>TB/HIV-5: Percentage of registered new and relapse TB patients with documented HIV status</v>
      </c>
      <c r="K431" s="492"/>
      <c r="L431" s="492"/>
      <c r="M431" s="493"/>
      <c r="N431" s="482"/>
      <c r="O431" s="482"/>
      <c r="P431" s="482"/>
      <c r="Q431" s="481" t="s">
        <v>1930</v>
      </c>
    </row>
    <row r="432" spans="4:17" x14ac:dyDescent="0.25">
      <c r="D432" s="482" t="s">
        <v>3583</v>
      </c>
      <c r="E432" s="481" t="s">
        <v>3577</v>
      </c>
      <c r="F432" s="482" t="s">
        <v>2614</v>
      </c>
      <c r="G432" s="481"/>
      <c r="H432" s="482"/>
      <c r="I432" s="482"/>
      <c r="J432" s="481" t="str">
        <f t="shared" si="7"/>
        <v>TB/HIV-5: Percentage of registered new and relapse TB patients with documented HIV status</v>
      </c>
      <c r="K432" s="492"/>
      <c r="L432" s="492"/>
      <c r="M432" s="493"/>
      <c r="N432" s="482"/>
      <c r="O432" s="482"/>
      <c r="P432" s="482"/>
      <c r="Q432" s="481" t="s">
        <v>1931</v>
      </c>
    </row>
    <row r="433" spans="4:17" x14ac:dyDescent="0.25">
      <c r="D433" s="482" t="s">
        <v>3584</v>
      </c>
      <c r="E433" s="481" t="s">
        <v>3577</v>
      </c>
      <c r="F433" s="482" t="s">
        <v>2614</v>
      </c>
      <c r="G433" s="481"/>
      <c r="H433" s="482"/>
      <c r="I433" s="482"/>
      <c r="J433" s="481" t="str">
        <f t="shared" si="7"/>
        <v>TB/HIV-5: Percentage of registered new and relapse TB patients with documented HIV status</v>
      </c>
      <c r="K433" s="492"/>
      <c r="L433" s="492"/>
      <c r="M433" s="493"/>
      <c r="N433" s="482"/>
      <c r="O433" s="482"/>
      <c r="P433" s="482"/>
      <c r="Q433" s="481" t="s">
        <v>1932</v>
      </c>
    </row>
    <row r="434" spans="4:17" x14ac:dyDescent="0.25">
      <c r="D434" s="482" t="s">
        <v>3585</v>
      </c>
      <c r="E434" s="481" t="s">
        <v>3577</v>
      </c>
      <c r="F434" s="482" t="s">
        <v>2614</v>
      </c>
      <c r="G434" s="481"/>
      <c r="H434" s="482"/>
      <c r="I434" s="482"/>
      <c r="J434" s="481" t="str">
        <f t="shared" si="7"/>
        <v>TB/HIV-5: Percentage of registered new and relapse TB patients with documented HIV status</v>
      </c>
      <c r="K434" s="492"/>
      <c r="L434" s="492"/>
      <c r="M434" s="493"/>
      <c r="N434" s="482"/>
      <c r="O434" s="482"/>
      <c r="P434" s="482"/>
      <c r="Q434" s="481" t="s">
        <v>1933</v>
      </c>
    </row>
    <row r="435" spans="4:17" x14ac:dyDescent="0.25">
      <c r="D435" s="482" t="s">
        <v>3586</v>
      </c>
      <c r="E435" s="481" t="s">
        <v>3577</v>
      </c>
      <c r="F435" s="482" t="s">
        <v>2614</v>
      </c>
      <c r="G435" s="481"/>
      <c r="H435" s="482"/>
      <c r="I435" s="482"/>
      <c r="J435" s="481" t="str">
        <f t="shared" si="7"/>
        <v>TB/HIV-5: Percentage of registered new and relapse TB patients with documented HIV status</v>
      </c>
      <c r="K435" s="492"/>
      <c r="L435" s="492"/>
      <c r="M435" s="493"/>
      <c r="N435" s="482"/>
      <c r="O435" s="482"/>
      <c r="P435" s="482"/>
      <c r="Q435" s="481" t="s">
        <v>1934</v>
      </c>
    </row>
    <row r="436" spans="4:17" x14ac:dyDescent="0.25">
      <c r="D436" s="482" t="s">
        <v>3587</v>
      </c>
      <c r="E436" s="481" t="s">
        <v>3588</v>
      </c>
      <c r="F436" s="482" t="s">
        <v>2615</v>
      </c>
      <c r="G436" s="481"/>
      <c r="H436" s="482"/>
      <c r="I436" s="482"/>
      <c r="J436" s="481" t="str">
        <f t="shared" si="7"/>
        <v>TB/HIV-6(M): Percentage of HIV-positive new and relapse TB patients on ART during TB treatment</v>
      </c>
      <c r="K436" s="492"/>
      <c r="L436" s="492"/>
      <c r="M436" s="493"/>
      <c r="N436" s="482"/>
      <c r="O436" s="482"/>
      <c r="P436" s="482"/>
      <c r="Q436" s="481" t="s">
        <v>1935</v>
      </c>
    </row>
    <row r="437" spans="4:17" x14ac:dyDescent="0.25">
      <c r="D437" s="482" t="s">
        <v>3589</v>
      </c>
      <c r="E437" s="481" t="s">
        <v>3588</v>
      </c>
      <c r="F437" s="482" t="s">
        <v>2615</v>
      </c>
      <c r="G437" s="481"/>
      <c r="H437" s="482"/>
      <c r="I437" s="482"/>
      <c r="J437" s="481" t="str">
        <f t="shared" si="7"/>
        <v>TB/HIV-6(M): Percentage of HIV-positive new and relapse TB patients on ART during TB treatment</v>
      </c>
      <c r="K437" s="492"/>
      <c r="L437" s="492"/>
      <c r="M437" s="493"/>
      <c r="N437" s="482"/>
      <c r="O437" s="482"/>
      <c r="P437" s="482"/>
      <c r="Q437" s="481" t="s">
        <v>1936</v>
      </c>
    </row>
    <row r="438" spans="4:17" x14ac:dyDescent="0.25">
      <c r="D438" s="482" t="s">
        <v>3590</v>
      </c>
      <c r="E438" s="481" t="s">
        <v>3588</v>
      </c>
      <c r="F438" s="482" t="s">
        <v>2615</v>
      </c>
      <c r="G438" s="481"/>
      <c r="H438" s="482"/>
      <c r="I438" s="482"/>
      <c r="J438" s="481" t="str">
        <f t="shared" si="7"/>
        <v>TB/HIV-6(M): Percentage of HIV-positive new and relapse TB patients on ART during TB treatment</v>
      </c>
      <c r="K438" s="492"/>
      <c r="L438" s="492"/>
      <c r="M438" s="493"/>
      <c r="N438" s="482"/>
      <c r="O438" s="482"/>
      <c r="P438" s="482"/>
      <c r="Q438" s="481" t="s">
        <v>1937</v>
      </c>
    </row>
    <row r="439" spans="4:17" x14ac:dyDescent="0.25">
      <c r="D439" s="482" t="s">
        <v>3591</v>
      </c>
      <c r="E439" s="481" t="s">
        <v>3588</v>
      </c>
      <c r="F439" s="482" t="s">
        <v>2615</v>
      </c>
      <c r="G439" s="481"/>
      <c r="H439" s="482"/>
      <c r="I439" s="482"/>
      <c r="J439" s="481" t="str">
        <f t="shared" si="7"/>
        <v>TB/HIV-6(M): Percentage of HIV-positive new and relapse TB patients on ART during TB treatment</v>
      </c>
      <c r="K439" s="492"/>
      <c r="L439" s="492"/>
      <c r="M439" s="493"/>
      <c r="N439" s="482"/>
      <c r="O439" s="482"/>
      <c r="P439" s="482"/>
      <c r="Q439" s="481" t="s">
        <v>1938</v>
      </c>
    </row>
    <row r="440" spans="4:17" x14ac:dyDescent="0.25">
      <c r="D440" s="482" t="s">
        <v>3592</v>
      </c>
      <c r="E440" s="481" t="s">
        <v>3588</v>
      </c>
      <c r="F440" s="482" t="s">
        <v>2615</v>
      </c>
      <c r="G440" s="481"/>
      <c r="H440" s="482"/>
      <c r="I440" s="482"/>
      <c r="J440" s="481" t="str">
        <f t="shared" si="7"/>
        <v>TB/HIV-6(M): Percentage of HIV-positive new and relapse TB patients on ART during TB treatment</v>
      </c>
      <c r="K440" s="492"/>
      <c r="L440" s="492"/>
      <c r="M440" s="493"/>
      <c r="N440" s="482"/>
      <c r="O440" s="482"/>
      <c r="P440" s="482"/>
      <c r="Q440" s="481" t="s">
        <v>1939</v>
      </c>
    </row>
    <row r="441" spans="4:17" x14ac:dyDescent="0.25">
      <c r="D441" s="482" t="s">
        <v>3593</v>
      </c>
      <c r="E441" s="481" t="s">
        <v>3588</v>
      </c>
      <c r="F441" s="482" t="s">
        <v>2615</v>
      </c>
      <c r="G441" s="481"/>
      <c r="H441" s="482"/>
      <c r="I441" s="482"/>
      <c r="J441" s="481" t="str">
        <f t="shared" si="7"/>
        <v>TB/HIV-6(M): Percentage of HIV-positive new and relapse TB patients on ART during TB treatment</v>
      </c>
      <c r="K441" s="492"/>
      <c r="L441" s="492"/>
      <c r="M441" s="493"/>
      <c r="N441" s="482"/>
      <c r="O441" s="482"/>
      <c r="P441" s="482"/>
      <c r="Q441" s="481" t="s">
        <v>1940</v>
      </c>
    </row>
    <row r="442" spans="4:17" x14ac:dyDescent="0.25">
      <c r="D442" s="482" t="s">
        <v>3594</v>
      </c>
      <c r="E442" s="481" t="s">
        <v>3588</v>
      </c>
      <c r="F442" s="482" t="s">
        <v>2615</v>
      </c>
      <c r="G442" s="481"/>
      <c r="H442" s="482"/>
      <c r="I442" s="482"/>
      <c r="J442" s="481" t="str">
        <f t="shared" si="7"/>
        <v>TB/HIV-6(M): Percentage of HIV-positive new and relapse TB patients on ART during TB treatment</v>
      </c>
      <c r="K442" s="492"/>
      <c r="L442" s="492"/>
      <c r="M442" s="493"/>
      <c r="N442" s="482"/>
      <c r="O442" s="482"/>
      <c r="P442" s="482"/>
      <c r="Q442" s="481" t="s">
        <v>1941</v>
      </c>
    </row>
    <row r="443" spans="4:17" x14ac:dyDescent="0.25">
      <c r="D443" s="482" t="s">
        <v>3595</v>
      </c>
      <c r="E443" s="481" t="s">
        <v>3588</v>
      </c>
      <c r="F443" s="482" t="s">
        <v>2615</v>
      </c>
      <c r="G443" s="481"/>
      <c r="H443" s="482"/>
      <c r="I443" s="482"/>
      <c r="J443" s="481" t="str">
        <f t="shared" si="7"/>
        <v>TB/HIV-6(M): Percentage of HIV-positive new and relapse TB patients on ART during TB treatment</v>
      </c>
      <c r="K443" s="492"/>
      <c r="L443" s="492"/>
      <c r="M443" s="493"/>
      <c r="N443" s="482"/>
      <c r="O443" s="482"/>
      <c r="P443" s="482"/>
      <c r="Q443" s="481" t="s">
        <v>1942</v>
      </c>
    </row>
    <row r="444" spans="4:17" x14ac:dyDescent="0.25">
      <c r="D444" s="482" t="s">
        <v>3596</v>
      </c>
      <c r="E444" s="481" t="s">
        <v>3588</v>
      </c>
      <c r="F444" s="482" t="s">
        <v>2615</v>
      </c>
      <c r="G444" s="481"/>
      <c r="H444" s="482"/>
      <c r="I444" s="482"/>
      <c r="J444" s="481" t="str">
        <f t="shared" ref="J444:J507" si="8">F444&amp;H444&amp;I444</f>
        <v>TB/HIV-6(M): Percentage of HIV-positive new and relapse TB patients on ART during TB treatment</v>
      </c>
      <c r="K444" s="492"/>
      <c r="L444" s="492"/>
      <c r="M444" s="493"/>
      <c r="N444" s="482"/>
      <c r="O444" s="482"/>
      <c r="P444" s="482"/>
      <c r="Q444" s="481" t="s">
        <v>1943</v>
      </c>
    </row>
    <row r="445" spans="4:17" x14ac:dyDescent="0.25">
      <c r="D445" s="482" t="s">
        <v>3597</v>
      </c>
      <c r="E445" s="481" t="s">
        <v>3588</v>
      </c>
      <c r="F445" s="482" t="s">
        <v>2615</v>
      </c>
      <c r="G445" s="481"/>
      <c r="H445" s="482"/>
      <c r="I445" s="482"/>
      <c r="J445" s="481" t="str">
        <f t="shared" si="8"/>
        <v>TB/HIV-6(M): Percentage of HIV-positive new and relapse TB patients on ART during TB treatment</v>
      </c>
      <c r="K445" s="492"/>
      <c r="L445" s="492"/>
      <c r="M445" s="493"/>
      <c r="N445" s="482"/>
      <c r="O445" s="482"/>
      <c r="P445" s="482"/>
      <c r="Q445" s="481" t="s">
        <v>1944</v>
      </c>
    </row>
    <row r="446" spans="4:17" x14ac:dyDescent="0.25">
      <c r="D446" s="482" t="s">
        <v>3598</v>
      </c>
      <c r="E446" s="481" t="s">
        <v>3599</v>
      </c>
      <c r="F446" s="482" t="s">
        <v>2665</v>
      </c>
      <c r="G446" s="481"/>
      <c r="H446" s="482"/>
      <c r="I446" s="482"/>
      <c r="J446" s="481" t="str">
        <f t="shared" si="8"/>
        <v>KP-1a(M): Percentage of men who have sex with men reached with HIV prevention programs - defined package of services</v>
      </c>
      <c r="K446" s="492"/>
      <c r="L446" s="492"/>
      <c r="M446" s="493"/>
      <c r="N446" s="482"/>
      <c r="O446" s="482"/>
      <c r="P446" s="482"/>
      <c r="Q446" s="481" t="s">
        <v>1945</v>
      </c>
    </row>
    <row r="447" spans="4:17" x14ac:dyDescent="0.25">
      <c r="D447" s="482" t="s">
        <v>3600</v>
      </c>
      <c r="E447" s="481" t="s">
        <v>3599</v>
      </c>
      <c r="F447" s="482" t="s">
        <v>2665</v>
      </c>
      <c r="G447" s="481"/>
      <c r="H447" s="482"/>
      <c r="I447" s="482"/>
      <c r="J447" s="481" t="str">
        <f t="shared" si="8"/>
        <v>KP-1a(M): Percentage of men who have sex with men reached with HIV prevention programs - defined package of services</v>
      </c>
      <c r="K447" s="492"/>
      <c r="L447" s="492"/>
      <c r="M447" s="493"/>
      <c r="N447" s="482"/>
      <c r="O447" s="482"/>
      <c r="P447" s="482"/>
      <c r="Q447" s="481" t="s">
        <v>1946</v>
      </c>
    </row>
    <row r="448" spans="4:17" x14ac:dyDescent="0.25">
      <c r="D448" s="482" t="s">
        <v>3601</v>
      </c>
      <c r="E448" s="481" t="s">
        <v>3599</v>
      </c>
      <c r="F448" s="482" t="s">
        <v>2665</v>
      </c>
      <c r="G448" s="481"/>
      <c r="H448" s="482"/>
      <c r="I448" s="482"/>
      <c r="J448" s="481" t="str">
        <f t="shared" si="8"/>
        <v>KP-1a(M): Percentage of men who have sex with men reached with HIV prevention programs - defined package of services</v>
      </c>
      <c r="K448" s="492"/>
      <c r="L448" s="492"/>
      <c r="M448" s="493"/>
      <c r="N448" s="482"/>
      <c r="O448" s="482"/>
      <c r="P448" s="482"/>
      <c r="Q448" s="481" t="s">
        <v>1947</v>
      </c>
    </row>
    <row r="449" spans="4:17" x14ac:dyDescent="0.25">
      <c r="D449" s="482" t="s">
        <v>3602</v>
      </c>
      <c r="E449" s="481" t="s">
        <v>3599</v>
      </c>
      <c r="F449" s="482" t="s">
        <v>2665</v>
      </c>
      <c r="G449" s="481"/>
      <c r="H449" s="482"/>
      <c r="I449" s="482"/>
      <c r="J449" s="481" t="str">
        <f t="shared" si="8"/>
        <v>KP-1a(M): Percentage of men who have sex with men reached with HIV prevention programs - defined package of services</v>
      </c>
      <c r="K449" s="492"/>
      <c r="L449" s="492"/>
      <c r="M449" s="493"/>
      <c r="N449" s="482"/>
      <c r="O449" s="482"/>
      <c r="P449" s="482"/>
      <c r="Q449" s="481" t="s">
        <v>1948</v>
      </c>
    </row>
    <row r="450" spans="4:17" x14ac:dyDescent="0.25">
      <c r="D450" s="482" t="s">
        <v>3603</v>
      </c>
      <c r="E450" s="481" t="s">
        <v>3599</v>
      </c>
      <c r="F450" s="482" t="s">
        <v>2665</v>
      </c>
      <c r="G450" s="481"/>
      <c r="H450" s="482"/>
      <c r="I450" s="482"/>
      <c r="J450" s="481" t="str">
        <f t="shared" si="8"/>
        <v>KP-1a(M): Percentage of men who have sex with men reached with HIV prevention programs - defined package of services</v>
      </c>
      <c r="K450" s="492"/>
      <c r="L450" s="492"/>
      <c r="M450" s="493"/>
      <c r="N450" s="482"/>
      <c r="O450" s="482"/>
      <c r="P450" s="482"/>
      <c r="Q450" s="481" t="s">
        <v>1949</v>
      </c>
    </row>
    <row r="451" spans="4:17" x14ac:dyDescent="0.25">
      <c r="D451" s="482" t="s">
        <v>3604</v>
      </c>
      <c r="E451" s="481" t="s">
        <v>3599</v>
      </c>
      <c r="F451" s="482" t="s">
        <v>2665</v>
      </c>
      <c r="G451" s="481"/>
      <c r="H451" s="482"/>
      <c r="I451" s="482"/>
      <c r="J451" s="481" t="str">
        <f t="shared" si="8"/>
        <v>KP-1a(M): Percentage of men who have sex with men reached with HIV prevention programs - defined package of services</v>
      </c>
      <c r="K451" s="492"/>
      <c r="L451" s="492"/>
      <c r="M451" s="493"/>
      <c r="N451" s="482"/>
      <c r="O451" s="482"/>
      <c r="P451" s="482"/>
      <c r="Q451" s="481" t="s">
        <v>1950</v>
      </c>
    </row>
    <row r="452" spans="4:17" x14ac:dyDescent="0.25">
      <c r="D452" s="482" t="s">
        <v>3605</v>
      </c>
      <c r="E452" s="481" t="s">
        <v>3599</v>
      </c>
      <c r="F452" s="482" t="s">
        <v>2665</v>
      </c>
      <c r="G452" s="481"/>
      <c r="H452" s="482"/>
      <c r="I452" s="482"/>
      <c r="J452" s="481" t="str">
        <f t="shared" si="8"/>
        <v>KP-1a(M): Percentage of men who have sex with men reached with HIV prevention programs - defined package of services</v>
      </c>
      <c r="K452" s="492"/>
      <c r="L452" s="492"/>
      <c r="M452" s="493"/>
      <c r="N452" s="482"/>
      <c r="O452" s="482"/>
      <c r="P452" s="482"/>
      <c r="Q452" s="481" t="s">
        <v>1951</v>
      </c>
    </row>
    <row r="453" spans="4:17" x14ac:dyDescent="0.25">
      <c r="D453" s="482" t="s">
        <v>3606</v>
      </c>
      <c r="E453" s="481" t="s">
        <v>3599</v>
      </c>
      <c r="F453" s="482" t="s">
        <v>2665</v>
      </c>
      <c r="G453" s="481"/>
      <c r="H453" s="482"/>
      <c r="I453" s="482"/>
      <c r="J453" s="481" t="str">
        <f t="shared" si="8"/>
        <v>KP-1a(M): Percentage of men who have sex with men reached with HIV prevention programs - defined package of services</v>
      </c>
      <c r="K453" s="492"/>
      <c r="L453" s="492"/>
      <c r="M453" s="493"/>
      <c r="N453" s="482"/>
      <c r="O453" s="482"/>
      <c r="P453" s="482"/>
      <c r="Q453" s="481" t="s">
        <v>1952</v>
      </c>
    </row>
    <row r="454" spans="4:17" x14ac:dyDescent="0.25">
      <c r="D454" s="482" t="s">
        <v>3607</v>
      </c>
      <c r="E454" s="481" t="s">
        <v>3599</v>
      </c>
      <c r="F454" s="482" t="s">
        <v>2665</v>
      </c>
      <c r="G454" s="481"/>
      <c r="H454" s="482"/>
      <c r="I454" s="482"/>
      <c r="J454" s="481" t="str">
        <f t="shared" si="8"/>
        <v>KP-1a(M): Percentage of men who have sex with men reached with HIV prevention programs - defined package of services</v>
      </c>
      <c r="K454" s="492"/>
      <c r="L454" s="492"/>
      <c r="M454" s="493"/>
      <c r="N454" s="482"/>
      <c r="O454" s="482"/>
      <c r="P454" s="482"/>
      <c r="Q454" s="481" t="s">
        <v>1953</v>
      </c>
    </row>
    <row r="455" spans="4:17" x14ac:dyDescent="0.25">
      <c r="D455" s="482" t="s">
        <v>3608</v>
      </c>
      <c r="E455" s="481" t="s">
        <v>3599</v>
      </c>
      <c r="F455" s="482" t="s">
        <v>2665</v>
      </c>
      <c r="G455" s="481"/>
      <c r="H455" s="482"/>
      <c r="I455" s="482"/>
      <c r="J455" s="481" t="str">
        <f t="shared" si="8"/>
        <v>KP-1a(M): Percentage of men who have sex with men reached with HIV prevention programs - defined package of services</v>
      </c>
      <c r="K455" s="492"/>
      <c r="L455" s="492"/>
      <c r="M455" s="493"/>
      <c r="N455" s="482"/>
      <c r="O455" s="482"/>
      <c r="P455" s="482"/>
      <c r="Q455" s="481" t="s">
        <v>1954</v>
      </c>
    </row>
    <row r="456" spans="4:17" x14ac:dyDescent="0.25">
      <c r="D456" s="482" t="s">
        <v>3609</v>
      </c>
      <c r="E456" s="481" t="s">
        <v>3610</v>
      </c>
      <c r="F456" s="482" t="s">
        <v>2666</v>
      </c>
      <c r="G456" s="481"/>
      <c r="H456" s="482"/>
      <c r="I456" s="482"/>
      <c r="J456" s="481" t="str">
        <f t="shared" si="8"/>
        <v>KP-3a(M): Percentage of men who have sex with men that have received an HIV test during the reporting period and know their results</v>
      </c>
      <c r="K456" s="492"/>
      <c r="L456" s="492"/>
      <c r="M456" s="493"/>
      <c r="N456" s="482"/>
      <c r="O456" s="482"/>
      <c r="P456" s="482"/>
      <c r="Q456" s="481" t="s">
        <v>1965</v>
      </c>
    </row>
    <row r="457" spans="4:17" x14ac:dyDescent="0.25">
      <c r="D457" s="482" t="s">
        <v>3611</v>
      </c>
      <c r="E457" s="481" t="s">
        <v>3610</v>
      </c>
      <c r="F457" s="482" t="s">
        <v>2666</v>
      </c>
      <c r="G457" s="481"/>
      <c r="H457" s="482"/>
      <c r="I457" s="482"/>
      <c r="J457" s="481" t="str">
        <f t="shared" si="8"/>
        <v>KP-3a(M): Percentage of men who have sex with men that have received an HIV test during the reporting period and know their results</v>
      </c>
      <c r="K457" s="492"/>
      <c r="L457" s="492"/>
      <c r="M457" s="493"/>
      <c r="N457" s="482"/>
      <c r="O457" s="482"/>
      <c r="P457" s="482"/>
      <c r="Q457" s="481" t="s">
        <v>1966</v>
      </c>
    </row>
    <row r="458" spans="4:17" x14ac:dyDescent="0.25">
      <c r="D458" s="482" t="s">
        <v>3612</v>
      </c>
      <c r="E458" s="481" t="s">
        <v>3610</v>
      </c>
      <c r="F458" s="482" t="s">
        <v>2666</v>
      </c>
      <c r="G458" s="481"/>
      <c r="H458" s="482"/>
      <c r="I458" s="482"/>
      <c r="J458" s="481" t="str">
        <f t="shared" si="8"/>
        <v>KP-3a(M): Percentage of men who have sex with men that have received an HIV test during the reporting period and know their results</v>
      </c>
      <c r="K458" s="492"/>
      <c r="L458" s="492"/>
      <c r="M458" s="493"/>
      <c r="N458" s="482"/>
      <c r="O458" s="482"/>
      <c r="P458" s="482"/>
      <c r="Q458" s="481" t="s">
        <v>1967</v>
      </c>
    </row>
    <row r="459" spans="4:17" x14ac:dyDescent="0.25">
      <c r="D459" s="482" t="s">
        <v>3613</v>
      </c>
      <c r="E459" s="481" t="s">
        <v>3610</v>
      </c>
      <c r="F459" s="482" t="s">
        <v>2666</v>
      </c>
      <c r="G459" s="481"/>
      <c r="H459" s="482"/>
      <c r="I459" s="482"/>
      <c r="J459" s="481" t="str">
        <f t="shared" si="8"/>
        <v>KP-3a(M): Percentage of men who have sex with men that have received an HIV test during the reporting period and know their results</v>
      </c>
      <c r="K459" s="492"/>
      <c r="L459" s="492"/>
      <c r="M459" s="493"/>
      <c r="N459" s="482"/>
      <c r="O459" s="482"/>
      <c r="P459" s="482"/>
      <c r="Q459" s="481" t="s">
        <v>1968</v>
      </c>
    </row>
    <row r="460" spans="4:17" x14ac:dyDescent="0.25">
      <c r="D460" s="482" t="s">
        <v>3614</v>
      </c>
      <c r="E460" s="481" t="s">
        <v>3610</v>
      </c>
      <c r="F460" s="482" t="s">
        <v>2666</v>
      </c>
      <c r="G460" s="481"/>
      <c r="H460" s="482"/>
      <c r="I460" s="482"/>
      <c r="J460" s="481" t="str">
        <f t="shared" si="8"/>
        <v>KP-3a(M): Percentage of men who have sex with men that have received an HIV test during the reporting period and know their results</v>
      </c>
      <c r="K460" s="492"/>
      <c r="L460" s="492"/>
      <c r="M460" s="493"/>
      <c r="N460" s="482"/>
      <c r="O460" s="482"/>
      <c r="P460" s="482"/>
      <c r="Q460" s="481" t="s">
        <v>1969</v>
      </c>
    </row>
    <row r="461" spans="4:17" x14ac:dyDescent="0.25">
      <c r="D461" s="482" t="s">
        <v>3615</v>
      </c>
      <c r="E461" s="481" t="s">
        <v>3610</v>
      </c>
      <c r="F461" s="482" t="s">
        <v>2666</v>
      </c>
      <c r="G461" s="481"/>
      <c r="H461" s="482"/>
      <c r="I461" s="482"/>
      <c r="J461" s="481" t="str">
        <f t="shared" si="8"/>
        <v>KP-3a(M): Percentage of men who have sex with men that have received an HIV test during the reporting period and know their results</v>
      </c>
      <c r="K461" s="492"/>
      <c r="L461" s="492"/>
      <c r="M461" s="493"/>
      <c r="N461" s="482"/>
      <c r="O461" s="482"/>
      <c r="P461" s="482"/>
      <c r="Q461" s="481" t="s">
        <v>1970</v>
      </c>
    </row>
    <row r="462" spans="4:17" x14ac:dyDescent="0.25">
      <c r="D462" s="482" t="s">
        <v>3616</v>
      </c>
      <c r="E462" s="481" t="s">
        <v>3610</v>
      </c>
      <c r="F462" s="482" t="s">
        <v>2666</v>
      </c>
      <c r="G462" s="481"/>
      <c r="H462" s="482"/>
      <c r="I462" s="482"/>
      <c r="J462" s="481" t="str">
        <f t="shared" si="8"/>
        <v>KP-3a(M): Percentage of men who have sex with men that have received an HIV test during the reporting period and know their results</v>
      </c>
      <c r="K462" s="492"/>
      <c r="L462" s="492"/>
      <c r="M462" s="493"/>
      <c r="N462" s="482"/>
      <c r="O462" s="482"/>
      <c r="P462" s="482"/>
      <c r="Q462" s="481" t="s">
        <v>1971</v>
      </c>
    </row>
    <row r="463" spans="4:17" x14ac:dyDescent="0.25">
      <c r="D463" s="482" t="s">
        <v>3617</v>
      </c>
      <c r="E463" s="481" t="s">
        <v>3610</v>
      </c>
      <c r="F463" s="482" t="s">
        <v>2666</v>
      </c>
      <c r="G463" s="481"/>
      <c r="H463" s="482"/>
      <c r="I463" s="482"/>
      <c r="J463" s="481" t="str">
        <f t="shared" si="8"/>
        <v>KP-3a(M): Percentage of men who have sex with men that have received an HIV test during the reporting period and know their results</v>
      </c>
      <c r="K463" s="492"/>
      <c r="L463" s="492"/>
      <c r="M463" s="493"/>
      <c r="N463" s="482"/>
      <c r="O463" s="482"/>
      <c r="P463" s="482"/>
      <c r="Q463" s="481" t="s">
        <v>1972</v>
      </c>
    </row>
    <row r="464" spans="4:17" x14ac:dyDescent="0.25">
      <c r="D464" s="482" t="s">
        <v>3618</v>
      </c>
      <c r="E464" s="481" t="s">
        <v>3610</v>
      </c>
      <c r="F464" s="482" t="s">
        <v>2666</v>
      </c>
      <c r="G464" s="481"/>
      <c r="H464" s="482"/>
      <c r="I464" s="482"/>
      <c r="J464" s="481" t="str">
        <f t="shared" si="8"/>
        <v>KP-3a(M): Percentage of men who have sex with men that have received an HIV test during the reporting period and know their results</v>
      </c>
      <c r="K464" s="492"/>
      <c r="L464" s="492"/>
      <c r="M464" s="493"/>
      <c r="N464" s="482"/>
      <c r="O464" s="482"/>
      <c r="P464" s="482"/>
      <c r="Q464" s="481" t="s">
        <v>1973</v>
      </c>
    </row>
    <row r="465" spans="4:17" x14ac:dyDescent="0.25">
      <c r="D465" s="482" t="s">
        <v>3619</v>
      </c>
      <c r="E465" s="481" t="s">
        <v>3610</v>
      </c>
      <c r="F465" s="482" t="s">
        <v>2666</v>
      </c>
      <c r="G465" s="481"/>
      <c r="H465" s="482"/>
      <c r="I465" s="482"/>
      <c r="J465" s="481" t="str">
        <f t="shared" si="8"/>
        <v>KP-3a(M): Percentage of men who have sex with men that have received an HIV test during the reporting period and know their results</v>
      </c>
      <c r="K465" s="492"/>
      <c r="L465" s="492"/>
      <c r="M465" s="493"/>
      <c r="N465" s="482"/>
      <c r="O465" s="482"/>
      <c r="P465" s="482"/>
      <c r="Q465" s="481" t="s">
        <v>1974</v>
      </c>
    </row>
    <row r="466" spans="4:17" x14ac:dyDescent="0.25">
      <c r="D466" s="482" t="s">
        <v>3620</v>
      </c>
      <c r="E466" s="481" t="s">
        <v>3621</v>
      </c>
      <c r="F466" s="482" t="s">
        <v>2567</v>
      </c>
      <c r="G466" s="481"/>
      <c r="H466" s="482"/>
      <c r="I466" s="482"/>
      <c r="J466" s="481" t="str">
        <f t="shared" si="8"/>
        <v>KP-1c(M): Percentage of sex workers reached with HIV prevention programs - defined package of services</v>
      </c>
      <c r="K466" s="492"/>
      <c r="L466" s="492"/>
      <c r="M466" s="493"/>
      <c r="N466" s="482"/>
      <c r="O466" s="482"/>
      <c r="P466" s="482"/>
      <c r="Q466" s="481" t="s">
        <v>1955</v>
      </c>
    </row>
    <row r="467" spans="4:17" x14ac:dyDescent="0.25">
      <c r="D467" s="482" t="s">
        <v>3622</v>
      </c>
      <c r="E467" s="481" t="s">
        <v>3621</v>
      </c>
      <c r="F467" s="482" t="s">
        <v>2567</v>
      </c>
      <c r="G467" s="481"/>
      <c r="H467" s="482"/>
      <c r="I467" s="482"/>
      <c r="J467" s="481" t="str">
        <f t="shared" si="8"/>
        <v>KP-1c(M): Percentage of sex workers reached with HIV prevention programs - defined package of services</v>
      </c>
      <c r="K467" s="492"/>
      <c r="L467" s="492"/>
      <c r="M467" s="493"/>
      <c r="N467" s="482"/>
      <c r="O467" s="482"/>
      <c r="P467" s="482"/>
      <c r="Q467" s="481" t="s">
        <v>1956</v>
      </c>
    </row>
    <row r="468" spans="4:17" x14ac:dyDescent="0.25">
      <c r="D468" s="482" t="s">
        <v>3623</v>
      </c>
      <c r="E468" s="481" t="s">
        <v>3621</v>
      </c>
      <c r="F468" s="482" t="s">
        <v>2567</v>
      </c>
      <c r="G468" s="481"/>
      <c r="H468" s="482"/>
      <c r="I468" s="482"/>
      <c r="J468" s="481" t="str">
        <f t="shared" si="8"/>
        <v>KP-1c(M): Percentage of sex workers reached with HIV prevention programs - defined package of services</v>
      </c>
      <c r="K468" s="492"/>
      <c r="L468" s="492"/>
      <c r="M468" s="493"/>
      <c r="N468" s="482"/>
      <c r="O468" s="482"/>
      <c r="P468" s="482"/>
      <c r="Q468" s="481" t="s">
        <v>1957</v>
      </c>
    </row>
    <row r="469" spans="4:17" x14ac:dyDescent="0.25">
      <c r="D469" s="482" t="s">
        <v>3624</v>
      </c>
      <c r="E469" s="481" t="s">
        <v>3621</v>
      </c>
      <c r="F469" s="482" t="s">
        <v>2567</v>
      </c>
      <c r="G469" s="481"/>
      <c r="H469" s="482"/>
      <c r="I469" s="482"/>
      <c r="J469" s="481" t="str">
        <f t="shared" si="8"/>
        <v>KP-1c(M): Percentage of sex workers reached with HIV prevention programs - defined package of services</v>
      </c>
      <c r="K469" s="492"/>
      <c r="L469" s="492"/>
      <c r="M469" s="493"/>
      <c r="N469" s="482"/>
      <c r="O469" s="482"/>
      <c r="P469" s="482"/>
      <c r="Q469" s="481" t="s">
        <v>1958</v>
      </c>
    </row>
    <row r="470" spans="4:17" x14ac:dyDescent="0.25">
      <c r="D470" s="482" t="s">
        <v>3625</v>
      </c>
      <c r="E470" s="481" t="s">
        <v>3621</v>
      </c>
      <c r="F470" s="482" t="s">
        <v>2567</v>
      </c>
      <c r="G470" s="481"/>
      <c r="H470" s="482"/>
      <c r="I470" s="482"/>
      <c r="J470" s="481" t="str">
        <f t="shared" si="8"/>
        <v>KP-1c(M): Percentage of sex workers reached with HIV prevention programs - defined package of services</v>
      </c>
      <c r="K470" s="492"/>
      <c r="L470" s="492"/>
      <c r="M470" s="493"/>
      <c r="N470" s="482"/>
      <c r="O470" s="482"/>
      <c r="P470" s="482"/>
      <c r="Q470" s="481" t="s">
        <v>1959</v>
      </c>
    </row>
    <row r="471" spans="4:17" x14ac:dyDescent="0.25">
      <c r="D471" s="482" t="s">
        <v>3626</v>
      </c>
      <c r="E471" s="481" t="s">
        <v>3621</v>
      </c>
      <c r="F471" s="482" t="s">
        <v>2567</v>
      </c>
      <c r="G471" s="481"/>
      <c r="H471" s="482"/>
      <c r="I471" s="482"/>
      <c r="J471" s="481" t="str">
        <f t="shared" si="8"/>
        <v>KP-1c(M): Percentage of sex workers reached with HIV prevention programs - defined package of services</v>
      </c>
      <c r="K471" s="492"/>
      <c r="L471" s="492"/>
      <c r="M471" s="493"/>
      <c r="N471" s="482"/>
      <c r="O471" s="482"/>
      <c r="P471" s="482"/>
      <c r="Q471" s="481" t="s">
        <v>1960</v>
      </c>
    </row>
    <row r="472" spans="4:17" x14ac:dyDescent="0.25">
      <c r="D472" s="482" t="s">
        <v>3627</v>
      </c>
      <c r="E472" s="481" t="s">
        <v>3621</v>
      </c>
      <c r="F472" s="482" t="s">
        <v>2567</v>
      </c>
      <c r="G472" s="481"/>
      <c r="H472" s="482"/>
      <c r="I472" s="482"/>
      <c r="J472" s="481" t="str">
        <f t="shared" si="8"/>
        <v>KP-1c(M): Percentage of sex workers reached with HIV prevention programs - defined package of services</v>
      </c>
      <c r="K472" s="492"/>
      <c r="L472" s="492"/>
      <c r="M472" s="493"/>
      <c r="N472" s="482"/>
      <c r="O472" s="482"/>
      <c r="P472" s="482"/>
      <c r="Q472" s="481" t="s">
        <v>1961</v>
      </c>
    </row>
    <row r="473" spans="4:17" x14ac:dyDescent="0.25">
      <c r="D473" s="482" t="s">
        <v>3628</v>
      </c>
      <c r="E473" s="481" t="s">
        <v>3621</v>
      </c>
      <c r="F473" s="482" t="s">
        <v>2567</v>
      </c>
      <c r="G473" s="481"/>
      <c r="H473" s="482"/>
      <c r="I473" s="482"/>
      <c r="J473" s="481" t="str">
        <f t="shared" si="8"/>
        <v>KP-1c(M): Percentage of sex workers reached with HIV prevention programs - defined package of services</v>
      </c>
      <c r="K473" s="492"/>
      <c r="L473" s="492"/>
      <c r="M473" s="493"/>
      <c r="N473" s="482"/>
      <c r="O473" s="482"/>
      <c r="P473" s="482"/>
      <c r="Q473" s="481" t="s">
        <v>1962</v>
      </c>
    </row>
    <row r="474" spans="4:17" x14ac:dyDescent="0.25">
      <c r="D474" s="482" t="s">
        <v>3629</v>
      </c>
      <c r="E474" s="481" t="s">
        <v>3621</v>
      </c>
      <c r="F474" s="482" t="s">
        <v>2567</v>
      </c>
      <c r="G474" s="481"/>
      <c r="H474" s="482"/>
      <c r="I474" s="482"/>
      <c r="J474" s="481" t="str">
        <f t="shared" si="8"/>
        <v>KP-1c(M): Percentage of sex workers reached with HIV prevention programs - defined package of services</v>
      </c>
      <c r="K474" s="492"/>
      <c r="L474" s="492"/>
      <c r="M474" s="493"/>
      <c r="N474" s="482"/>
      <c r="O474" s="482"/>
      <c r="P474" s="482"/>
      <c r="Q474" s="481" t="s">
        <v>1963</v>
      </c>
    </row>
    <row r="475" spans="4:17" x14ac:dyDescent="0.25">
      <c r="D475" s="482" t="s">
        <v>3630</v>
      </c>
      <c r="E475" s="481" t="s">
        <v>3621</v>
      </c>
      <c r="F475" s="482" t="s">
        <v>2567</v>
      </c>
      <c r="G475" s="481"/>
      <c r="H475" s="482"/>
      <c r="I475" s="482"/>
      <c r="J475" s="481" t="str">
        <f t="shared" si="8"/>
        <v>KP-1c(M): Percentage of sex workers reached with HIV prevention programs - defined package of services</v>
      </c>
      <c r="K475" s="492"/>
      <c r="L475" s="492"/>
      <c r="M475" s="493"/>
      <c r="N475" s="482"/>
      <c r="O475" s="482"/>
      <c r="P475" s="482"/>
      <c r="Q475" s="481" t="s">
        <v>1964</v>
      </c>
    </row>
    <row r="476" spans="4:17" x14ac:dyDescent="0.25">
      <c r="D476" s="482" t="s">
        <v>3631</v>
      </c>
      <c r="E476" s="481" t="s">
        <v>3632</v>
      </c>
      <c r="F476" s="482" t="s">
        <v>2568</v>
      </c>
      <c r="G476" s="481"/>
      <c r="H476" s="482"/>
      <c r="I476" s="482"/>
      <c r="J476" s="481" t="str">
        <f t="shared" si="8"/>
        <v>KP-3c(M): Percentage of sex workers that have received an HIV test during the reporting period and know their results</v>
      </c>
      <c r="K476" s="492"/>
      <c r="L476" s="492"/>
      <c r="M476" s="493"/>
      <c r="N476" s="482"/>
      <c r="O476" s="482"/>
      <c r="P476" s="482"/>
      <c r="Q476" s="481" t="s">
        <v>1975</v>
      </c>
    </row>
    <row r="477" spans="4:17" x14ac:dyDescent="0.25">
      <c r="D477" s="482" t="s">
        <v>3633</v>
      </c>
      <c r="E477" s="481" t="s">
        <v>3632</v>
      </c>
      <c r="F477" s="482" t="s">
        <v>2568</v>
      </c>
      <c r="G477" s="481"/>
      <c r="H477" s="482"/>
      <c r="I477" s="482"/>
      <c r="J477" s="481" t="str">
        <f t="shared" si="8"/>
        <v>KP-3c(M): Percentage of sex workers that have received an HIV test during the reporting period and know their results</v>
      </c>
      <c r="K477" s="492"/>
      <c r="L477" s="492"/>
      <c r="M477" s="493"/>
      <c r="N477" s="482"/>
      <c r="O477" s="482"/>
      <c r="P477" s="482"/>
      <c r="Q477" s="481" t="s">
        <v>1976</v>
      </c>
    </row>
    <row r="478" spans="4:17" x14ac:dyDescent="0.25">
      <c r="D478" s="482" t="s">
        <v>3634</v>
      </c>
      <c r="E478" s="481" t="s">
        <v>3632</v>
      </c>
      <c r="F478" s="482" t="s">
        <v>2568</v>
      </c>
      <c r="G478" s="481"/>
      <c r="H478" s="482"/>
      <c r="I478" s="482"/>
      <c r="J478" s="481" t="str">
        <f t="shared" si="8"/>
        <v>KP-3c(M): Percentage of sex workers that have received an HIV test during the reporting period and know their results</v>
      </c>
      <c r="K478" s="492"/>
      <c r="L478" s="492"/>
      <c r="M478" s="493"/>
      <c r="N478" s="482"/>
      <c r="O478" s="482"/>
      <c r="P478" s="482"/>
      <c r="Q478" s="481" t="s">
        <v>1977</v>
      </c>
    </row>
    <row r="479" spans="4:17" x14ac:dyDescent="0.25">
      <c r="D479" s="482" t="s">
        <v>3635</v>
      </c>
      <c r="E479" s="481" t="s">
        <v>3632</v>
      </c>
      <c r="F479" s="482" t="s">
        <v>2568</v>
      </c>
      <c r="G479" s="481"/>
      <c r="H479" s="482"/>
      <c r="I479" s="482"/>
      <c r="J479" s="481" t="str">
        <f t="shared" si="8"/>
        <v>KP-3c(M): Percentage of sex workers that have received an HIV test during the reporting period and know their results</v>
      </c>
      <c r="K479" s="492"/>
      <c r="L479" s="492"/>
      <c r="M479" s="493"/>
      <c r="N479" s="482"/>
      <c r="O479" s="482"/>
      <c r="P479" s="482"/>
      <c r="Q479" s="481" t="s">
        <v>1978</v>
      </c>
    </row>
    <row r="480" spans="4:17" x14ac:dyDescent="0.25">
      <c r="D480" s="482" t="s">
        <v>3636</v>
      </c>
      <c r="E480" s="481" t="s">
        <v>3632</v>
      </c>
      <c r="F480" s="482" t="s">
        <v>2568</v>
      </c>
      <c r="G480" s="481"/>
      <c r="H480" s="482"/>
      <c r="I480" s="482"/>
      <c r="J480" s="481" t="str">
        <f t="shared" si="8"/>
        <v>KP-3c(M): Percentage of sex workers that have received an HIV test during the reporting period and know their results</v>
      </c>
      <c r="K480" s="492"/>
      <c r="L480" s="492"/>
      <c r="M480" s="493"/>
      <c r="N480" s="482"/>
      <c r="O480" s="482"/>
      <c r="P480" s="482"/>
      <c r="Q480" s="481" t="s">
        <v>1979</v>
      </c>
    </row>
    <row r="481" spans="4:17" x14ac:dyDescent="0.25">
      <c r="D481" s="482" t="s">
        <v>3637</v>
      </c>
      <c r="E481" s="481" t="s">
        <v>3632</v>
      </c>
      <c r="F481" s="482" t="s">
        <v>2568</v>
      </c>
      <c r="G481" s="481"/>
      <c r="H481" s="482"/>
      <c r="I481" s="482"/>
      <c r="J481" s="481" t="str">
        <f t="shared" si="8"/>
        <v>KP-3c(M): Percentage of sex workers that have received an HIV test during the reporting period and know their results</v>
      </c>
      <c r="K481" s="492"/>
      <c r="L481" s="492"/>
      <c r="M481" s="493"/>
      <c r="N481" s="482"/>
      <c r="O481" s="482"/>
      <c r="P481" s="482"/>
      <c r="Q481" s="481" t="s">
        <v>1980</v>
      </c>
    </row>
    <row r="482" spans="4:17" x14ac:dyDescent="0.25">
      <c r="D482" s="482" t="s">
        <v>3638</v>
      </c>
      <c r="E482" s="481" t="s">
        <v>3632</v>
      </c>
      <c r="F482" s="482" t="s">
        <v>2568</v>
      </c>
      <c r="G482" s="481"/>
      <c r="H482" s="482"/>
      <c r="I482" s="482"/>
      <c r="J482" s="481" t="str">
        <f t="shared" si="8"/>
        <v>KP-3c(M): Percentage of sex workers that have received an HIV test during the reporting period and know their results</v>
      </c>
      <c r="K482" s="492"/>
      <c r="L482" s="492"/>
      <c r="M482" s="493"/>
      <c r="N482" s="482"/>
      <c r="O482" s="482"/>
      <c r="P482" s="482"/>
      <c r="Q482" s="481" t="s">
        <v>1981</v>
      </c>
    </row>
    <row r="483" spans="4:17" x14ac:dyDescent="0.25">
      <c r="D483" s="482" t="s">
        <v>3639</v>
      </c>
      <c r="E483" s="481" t="s">
        <v>3632</v>
      </c>
      <c r="F483" s="482" t="s">
        <v>2568</v>
      </c>
      <c r="G483" s="481"/>
      <c r="H483" s="482"/>
      <c r="I483" s="482"/>
      <c r="J483" s="481" t="str">
        <f t="shared" si="8"/>
        <v>KP-3c(M): Percentage of sex workers that have received an HIV test during the reporting period and know their results</v>
      </c>
      <c r="K483" s="492"/>
      <c r="L483" s="492"/>
      <c r="M483" s="493"/>
      <c r="N483" s="482"/>
      <c r="O483" s="482"/>
      <c r="P483" s="482"/>
      <c r="Q483" s="481" t="s">
        <v>1982</v>
      </c>
    </row>
    <row r="484" spans="4:17" x14ac:dyDescent="0.25">
      <c r="D484" s="482" t="s">
        <v>3640</v>
      </c>
      <c r="E484" s="481" t="s">
        <v>3632</v>
      </c>
      <c r="F484" s="482" t="s">
        <v>2568</v>
      </c>
      <c r="G484" s="481"/>
      <c r="H484" s="482"/>
      <c r="I484" s="482"/>
      <c r="J484" s="481" t="str">
        <f t="shared" si="8"/>
        <v>KP-3c(M): Percentage of sex workers that have received an HIV test during the reporting period and know their results</v>
      </c>
      <c r="K484" s="492"/>
      <c r="L484" s="492"/>
      <c r="M484" s="493"/>
      <c r="N484" s="482"/>
      <c r="O484" s="482"/>
      <c r="P484" s="482"/>
      <c r="Q484" s="481" t="s">
        <v>1983</v>
      </c>
    </row>
    <row r="485" spans="4:17" x14ac:dyDescent="0.25">
      <c r="D485" s="482" t="s">
        <v>3641</v>
      </c>
      <c r="E485" s="481" t="s">
        <v>3632</v>
      </c>
      <c r="F485" s="482" t="s">
        <v>2568</v>
      </c>
      <c r="G485" s="481"/>
      <c r="H485" s="482"/>
      <c r="I485" s="482"/>
      <c r="J485" s="481" t="str">
        <f t="shared" si="8"/>
        <v>KP-3c(M): Percentage of sex workers that have received an HIV test during the reporting period and know their results</v>
      </c>
      <c r="K485" s="492"/>
      <c r="L485" s="492"/>
      <c r="M485" s="493"/>
      <c r="N485" s="482"/>
      <c r="O485" s="482"/>
      <c r="P485" s="482"/>
      <c r="Q485" s="481" t="s">
        <v>1984</v>
      </c>
    </row>
    <row r="486" spans="4:17" x14ac:dyDescent="0.25">
      <c r="D486" s="482" t="s">
        <v>3642</v>
      </c>
      <c r="E486" s="481" t="s">
        <v>3643</v>
      </c>
      <c r="F486" s="482"/>
      <c r="G486" s="481"/>
      <c r="H486" s="482"/>
      <c r="I486" s="482"/>
      <c r="J486" s="481" t="str">
        <f t="shared" si="8"/>
        <v/>
      </c>
      <c r="K486" s="492"/>
      <c r="L486" s="492"/>
      <c r="M486" s="493"/>
      <c r="N486" s="482"/>
      <c r="O486" s="482"/>
      <c r="P486" s="482"/>
      <c r="Q486" s="481" t="s">
        <v>1985</v>
      </c>
    </row>
    <row r="487" spans="4:17" x14ac:dyDescent="0.25">
      <c r="D487" s="482" t="s">
        <v>3644</v>
      </c>
      <c r="E487" s="481" t="s">
        <v>3643</v>
      </c>
      <c r="F487" s="482"/>
      <c r="G487" s="481"/>
      <c r="H487" s="482"/>
      <c r="I487" s="482"/>
      <c r="J487" s="481" t="str">
        <f t="shared" si="8"/>
        <v/>
      </c>
      <c r="K487" s="492"/>
      <c r="L487" s="492"/>
      <c r="M487" s="493"/>
      <c r="N487" s="482"/>
      <c r="O487" s="482"/>
      <c r="P487" s="482"/>
      <c r="Q487" s="481" t="s">
        <v>1986</v>
      </c>
    </row>
    <row r="488" spans="4:17" x14ac:dyDescent="0.25">
      <c r="D488" s="482" t="s">
        <v>3645</v>
      </c>
      <c r="E488" s="481" t="s">
        <v>3643</v>
      </c>
      <c r="F488" s="482"/>
      <c r="G488" s="481"/>
      <c r="H488" s="482"/>
      <c r="I488" s="482"/>
      <c r="J488" s="481" t="str">
        <f t="shared" si="8"/>
        <v/>
      </c>
      <c r="K488" s="492"/>
      <c r="L488" s="492"/>
      <c r="M488" s="493"/>
      <c r="N488" s="482"/>
      <c r="O488" s="482"/>
      <c r="P488" s="482"/>
      <c r="Q488" s="481" t="s">
        <v>1987</v>
      </c>
    </row>
    <row r="489" spans="4:17" x14ac:dyDescent="0.25">
      <c r="D489" s="482" t="s">
        <v>3646</v>
      </c>
      <c r="E489" s="481" t="s">
        <v>3643</v>
      </c>
      <c r="F489" s="482"/>
      <c r="G489" s="481"/>
      <c r="H489" s="482"/>
      <c r="I489" s="482"/>
      <c r="J489" s="481" t="str">
        <f t="shared" si="8"/>
        <v/>
      </c>
      <c r="K489" s="492"/>
      <c r="L489" s="492"/>
      <c r="M489" s="493"/>
      <c r="N489" s="482"/>
      <c r="O489" s="482"/>
      <c r="P489" s="482"/>
      <c r="Q489" s="481" t="s">
        <v>1988</v>
      </c>
    </row>
    <row r="490" spans="4:17" x14ac:dyDescent="0.25">
      <c r="D490" s="482" t="s">
        <v>3647</v>
      </c>
      <c r="E490" s="481" t="s">
        <v>3643</v>
      </c>
      <c r="F490" s="482"/>
      <c r="G490" s="481"/>
      <c r="H490" s="482"/>
      <c r="I490" s="482"/>
      <c r="J490" s="481" t="str">
        <f t="shared" si="8"/>
        <v/>
      </c>
      <c r="K490" s="492"/>
      <c r="L490" s="492"/>
      <c r="M490" s="493"/>
      <c r="N490" s="482"/>
      <c r="O490" s="482"/>
      <c r="P490" s="482"/>
      <c r="Q490" s="481" t="s">
        <v>1989</v>
      </c>
    </row>
    <row r="491" spans="4:17" x14ac:dyDescent="0.25">
      <c r="D491" s="482" t="s">
        <v>3648</v>
      </c>
      <c r="E491" s="481" t="s">
        <v>3643</v>
      </c>
      <c r="F491" s="482"/>
      <c r="G491" s="481"/>
      <c r="H491" s="482"/>
      <c r="I491" s="482"/>
      <c r="J491" s="481" t="str">
        <f t="shared" si="8"/>
        <v/>
      </c>
      <c r="K491" s="492"/>
      <c r="L491" s="492"/>
      <c r="M491" s="493"/>
      <c r="N491" s="482"/>
      <c r="O491" s="482"/>
      <c r="P491" s="482"/>
      <c r="Q491" s="481" t="s">
        <v>1990</v>
      </c>
    </row>
    <row r="492" spans="4:17" x14ac:dyDescent="0.25">
      <c r="D492" s="482" t="s">
        <v>3649</v>
      </c>
      <c r="E492" s="481" t="s">
        <v>3643</v>
      </c>
      <c r="F492" s="482"/>
      <c r="G492" s="481"/>
      <c r="H492" s="482"/>
      <c r="I492" s="482"/>
      <c r="J492" s="481" t="str">
        <f t="shared" si="8"/>
        <v/>
      </c>
      <c r="K492" s="492"/>
      <c r="L492" s="492"/>
      <c r="M492" s="493"/>
      <c r="N492" s="482"/>
      <c r="O492" s="482"/>
      <c r="P492" s="482"/>
      <c r="Q492" s="481" t="s">
        <v>1991</v>
      </c>
    </row>
    <row r="493" spans="4:17" x14ac:dyDescent="0.25">
      <c r="D493" s="482" t="s">
        <v>3650</v>
      </c>
      <c r="E493" s="481" t="s">
        <v>3643</v>
      </c>
      <c r="F493" s="482"/>
      <c r="G493" s="481"/>
      <c r="H493" s="482"/>
      <c r="I493" s="482"/>
      <c r="J493" s="481" t="str">
        <f t="shared" si="8"/>
        <v/>
      </c>
      <c r="K493" s="492"/>
      <c r="L493" s="492"/>
      <c r="M493" s="493"/>
      <c r="N493" s="482"/>
      <c r="O493" s="482"/>
      <c r="P493" s="482"/>
      <c r="Q493" s="481" t="s">
        <v>1992</v>
      </c>
    </row>
    <row r="494" spans="4:17" x14ac:dyDescent="0.25">
      <c r="D494" s="482" t="s">
        <v>3651</v>
      </c>
      <c r="E494" s="481" t="s">
        <v>3643</v>
      </c>
      <c r="F494" s="482"/>
      <c r="G494" s="481"/>
      <c r="H494" s="482"/>
      <c r="I494" s="482"/>
      <c r="J494" s="481" t="str">
        <f t="shared" si="8"/>
        <v/>
      </c>
      <c r="K494" s="492"/>
      <c r="L494" s="492"/>
      <c r="M494" s="493"/>
      <c r="N494" s="482"/>
      <c r="O494" s="482"/>
      <c r="P494" s="482"/>
      <c r="Q494" s="481" t="s">
        <v>1993</v>
      </c>
    </row>
    <row r="495" spans="4:17" x14ac:dyDescent="0.25">
      <c r="D495" s="482" t="s">
        <v>3652</v>
      </c>
      <c r="E495" s="481" t="s">
        <v>3643</v>
      </c>
      <c r="F495" s="482"/>
      <c r="G495" s="481"/>
      <c r="H495" s="482"/>
      <c r="I495" s="482"/>
      <c r="J495" s="481" t="str">
        <f t="shared" si="8"/>
        <v/>
      </c>
      <c r="K495" s="492"/>
      <c r="L495" s="492"/>
      <c r="M495" s="493"/>
      <c r="N495" s="482"/>
      <c r="O495" s="482"/>
      <c r="P495" s="482"/>
      <c r="Q495" s="481" t="s">
        <v>1994</v>
      </c>
    </row>
    <row r="496" spans="4:17" x14ac:dyDescent="0.25">
      <c r="D496" s="482" t="s">
        <v>3653</v>
      </c>
      <c r="E496" s="481" t="s">
        <v>3654</v>
      </c>
      <c r="F496" s="482" t="s">
        <v>2587</v>
      </c>
      <c r="G496" s="481"/>
      <c r="H496" s="482"/>
      <c r="I496" s="482"/>
      <c r="J496" s="481" t="str">
        <f t="shared" si="8"/>
        <v>KP-3e: Percentage of other vulnerable populations that have received an HIV test during the reporting period and know their results</v>
      </c>
      <c r="K496" s="492"/>
      <c r="L496" s="492"/>
      <c r="M496" s="493"/>
      <c r="N496" s="482"/>
      <c r="O496" s="482"/>
      <c r="P496" s="482"/>
      <c r="Q496" s="481" t="s">
        <v>1995</v>
      </c>
    </row>
    <row r="497" spans="4:17" x14ac:dyDescent="0.25">
      <c r="D497" s="482" t="s">
        <v>3655</v>
      </c>
      <c r="E497" s="481" t="s">
        <v>3654</v>
      </c>
      <c r="F497" s="482" t="s">
        <v>2587</v>
      </c>
      <c r="G497" s="481"/>
      <c r="H497" s="482"/>
      <c r="I497" s="482"/>
      <c r="J497" s="481" t="str">
        <f t="shared" si="8"/>
        <v>KP-3e: Percentage of other vulnerable populations that have received an HIV test during the reporting period and know their results</v>
      </c>
      <c r="K497" s="492"/>
      <c r="L497" s="492"/>
      <c r="M497" s="493"/>
      <c r="N497" s="482"/>
      <c r="O497" s="482"/>
      <c r="P497" s="482"/>
      <c r="Q497" s="481" t="s">
        <v>1996</v>
      </c>
    </row>
    <row r="498" spans="4:17" x14ac:dyDescent="0.25">
      <c r="D498" s="482" t="s">
        <v>3656</v>
      </c>
      <c r="E498" s="481" t="s">
        <v>3654</v>
      </c>
      <c r="F498" s="482" t="s">
        <v>2587</v>
      </c>
      <c r="G498" s="481"/>
      <c r="H498" s="482"/>
      <c r="I498" s="482"/>
      <c r="J498" s="481" t="str">
        <f t="shared" si="8"/>
        <v>KP-3e: Percentage of other vulnerable populations that have received an HIV test during the reporting period and know their results</v>
      </c>
      <c r="K498" s="492"/>
      <c r="L498" s="492"/>
      <c r="M498" s="493"/>
      <c r="N498" s="482"/>
      <c r="O498" s="482"/>
      <c r="P498" s="482"/>
      <c r="Q498" s="481" t="s">
        <v>1997</v>
      </c>
    </row>
    <row r="499" spans="4:17" x14ac:dyDescent="0.25">
      <c r="D499" s="482" t="s">
        <v>3657</v>
      </c>
      <c r="E499" s="481" t="s">
        <v>3654</v>
      </c>
      <c r="F499" s="482" t="s">
        <v>2587</v>
      </c>
      <c r="G499" s="481"/>
      <c r="H499" s="482"/>
      <c r="I499" s="482"/>
      <c r="J499" s="481" t="str">
        <f t="shared" si="8"/>
        <v>KP-3e: Percentage of other vulnerable populations that have received an HIV test during the reporting period and know their results</v>
      </c>
      <c r="K499" s="492"/>
      <c r="L499" s="492"/>
      <c r="M499" s="493"/>
      <c r="N499" s="482"/>
      <c r="O499" s="482"/>
      <c r="P499" s="482"/>
      <c r="Q499" s="481" t="s">
        <v>1998</v>
      </c>
    </row>
    <row r="500" spans="4:17" x14ac:dyDescent="0.25">
      <c r="D500" s="482" t="s">
        <v>3658</v>
      </c>
      <c r="E500" s="481" t="s">
        <v>3654</v>
      </c>
      <c r="F500" s="482" t="s">
        <v>2587</v>
      </c>
      <c r="G500" s="481"/>
      <c r="H500" s="482"/>
      <c r="I500" s="482"/>
      <c r="J500" s="481" t="str">
        <f t="shared" si="8"/>
        <v>KP-3e: Percentage of other vulnerable populations that have received an HIV test during the reporting period and know their results</v>
      </c>
      <c r="K500" s="492"/>
      <c r="L500" s="492"/>
      <c r="M500" s="493"/>
      <c r="N500" s="482"/>
      <c r="O500" s="482"/>
      <c r="P500" s="482"/>
      <c r="Q500" s="481" t="s">
        <v>1999</v>
      </c>
    </row>
    <row r="501" spans="4:17" x14ac:dyDescent="0.25">
      <c r="D501" s="482" t="s">
        <v>3659</v>
      </c>
      <c r="E501" s="481" t="s">
        <v>3654</v>
      </c>
      <c r="F501" s="482" t="s">
        <v>2587</v>
      </c>
      <c r="G501" s="481"/>
      <c r="H501" s="482"/>
      <c r="I501" s="482"/>
      <c r="J501" s="481" t="str">
        <f t="shared" si="8"/>
        <v>KP-3e: Percentage of other vulnerable populations that have received an HIV test during the reporting period and know their results</v>
      </c>
      <c r="K501" s="492"/>
      <c r="L501" s="492"/>
      <c r="M501" s="493"/>
      <c r="N501" s="482"/>
      <c r="O501" s="482"/>
      <c r="P501" s="482"/>
      <c r="Q501" s="481" t="s">
        <v>2000</v>
      </c>
    </row>
    <row r="502" spans="4:17" x14ac:dyDescent="0.25">
      <c r="D502" s="482" t="s">
        <v>3660</v>
      </c>
      <c r="E502" s="481" t="s">
        <v>3654</v>
      </c>
      <c r="F502" s="482" t="s">
        <v>2587</v>
      </c>
      <c r="G502" s="481"/>
      <c r="H502" s="482"/>
      <c r="I502" s="482"/>
      <c r="J502" s="481" t="str">
        <f t="shared" si="8"/>
        <v>KP-3e: Percentage of other vulnerable populations that have received an HIV test during the reporting period and know their results</v>
      </c>
      <c r="K502" s="492"/>
      <c r="L502" s="492"/>
      <c r="M502" s="493"/>
      <c r="N502" s="482"/>
      <c r="O502" s="482"/>
      <c r="P502" s="482"/>
      <c r="Q502" s="481" t="s">
        <v>2001</v>
      </c>
    </row>
    <row r="503" spans="4:17" x14ac:dyDescent="0.25">
      <c r="D503" s="482" t="s">
        <v>3661</v>
      </c>
      <c r="E503" s="481" t="s">
        <v>3654</v>
      </c>
      <c r="F503" s="482" t="s">
        <v>2587</v>
      </c>
      <c r="G503" s="481"/>
      <c r="H503" s="482"/>
      <c r="I503" s="482"/>
      <c r="J503" s="481" t="str">
        <f t="shared" si="8"/>
        <v>KP-3e: Percentage of other vulnerable populations that have received an HIV test during the reporting period and know their results</v>
      </c>
      <c r="K503" s="492"/>
      <c r="L503" s="492"/>
      <c r="M503" s="493"/>
      <c r="N503" s="482"/>
      <c r="O503" s="482"/>
      <c r="P503" s="482"/>
      <c r="Q503" s="481" t="s">
        <v>2002</v>
      </c>
    </row>
    <row r="504" spans="4:17" x14ac:dyDescent="0.25">
      <c r="D504" s="482" t="s">
        <v>3662</v>
      </c>
      <c r="E504" s="481" t="s">
        <v>3654</v>
      </c>
      <c r="F504" s="482" t="s">
        <v>2587</v>
      </c>
      <c r="G504" s="481"/>
      <c r="H504" s="482"/>
      <c r="I504" s="482"/>
      <c r="J504" s="481" t="str">
        <f t="shared" si="8"/>
        <v>KP-3e: Percentage of other vulnerable populations that have received an HIV test during the reporting period and know their results</v>
      </c>
      <c r="K504" s="492"/>
      <c r="L504" s="492"/>
      <c r="M504" s="493"/>
      <c r="N504" s="482"/>
      <c r="O504" s="482"/>
      <c r="P504" s="482"/>
      <c r="Q504" s="481" t="s">
        <v>2003</v>
      </c>
    </row>
    <row r="505" spans="4:17" x14ac:dyDescent="0.25">
      <c r="D505" s="482" t="s">
        <v>3663</v>
      </c>
      <c r="E505" s="481" t="s">
        <v>3654</v>
      </c>
      <c r="F505" s="482" t="s">
        <v>2587</v>
      </c>
      <c r="G505" s="481"/>
      <c r="H505" s="482"/>
      <c r="I505" s="482"/>
      <c r="J505" s="481" t="str">
        <f t="shared" si="8"/>
        <v>KP-3e: Percentage of other vulnerable populations that have received an HIV test during the reporting period and know their results</v>
      </c>
      <c r="K505" s="492"/>
      <c r="L505" s="492"/>
      <c r="M505" s="493"/>
      <c r="N505" s="482"/>
      <c r="O505" s="482"/>
      <c r="P505" s="482"/>
      <c r="Q505" s="481" t="s">
        <v>2004</v>
      </c>
    </row>
    <row r="506" spans="4:17" x14ac:dyDescent="0.25">
      <c r="D506" s="482" t="s">
        <v>3664</v>
      </c>
      <c r="E506" s="481" t="s">
        <v>3665</v>
      </c>
      <c r="F506" s="482" t="s">
        <v>2376</v>
      </c>
      <c r="G506" s="481"/>
      <c r="H506" s="482" t="s">
        <v>2145</v>
      </c>
      <c r="I506" s="482" t="s">
        <v>2148</v>
      </c>
      <c r="J506" s="481" t="str">
        <f t="shared" si="8"/>
        <v>TCP-1(M): Number of notified cases of all forms of TB-(i.e. bacteriologically confirmed + clinically diagnosed), includes new and relapse casesGenderFemale</v>
      </c>
      <c r="K506" s="492">
        <v>4859</v>
      </c>
      <c r="L506" s="492"/>
      <c r="M506" s="493"/>
      <c r="N506" s="482"/>
      <c r="O506" s="482"/>
      <c r="P506" s="482"/>
      <c r="Q506" s="481" t="s">
        <v>2005</v>
      </c>
    </row>
    <row r="507" spans="4:17" x14ac:dyDescent="0.25">
      <c r="D507" s="482" t="s">
        <v>3666</v>
      </c>
      <c r="E507" s="481" t="s">
        <v>3665</v>
      </c>
      <c r="F507" s="482" t="s">
        <v>2376</v>
      </c>
      <c r="G507" s="481"/>
      <c r="H507" s="482" t="s">
        <v>2117</v>
      </c>
      <c r="I507" s="482" t="s">
        <v>2152</v>
      </c>
      <c r="J507" s="481" t="str">
        <f t="shared" si="8"/>
        <v>TCP-1(M): Number of notified cases of all forms of TB-(i.e. bacteriologically confirmed + clinically diagnosed), includes new and relapse casesAgeU15</v>
      </c>
      <c r="K507" s="492">
        <v>690</v>
      </c>
      <c r="L507" s="492">
        <v>14152</v>
      </c>
      <c r="M507" s="493">
        <v>4.8756359525155499</v>
      </c>
      <c r="N507" s="482"/>
      <c r="O507" s="482"/>
      <c r="P507" s="482"/>
      <c r="Q507" s="481" t="s">
        <v>2006</v>
      </c>
    </row>
    <row r="508" spans="4:17" x14ac:dyDescent="0.25">
      <c r="D508" s="482" t="s">
        <v>3667</v>
      </c>
      <c r="E508" s="481" t="s">
        <v>3665</v>
      </c>
      <c r="F508" s="482" t="s">
        <v>2376</v>
      </c>
      <c r="G508" s="481"/>
      <c r="H508" s="482" t="s">
        <v>2117</v>
      </c>
      <c r="I508" s="482" t="s">
        <v>2154</v>
      </c>
      <c r="J508" s="481" t="str">
        <f t="shared" ref="J508:J571" si="9">F508&amp;H508&amp;I508</f>
        <v>TCP-1(M): Number of notified cases of all forms of TB-(i.e. bacteriologically confirmed + clinically diagnosed), includes new and relapse casesAge15+</v>
      </c>
      <c r="K508" s="492">
        <v>13462</v>
      </c>
      <c r="L508" s="492">
        <v>14152</v>
      </c>
      <c r="M508" s="493">
        <v>95.124364047484406</v>
      </c>
      <c r="N508" s="482"/>
      <c r="O508" s="482"/>
      <c r="P508" s="482"/>
      <c r="Q508" s="481" t="s">
        <v>2007</v>
      </c>
    </row>
    <row r="509" spans="4:17" x14ac:dyDescent="0.25">
      <c r="D509" s="482" t="s">
        <v>3668</v>
      </c>
      <c r="E509" s="481" t="s">
        <v>3665</v>
      </c>
      <c r="F509" s="482" t="s">
        <v>2376</v>
      </c>
      <c r="G509" s="481"/>
      <c r="H509" s="482" t="s">
        <v>2145</v>
      </c>
      <c r="I509" s="482" t="s">
        <v>2146</v>
      </c>
      <c r="J509" s="481" t="str">
        <f t="shared" si="9"/>
        <v>TCP-1(M): Number of notified cases of all forms of TB-(i.e. bacteriologically confirmed + clinically diagnosed), includes new and relapse casesGenderMale</v>
      </c>
      <c r="K509" s="492">
        <v>9293</v>
      </c>
      <c r="L509" s="492"/>
      <c r="M509" s="493"/>
      <c r="N509" s="482"/>
      <c r="O509" s="482"/>
      <c r="P509" s="482"/>
      <c r="Q509" s="481" t="s">
        <v>2008</v>
      </c>
    </row>
    <row r="510" spans="4:17" x14ac:dyDescent="0.25">
      <c r="D510" s="482" t="s">
        <v>3669</v>
      </c>
      <c r="E510" s="481" t="s">
        <v>3665</v>
      </c>
      <c r="F510" s="482" t="s">
        <v>2376</v>
      </c>
      <c r="G510" s="481"/>
      <c r="H510" s="482" t="s">
        <v>2381</v>
      </c>
      <c r="I510" s="482" t="s">
        <v>2382</v>
      </c>
      <c r="J510" s="481" t="str">
        <f t="shared" si="9"/>
        <v>TCP-1(M): Number of notified cases of all forms of TB-(i.e. bacteriologically confirmed + clinically diagnosed), includes new and relapse casesHIV test statusPositive</v>
      </c>
      <c r="K510" s="492">
        <v>2622</v>
      </c>
      <c r="L510" s="492"/>
      <c r="M510" s="493"/>
      <c r="N510" s="482"/>
      <c r="O510" s="482"/>
      <c r="P510" s="482"/>
      <c r="Q510" s="481" t="s">
        <v>2009</v>
      </c>
    </row>
    <row r="511" spans="4:17" x14ac:dyDescent="0.25">
      <c r="D511" s="482" t="s">
        <v>3670</v>
      </c>
      <c r="E511" s="481" t="s">
        <v>3665</v>
      </c>
      <c r="F511" s="482" t="s">
        <v>2376</v>
      </c>
      <c r="G511" s="481"/>
      <c r="H511" s="482" t="s">
        <v>2381</v>
      </c>
      <c r="I511" s="482" t="s">
        <v>2384</v>
      </c>
      <c r="J511" s="481" t="str">
        <f t="shared" si="9"/>
        <v>TCP-1(M): Number of notified cases of all forms of TB-(i.e. bacteriologically confirmed + clinically diagnosed), includes new and relapse casesHIV test statusNegative</v>
      </c>
      <c r="K511" s="492">
        <v>9653</v>
      </c>
      <c r="L511" s="492"/>
      <c r="M511" s="493"/>
      <c r="N511" s="482"/>
      <c r="O511" s="482"/>
      <c r="P511" s="482"/>
      <c r="Q511" s="481" t="s">
        <v>2010</v>
      </c>
    </row>
    <row r="512" spans="4:17" x14ac:dyDescent="0.25">
      <c r="D512" s="482" t="s">
        <v>3671</v>
      </c>
      <c r="E512" s="481" t="s">
        <v>3665</v>
      </c>
      <c r="F512" s="482" t="s">
        <v>2376</v>
      </c>
      <c r="G512" s="481"/>
      <c r="H512" s="482" t="s">
        <v>2381</v>
      </c>
      <c r="I512" s="482" t="s">
        <v>2386</v>
      </c>
      <c r="J512" s="481" t="str">
        <f t="shared" si="9"/>
        <v>TCP-1(M): Number of notified cases of all forms of TB-(i.e. bacteriologically confirmed + clinically diagnosed), includes new and relapse casesHIV test statusNot documented</v>
      </c>
      <c r="K512" s="492">
        <v>1877</v>
      </c>
      <c r="L512" s="492"/>
      <c r="M512" s="493"/>
      <c r="N512" s="482"/>
      <c r="O512" s="482"/>
      <c r="P512" s="482"/>
      <c r="Q512" s="481" t="s">
        <v>2011</v>
      </c>
    </row>
    <row r="513" spans="4:17" x14ac:dyDescent="0.25">
      <c r="D513" s="482" t="s">
        <v>3672</v>
      </c>
      <c r="E513" s="481" t="s">
        <v>3665</v>
      </c>
      <c r="F513" s="482" t="s">
        <v>2376</v>
      </c>
      <c r="G513" s="481"/>
      <c r="H513" s="482" t="s">
        <v>2249</v>
      </c>
      <c r="I513" s="482" t="s">
        <v>2388</v>
      </c>
      <c r="J513" s="481" t="str">
        <f t="shared" si="9"/>
        <v>TCP-1(M): Number of notified cases of all forms of TB-(i.e. bacteriologically confirmed + clinically diagnosed), includes new and relapse casesTB case definitionBacteriologically confirmed</v>
      </c>
      <c r="K513" s="492">
        <v>14152</v>
      </c>
      <c r="L513" s="492"/>
      <c r="M513" s="493"/>
      <c r="N513" s="482"/>
      <c r="O513" s="482"/>
      <c r="P513" s="482"/>
      <c r="Q513" s="481" t="s">
        <v>2012</v>
      </c>
    </row>
    <row r="514" spans="4:17" x14ac:dyDescent="0.25">
      <c r="D514" s="482" t="s">
        <v>3673</v>
      </c>
      <c r="E514" s="481" t="s">
        <v>3665</v>
      </c>
      <c r="F514" s="482" t="s">
        <v>2376</v>
      </c>
      <c r="G514" s="481"/>
      <c r="H514" s="482"/>
      <c r="I514" s="482"/>
      <c r="J514" s="481" t="str">
        <f t="shared" si="9"/>
        <v>TCP-1(M): Number of notified cases of all forms of TB-(i.e. bacteriologically confirmed + clinically diagnosed), includes new and relapse cases</v>
      </c>
      <c r="K514" s="492"/>
      <c r="L514" s="492"/>
      <c r="M514" s="493"/>
      <c r="N514" s="482"/>
      <c r="O514" s="482"/>
      <c r="P514" s="482"/>
      <c r="Q514" s="481" t="s">
        <v>2013</v>
      </c>
    </row>
    <row r="515" spans="4:17" x14ac:dyDescent="0.25">
      <c r="D515" s="482" t="s">
        <v>3674</v>
      </c>
      <c r="E515" s="481" t="s">
        <v>3665</v>
      </c>
      <c r="F515" s="482" t="s">
        <v>2376</v>
      </c>
      <c r="G515" s="481"/>
      <c r="H515" s="482"/>
      <c r="I515" s="482"/>
      <c r="J515" s="481" t="str">
        <f t="shared" si="9"/>
        <v>TCP-1(M): Number of notified cases of all forms of TB-(i.e. bacteriologically confirmed + clinically diagnosed), includes new and relapse cases</v>
      </c>
      <c r="K515" s="492"/>
      <c r="L515" s="492"/>
      <c r="M515" s="493"/>
      <c r="N515" s="482"/>
      <c r="O515" s="482"/>
      <c r="P515" s="482"/>
      <c r="Q515" s="481" t="s">
        <v>2014</v>
      </c>
    </row>
    <row r="516" spans="4:17" x14ac:dyDescent="0.25">
      <c r="D516" s="482" t="s">
        <v>3675</v>
      </c>
      <c r="E516" s="481" t="s">
        <v>3676</v>
      </c>
      <c r="F516" s="482" t="s">
        <v>2390</v>
      </c>
      <c r="G516" s="481"/>
      <c r="H516" s="482" t="s">
        <v>2117</v>
      </c>
      <c r="I516" s="482" t="s">
        <v>2152</v>
      </c>
      <c r="J516"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16" s="492"/>
      <c r="L516" s="492"/>
      <c r="M516" s="493"/>
      <c r="N516" s="482"/>
      <c r="O516" s="482"/>
      <c r="P516" s="482"/>
      <c r="Q516" s="481" t="s">
        <v>2015</v>
      </c>
    </row>
    <row r="517" spans="4:17" x14ac:dyDescent="0.25">
      <c r="D517" s="482" t="s">
        <v>3677</v>
      </c>
      <c r="E517" s="481" t="s">
        <v>3676</v>
      </c>
      <c r="F517" s="482" t="s">
        <v>2390</v>
      </c>
      <c r="G517" s="481"/>
      <c r="H517" s="482" t="s">
        <v>2117</v>
      </c>
      <c r="I517" s="482" t="s">
        <v>2152</v>
      </c>
      <c r="J517"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17" s="492"/>
      <c r="L517" s="492"/>
      <c r="M517" s="493"/>
      <c r="N517" s="482"/>
      <c r="O517" s="482"/>
      <c r="P517" s="482"/>
      <c r="Q517" s="481" t="s">
        <v>2016</v>
      </c>
    </row>
    <row r="518" spans="4:17" x14ac:dyDescent="0.25">
      <c r="D518" s="482" t="s">
        <v>3678</v>
      </c>
      <c r="E518" s="481" t="s">
        <v>3676</v>
      </c>
      <c r="F518" s="482" t="s">
        <v>2390</v>
      </c>
      <c r="G518" s="481"/>
      <c r="H518" s="482" t="s">
        <v>2117</v>
      </c>
      <c r="I518" s="482" t="s">
        <v>2152</v>
      </c>
      <c r="J518"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18" s="492"/>
      <c r="L518" s="492"/>
      <c r="M518" s="493"/>
      <c r="N518" s="482"/>
      <c r="O518" s="482"/>
      <c r="P518" s="482"/>
      <c r="Q518" s="481" t="s">
        <v>2017</v>
      </c>
    </row>
    <row r="519" spans="4:17" x14ac:dyDescent="0.25">
      <c r="D519" s="482" t="s">
        <v>3679</v>
      </c>
      <c r="E519" s="481" t="s">
        <v>3676</v>
      </c>
      <c r="F519" s="482" t="s">
        <v>2390</v>
      </c>
      <c r="G519" s="481"/>
      <c r="H519" s="482" t="s">
        <v>2117</v>
      </c>
      <c r="I519" s="482" t="s">
        <v>2152</v>
      </c>
      <c r="J519"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19" s="492"/>
      <c r="L519" s="492"/>
      <c r="M519" s="493"/>
      <c r="N519" s="482"/>
      <c r="O519" s="482"/>
      <c r="P519" s="482"/>
      <c r="Q519" s="481" t="s">
        <v>2018</v>
      </c>
    </row>
    <row r="520" spans="4:17" x14ac:dyDescent="0.25">
      <c r="D520" s="482" t="s">
        <v>3680</v>
      </c>
      <c r="E520" s="481" t="s">
        <v>3676</v>
      </c>
      <c r="F520" s="482" t="s">
        <v>2390</v>
      </c>
      <c r="G520" s="481"/>
      <c r="H520" s="482" t="s">
        <v>2117</v>
      </c>
      <c r="I520" s="482" t="s">
        <v>2152</v>
      </c>
      <c r="J520"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0" s="492"/>
      <c r="L520" s="492"/>
      <c r="M520" s="493"/>
      <c r="N520" s="482"/>
      <c r="O520" s="482"/>
      <c r="P520" s="482"/>
      <c r="Q520" s="481" t="s">
        <v>2019</v>
      </c>
    </row>
    <row r="521" spans="4:17" x14ac:dyDescent="0.25">
      <c r="D521" s="482" t="s">
        <v>3681</v>
      </c>
      <c r="E521" s="481" t="s">
        <v>3676</v>
      </c>
      <c r="F521" s="482" t="s">
        <v>2390</v>
      </c>
      <c r="G521" s="481"/>
      <c r="H521" s="482" t="s">
        <v>2117</v>
      </c>
      <c r="I521" s="482" t="s">
        <v>2152</v>
      </c>
      <c r="J521"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1" s="492"/>
      <c r="L521" s="492"/>
      <c r="M521" s="493"/>
      <c r="N521" s="482"/>
      <c r="O521" s="482"/>
      <c r="P521" s="482"/>
      <c r="Q521" s="481" t="s">
        <v>2020</v>
      </c>
    </row>
    <row r="522" spans="4:17" x14ac:dyDescent="0.25">
      <c r="D522" s="482" t="s">
        <v>3682</v>
      </c>
      <c r="E522" s="481" t="s">
        <v>3676</v>
      </c>
      <c r="F522" s="482" t="s">
        <v>2390</v>
      </c>
      <c r="G522" s="481"/>
      <c r="H522" s="482" t="s">
        <v>2117</v>
      </c>
      <c r="I522" s="482" t="s">
        <v>2152</v>
      </c>
      <c r="J522"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2" s="492"/>
      <c r="L522" s="492"/>
      <c r="M522" s="493"/>
      <c r="N522" s="482"/>
      <c r="O522" s="482"/>
      <c r="P522" s="482"/>
      <c r="Q522" s="481" t="s">
        <v>2021</v>
      </c>
    </row>
    <row r="523" spans="4:17" x14ac:dyDescent="0.25">
      <c r="D523" s="482" t="s">
        <v>3683</v>
      </c>
      <c r="E523" s="481" t="s">
        <v>3676</v>
      </c>
      <c r="F523" s="482" t="s">
        <v>2390</v>
      </c>
      <c r="G523" s="481"/>
      <c r="H523" s="482" t="s">
        <v>2117</v>
      </c>
      <c r="I523" s="482" t="s">
        <v>2152</v>
      </c>
      <c r="J523"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3" s="492"/>
      <c r="L523" s="492"/>
      <c r="M523" s="493"/>
      <c r="N523" s="482"/>
      <c r="O523" s="482"/>
      <c r="P523" s="482"/>
      <c r="Q523" s="481" t="s">
        <v>2022</v>
      </c>
    </row>
    <row r="524" spans="4:17" x14ac:dyDescent="0.25">
      <c r="D524" s="482" t="s">
        <v>3684</v>
      </c>
      <c r="E524" s="481" t="s">
        <v>3676</v>
      </c>
      <c r="F524" s="482" t="s">
        <v>2390</v>
      </c>
      <c r="G524" s="481"/>
      <c r="H524" s="482" t="s">
        <v>2117</v>
      </c>
      <c r="I524" s="482" t="s">
        <v>2152</v>
      </c>
      <c r="J524"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4" s="492"/>
      <c r="L524" s="492"/>
      <c r="M524" s="493"/>
      <c r="N524" s="482"/>
      <c r="O524" s="482"/>
      <c r="P524" s="482"/>
      <c r="Q524" s="481" t="s">
        <v>2023</v>
      </c>
    </row>
    <row r="525" spans="4:17" x14ac:dyDescent="0.25">
      <c r="D525" s="482" t="s">
        <v>3685</v>
      </c>
      <c r="E525" s="481" t="s">
        <v>3676</v>
      </c>
      <c r="F525" s="482" t="s">
        <v>2390</v>
      </c>
      <c r="G525" s="481"/>
      <c r="H525" s="482" t="s">
        <v>2117</v>
      </c>
      <c r="I525" s="482" t="s">
        <v>2152</v>
      </c>
      <c r="J525"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5" s="492"/>
      <c r="L525" s="492"/>
      <c r="M525" s="493"/>
      <c r="N525" s="482"/>
      <c r="O525" s="482"/>
      <c r="P525" s="482"/>
      <c r="Q525" s="481" t="s">
        <v>2024</v>
      </c>
    </row>
    <row r="526" spans="4:17" x14ac:dyDescent="0.25">
      <c r="D526" s="482" t="s">
        <v>3686</v>
      </c>
      <c r="E526" s="481" t="s">
        <v>3687</v>
      </c>
      <c r="F526" s="482" t="s">
        <v>3688</v>
      </c>
      <c r="G526" s="481"/>
      <c r="H526" s="482"/>
      <c r="I526" s="482"/>
      <c r="J526" s="481" t="str">
        <f t="shared" si="9"/>
        <v>TCP-3: Percentage of laboratories showing adequate performance in external quality assurance for smear microscopy among the total number of laboratories that undertake smear microscopy during the reporting period</v>
      </c>
      <c r="K526" s="492"/>
      <c r="L526" s="492"/>
      <c r="M526" s="493"/>
      <c r="N526" s="482"/>
      <c r="O526" s="482"/>
      <c r="P526" s="482"/>
      <c r="Q526" s="481" t="s">
        <v>2025</v>
      </c>
    </row>
    <row r="527" spans="4:17" x14ac:dyDescent="0.25">
      <c r="D527" s="482" t="s">
        <v>3689</v>
      </c>
      <c r="E527" s="481" t="s">
        <v>3687</v>
      </c>
      <c r="F527" s="482" t="s">
        <v>3688</v>
      </c>
      <c r="G527" s="481"/>
      <c r="H527" s="482"/>
      <c r="I527" s="482"/>
      <c r="J527" s="481" t="str">
        <f t="shared" si="9"/>
        <v>TCP-3: Percentage of laboratories showing adequate performance in external quality assurance for smear microscopy among the total number of laboratories that undertake smear microscopy during the reporting period</v>
      </c>
      <c r="K527" s="492"/>
      <c r="L527" s="492"/>
      <c r="M527" s="493"/>
      <c r="N527" s="482"/>
      <c r="O527" s="482"/>
      <c r="P527" s="482"/>
      <c r="Q527" s="481" t="s">
        <v>2026</v>
      </c>
    </row>
    <row r="528" spans="4:17" x14ac:dyDescent="0.25">
      <c r="D528" s="482" t="s">
        <v>3690</v>
      </c>
      <c r="E528" s="481" t="s">
        <v>3687</v>
      </c>
      <c r="F528" s="482" t="s">
        <v>3688</v>
      </c>
      <c r="G528" s="481"/>
      <c r="H528" s="482"/>
      <c r="I528" s="482"/>
      <c r="J528" s="481" t="str">
        <f t="shared" si="9"/>
        <v>TCP-3: Percentage of laboratories showing adequate performance in external quality assurance for smear microscopy among the total number of laboratories that undertake smear microscopy during the reporting period</v>
      </c>
      <c r="K528" s="492"/>
      <c r="L528" s="492"/>
      <c r="M528" s="493"/>
      <c r="N528" s="482"/>
      <c r="O528" s="482"/>
      <c r="P528" s="482"/>
      <c r="Q528" s="481" t="s">
        <v>2027</v>
      </c>
    </row>
    <row r="529" spans="4:17" x14ac:dyDescent="0.25">
      <c r="D529" s="482" t="s">
        <v>3691</v>
      </c>
      <c r="E529" s="481" t="s">
        <v>3687</v>
      </c>
      <c r="F529" s="482" t="s">
        <v>3688</v>
      </c>
      <c r="G529" s="481"/>
      <c r="H529" s="482"/>
      <c r="I529" s="482"/>
      <c r="J529" s="481" t="str">
        <f t="shared" si="9"/>
        <v>TCP-3: Percentage of laboratories showing adequate performance in external quality assurance for smear microscopy among the total number of laboratories that undertake smear microscopy during the reporting period</v>
      </c>
      <c r="K529" s="492"/>
      <c r="L529" s="492"/>
      <c r="M529" s="493"/>
      <c r="N529" s="482"/>
      <c r="O529" s="482"/>
      <c r="P529" s="482"/>
      <c r="Q529" s="481" t="s">
        <v>2028</v>
      </c>
    </row>
    <row r="530" spans="4:17" x14ac:dyDescent="0.25">
      <c r="D530" s="482" t="s">
        <v>3692</v>
      </c>
      <c r="E530" s="481" t="s">
        <v>3687</v>
      </c>
      <c r="F530" s="482" t="s">
        <v>3688</v>
      </c>
      <c r="G530" s="481"/>
      <c r="H530" s="482"/>
      <c r="I530" s="482"/>
      <c r="J530" s="481" t="str">
        <f t="shared" si="9"/>
        <v>TCP-3: Percentage of laboratories showing adequate performance in external quality assurance for smear microscopy among the total number of laboratories that undertake smear microscopy during the reporting period</v>
      </c>
      <c r="K530" s="492"/>
      <c r="L530" s="492"/>
      <c r="M530" s="493"/>
      <c r="N530" s="482"/>
      <c r="O530" s="482"/>
      <c r="P530" s="482"/>
      <c r="Q530" s="481" t="s">
        <v>2029</v>
      </c>
    </row>
    <row r="531" spans="4:17" x14ac:dyDescent="0.25">
      <c r="D531" s="482" t="s">
        <v>3693</v>
      </c>
      <c r="E531" s="481" t="s">
        <v>3687</v>
      </c>
      <c r="F531" s="482" t="s">
        <v>3688</v>
      </c>
      <c r="G531" s="481"/>
      <c r="H531" s="482"/>
      <c r="I531" s="482"/>
      <c r="J531" s="481" t="str">
        <f t="shared" si="9"/>
        <v>TCP-3: Percentage of laboratories showing adequate performance in external quality assurance for smear microscopy among the total number of laboratories that undertake smear microscopy during the reporting period</v>
      </c>
      <c r="K531" s="492"/>
      <c r="L531" s="492"/>
      <c r="M531" s="493"/>
      <c r="N531" s="482"/>
      <c r="O531" s="482"/>
      <c r="P531" s="482"/>
      <c r="Q531" s="481" t="s">
        <v>2030</v>
      </c>
    </row>
    <row r="532" spans="4:17" x14ac:dyDescent="0.25">
      <c r="D532" s="482" t="s">
        <v>3694</v>
      </c>
      <c r="E532" s="481" t="s">
        <v>3687</v>
      </c>
      <c r="F532" s="482" t="s">
        <v>3688</v>
      </c>
      <c r="G532" s="481"/>
      <c r="H532" s="482"/>
      <c r="I532" s="482"/>
      <c r="J532" s="481" t="str">
        <f t="shared" si="9"/>
        <v>TCP-3: Percentage of laboratories showing adequate performance in external quality assurance for smear microscopy among the total number of laboratories that undertake smear microscopy during the reporting period</v>
      </c>
      <c r="K532" s="492"/>
      <c r="L532" s="492"/>
      <c r="M532" s="493"/>
      <c r="N532" s="482"/>
      <c r="O532" s="482"/>
      <c r="P532" s="482"/>
      <c r="Q532" s="481" t="s">
        <v>2031</v>
      </c>
    </row>
    <row r="533" spans="4:17" x14ac:dyDescent="0.25">
      <c r="D533" s="482" t="s">
        <v>3695</v>
      </c>
      <c r="E533" s="481" t="s">
        <v>3687</v>
      </c>
      <c r="F533" s="482" t="s">
        <v>3688</v>
      </c>
      <c r="G533" s="481"/>
      <c r="H533" s="482"/>
      <c r="I533" s="482"/>
      <c r="J533" s="481" t="str">
        <f t="shared" si="9"/>
        <v>TCP-3: Percentage of laboratories showing adequate performance in external quality assurance for smear microscopy among the total number of laboratories that undertake smear microscopy during the reporting period</v>
      </c>
      <c r="K533" s="492"/>
      <c r="L533" s="492"/>
      <c r="M533" s="493"/>
      <c r="N533" s="482"/>
      <c r="O533" s="482"/>
      <c r="P533" s="482"/>
      <c r="Q533" s="481" t="s">
        <v>2032</v>
      </c>
    </row>
    <row r="534" spans="4:17" x14ac:dyDescent="0.25">
      <c r="D534" s="482" t="s">
        <v>3696</v>
      </c>
      <c r="E534" s="481" t="s">
        <v>3687</v>
      </c>
      <c r="F534" s="482" t="s">
        <v>3688</v>
      </c>
      <c r="G534" s="481"/>
      <c r="H534" s="482"/>
      <c r="I534" s="482"/>
      <c r="J534" s="481" t="str">
        <f t="shared" si="9"/>
        <v>TCP-3: Percentage of laboratories showing adequate performance in external quality assurance for smear microscopy among the total number of laboratories that undertake smear microscopy during the reporting period</v>
      </c>
      <c r="K534" s="492"/>
      <c r="L534" s="492"/>
      <c r="M534" s="493"/>
      <c r="N534" s="482"/>
      <c r="O534" s="482"/>
      <c r="P534" s="482"/>
      <c r="Q534" s="481" t="s">
        <v>2033</v>
      </c>
    </row>
    <row r="535" spans="4:17" x14ac:dyDescent="0.25">
      <c r="D535" s="482" t="s">
        <v>3697</v>
      </c>
      <c r="E535" s="481" t="s">
        <v>3687</v>
      </c>
      <c r="F535" s="482" t="s">
        <v>3688</v>
      </c>
      <c r="G535" s="481"/>
      <c r="H535" s="482"/>
      <c r="I535" s="482"/>
      <c r="J535" s="481" t="str">
        <f t="shared" si="9"/>
        <v>TCP-3: Percentage of laboratories showing adequate performance in external quality assurance for smear microscopy among the total number of laboratories that undertake smear microscopy during the reporting period</v>
      </c>
      <c r="K535" s="492"/>
      <c r="L535" s="492"/>
      <c r="M535" s="493"/>
      <c r="N535" s="482"/>
      <c r="O535" s="482"/>
      <c r="P535" s="482"/>
      <c r="Q535" s="481" t="s">
        <v>2034</v>
      </c>
    </row>
    <row r="536" spans="4:17" x14ac:dyDescent="0.25">
      <c r="D536" s="482" t="s">
        <v>3698</v>
      </c>
      <c r="E536" s="481" t="s">
        <v>3699</v>
      </c>
      <c r="F536" s="482" t="s">
        <v>3700</v>
      </c>
      <c r="G536" s="481"/>
      <c r="H536" s="482"/>
      <c r="I536" s="482"/>
      <c r="J536" s="481" t="str">
        <f t="shared" si="9"/>
        <v>TCP-4: Percentage of reporting units reporting no stock-outs of anti-TB drugs on the last day of the quarter</v>
      </c>
      <c r="K536" s="492"/>
      <c r="L536" s="492"/>
      <c r="M536" s="493"/>
      <c r="N536" s="482"/>
      <c r="O536" s="482"/>
      <c r="P536" s="482"/>
      <c r="Q536" s="481" t="s">
        <v>2035</v>
      </c>
    </row>
    <row r="537" spans="4:17" x14ac:dyDescent="0.25">
      <c r="D537" s="482" t="s">
        <v>3701</v>
      </c>
      <c r="E537" s="481" t="s">
        <v>3699</v>
      </c>
      <c r="F537" s="482" t="s">
        <v>3700</v>
      </c>
      <c r="G537" s="481"/>
      <c r="H537" s="482"/>
      <c r="I537" s="482"/>
      <c r="J537" s="481" t="str">
        <f t="shared" si="9"/>
        <v>TCP-4: Percentage of reporting units reporting no stock-outs of anti-TB drugs on the last day of the quarter</v>
      </c>
      <c r="K537" s="492"/>
      <c r="L537" s="492"/>
      <c r="M537" s="493"/>
      <c r="N537" s="482"/>
      <c r="O537" s="482"/>
      <c r="P537" s="482"/>
      <c r="Q537" s="481" t="s">
        <v>2036</v>
      </c>
    </row>
    <row r="538" spans="4:17" x14ac:dyDescent="0.25">
      <c r="D538" s="482" t="s">
        <v>3702</v>
      </c>
      <c r="E538" s="481" t="s">
        <v>3699</v>
      </c>
      <c r="F538" s="482" t="s">
        <v>3700</v>
      </c>
      <c r="G538" s="481"/>
      <c r="H538" s="482"/>
      <c r="I538" s="482"/>
      <c r="J538" s="481" t="str">
        <f t="shared" si="9"/>
        <v>TCP-4: Percentage of reporting units reporting no stock-outs of anti-TB drugs on the last day of the quarter</v>
      </c>
      <c r="K538" s="492"/>
      <c r="L538" s="492"/>
      <c r="M538" s="493"/>
      <c r="N538" s="482"/>
      <c r="O538" s="482"/>
      <c r="P538" s="482"/>
      <c r="Q538" s="481" t="s">
        <v>2037</v>
      </c>
    </row>
    <row r="539" spans="4:17" x14ac:dyDescent="0.25">
      <c r="D539" s="482" t="s">
        <v>3703</v>
      </c>
      <c r="E539" s="481" t="s">
        <v>3699</v>
      </c>
      <c r="F539" s="482" t="s">
        <v>3700</v>
      </c>
      <c r="G539" s="481"/>
      <c r="H539" s="482"/>
      <c r="I539" s="482"/>
      <c r="J539" s="481" t="str">
        <f t="shared" si="9"/>
        <v>TCP-4: Percentage of reporting units reporting no stock-outs of anti-TB drugs on the last day of the quarter</v>
      </c>
      <c r="K539" s="492"/>
      <c r="L539" s="492"/>
      <c r="M539" s="493"/>
      <c r="N539" s="482"/>
      <c r="O539" s="482"/>
      <c r="P539" s="482"/>
      <c r="Q539" s="481" t="s">
        <v>2038</v>
      </c>
    </row>
    <row r="540" spans="4:17" x14ac:dyDescent="0.25">
      <c r="D540" s="482" t="s">
        <v>3704</v>
      </c>
      <c r="E540" s="481" t="s">
        <v>3699</v>
      </c>
      <c r="F540" s="482" t="s">
        <v>3700</v>
      </c>
      <c r="G540" s="481"/>
      <c r="H540" s="482"/>
      <c r="I540" s="482"/>
      <c r="J540" s="481" t="str">
        <f t="shared" si="9"/>
        <v>TCP-4: Percentage of reporting units reporting no stock-outs of anti-TB drugs on the last day of the quarter</v>
      </c>
      <c r="K540" s="492"/>
      <c r="L540" s="492"/>
      <c r="M540" s="493"/>
      <c r="N540" s="482"/>
      <c r="O540" s="482"/>
      <c r="P540" s="482"/>
      <c r="Q540" s="481" t="s">
        <v>2039</v>
      </c>
    </row>
    <row r="541" spans="4:17" x14ac:dyDescent="0.25">
      <c r="D541" s="482" t="s">
        <v>3705</v>
      </c>
      <c r="E541" s="481" t="s">
        <v>3699</v>
      </c>
      <c r="F541" s="482" t="s">
        <v>3700</v>
      </c>
      <c r="G541" s="481"/>
      <c r="H541" s="482"/>
      <c r="I541" s="482"/>
      <c r="J541" s="481" t="str">
        <f t="shared" si="9"/>
        <v>TCP-4: Percentage of reporting units reporting no stock-outs of anti-TB drugs on the last day of the quarter</v>
      </c>
      <c r="K541" s="492"/>
      <c r="L541" s="492"/>
      <c r="M541" s="493"/>
      <c r="N541" s="482"/>
      <c r="O541" s="482"/>
      <c r="P541" s="482"/>
      <c r="Q541" s="481" t="s">
        <v>2040</v>
      </c>
    </row>
    <row r="542" spans="4:17" x14ac:dyDescent="0.25">
      <c r="D542" s="482" t="s">
        <v>3706</v>
      </c>
      <c r="E542" s="481" t="s">
        <v>3699</v>
      </c>
      <c r="F542" s="482" t="s">
        <v>3700</v>
      </c>
      <c r="G542" s="481"/>
      <c r="H542" s="482"/>
      <c r="I542" s="482"/>
      <c r="J542" s="481" t="str">
        <f t="shared" si="9"/>
        <v>TCP-4: Percentage of reporting units reporting no stock-outs of anti-TB drugs on the last day of the quarter</v>
      </c>
      <c r="K542" s="492"/>
      <c r="L542" s="492"/>
      <c r="M542" s="493"/>
      <c r="N542" s="482"/>
      <c r="O542" s="482"/>
      <c r="P542" s="482"/>
      <c r="Q542" s="481" t="s">
        <v>2041</v>
      </c>
    </row>
    <row r="543" spans="4:17" x14ac:dyDescent="0.25">
      <c r="D543" s="482" t="s">
        <v>3707</v>
      </c>
      <c r="E543" s="481" t="s">
        <v>3699</v>
      </c>
      <c r="F543" s="482" t="s">
        <v>3700</v>
      </c>
      <c r="G543" s="481"/>
      <c r="H543" s="482"/>
      <c r="I543" s="482"/>
      <c r="J543" s="481" t="str">
        <f t="shared" si="9"/>
        <v>TCP-4: Percentage of reporting units reporting no stock-outs of anti-TB drugs on the last day of the quarter</v>
      </c>
      <c r="K543" s="492"/>
      <c r="L543" s="492"/>
      <c r="M543" s="493"/>
      <c r="N543" s="482"/>
      <c r="O543" s="482"/>
      <c r="P543" s="482"/>
      <c r="Q543" s="481" t="s">
        <v>2042</v>
      </c>
    </row>
    <row r="544" spans="4:17" x14ac:dyDescent="0.25">
      <c r="D544" s="482" t="s">
        <v>3708</v>
      </c>
      <c r="E544" s="481" t="s">
        <v>3699</v>
      </c>
      <c r="F544" s="482" t="s">
        <v>3700</v>
      </c>
      <c r="G544" s="481"/>
      <c r="H544" s="482"/>
      <c r="I544" s="482"/>
      <c r="J544" s="481" t="str">
        <f t="shared" si="9"/>
        <v>TCP-4: Percentage of reporting units reporting no stock-outs of anti-TB drugs on the last day of the quarter</v>
      </c>
      <c r="K544" s="492"/>
      <c r="L544" s="492"/>
      <c r="M544" s="493"/>
      <c r="N544" s="482"/>
      <c r="O544" s="482"/>
      <c r="P544" s="482"/>
      <c r="Q544" s="481" t="s">
        <v>2043</v>
      </c>
    </row>
    <row r="545" spans="4:17" x14ac:dyDescent="0.25">
      <c r="D545" s="482" t="s">
        <v>3709</v>
      </c>
      <c r="E545" s="481" t="s">
        <v>3699</v>
      </c>
      <c r="F545" s="482" t="s">
        <v>3700</v>
      </c>
      <c r="G545" s="481"/>
      <c r="H545" s="482"/>
      <c r="I545" s="482"/>
      <c r="J545" s="481" t="str">
        <f t="shared" si="9"/>
        <v>TCP-4: Percentage of reporting units reporting no stock-outs of anti-TB drugs on the last day of the quarter</v>
      </c>
      <c r="K545" s="492"/>
      <c r="L545" s="492"/>
      <c r="M545" s="493"/>
      <c r="N545" s="482"/>
      <c r="O545" s="482"/>
      <c r="P545" s="482"/>
      <c r="Q545" s="481" t="s">
        <v>2044</v>
      </c>
    </row>
    <row r="546" spans="4:17" x14ac:dyDescent="0.25">
      <c r="D546" s="482" t="s">
        <v>3710</v>
      </c>
      <c r="E546" s="481" t="s">
        <v>3711</v>
      </c>
      <c r="F546" s="482" t="s">
        <v>3712</v>
      </c>
      <c r="G546" s="481"/>
      <c r="H546" s="482"/>
      <c r="I546" s="482"/>
      <c r="J546" s="481" t="str">
        <f t="shared" si="9"/>
        <v>TCP-7a: Number of notified TB cases (all forms) contributed by non-national TB program providers – private/non-governmental facilities</v>
      </c>
      <c r="K546" s="492"/>
      <c r="L546" s="492"/>
      <c r="M546" s="493"/>
      <c r="N546" s="482"/>
      <c r="O546" s="482"/>
      <c r="P546" s="482"/>
      <c r="Q546" s="481" t="s">
        <v>2045</v>
      </c>
    </row>
    <row r="547" spans="4:17" x14ac:dyDescent="0.25">
      <c r="D547" s="482" t="s">
        <v>3713</v>
      </c>
      <c r="E547" s="481" t="s">
        <v>3711</v>
      </c>
      <c r="F547" s="482" t="s">
        <v>3712</v>
      </c>
      <c r="G547" s="481"/>
      <c r="H547" s="482"/>
      <c r="I547" s="482"/>
      <c r="J547" s="481" t="str">
        <f t="shared" si="9"/>
        <v>TCP-7a: Number of notified TB cases (all forms) contributed by non-national TB program providers – private/non-governmental facilities</v>
      </c>
      <c r="K547" s="492"/>
      <c r="L547" s="492"/>
      <c r="M547" s="493"/>
      <c r="N547" s="482"/>
      <c r="O547" s="482"/>
      <c r="P547" s="482"/>
      <c r="Q547" s="481" t="s">
        <v>2046</v>
      </c>
    </row>
    <row r="548" spans="4:17" x14ac:dyDescent="0.25">
      <c r="D548" s="482" t="s">
        <v>3714</v>
      </c>
      <c r="E548" s="481" t="s">
        <v>3711</v>
      </c>
      <c r="F548" s="482" t="s">
        <v>3712</v>
      </c>
      <c r="G548" s="481"/>
      <c r="H548" s="482"/>
      <c r="I548" s="482"/>
      <c r="J548" s="481" t="str">
        <f t="shared" si="9"/>
        <v>TCP-7a: Number of notified TB cases (all forms) contributed by non-national TB program providers – private/non-governmental facilities</v>
      </c>
      <c r="K548" s="492"/>
      <c r="L548" s="492"/>
      <c r="M548" s="493"/>
      <c r="N548" s="482"/>
      <c r="O548" s="482"/>
      <c r="P548" s="482"/>
      <c r="Q548" s="481" t="s">
        <v>2047</v>
      </c>
    </row>
    <row r="549" spans="4:17" x14ac:dyDescent="0.25">
      <c r="D549" s="482" t="s">
        <v>3715</v>
      </c>
      <c r="E549" s="481" t="s">
        <v>3711</v>
      </c>
      <c r="F549" s="482" t="s">
        <v>3712</v>
      </c>
      <c r="G549" s="481"/>
      <c r="H549" s="482"/>
      <c r="I549" s="482"/>
      <c r="J549" s="481" t="str">
        <f t="shared" si="9"/>
        <v>TCP-7a: Number of notified TB cases (all forms) contributed by non-national TB program providers – private/non-governmental facilities</v>
      </c>
      <c r="K549" s="492"/>
      <c r="L549" s="492"/>
      <c r="M549" s="493"/>
      <c r="N549" s="482"/>
      <c r="O549" s="482"/>
      <c r="P549" s="482"/>
      <c r="Q549" s="481" t="s">
        <v>2048</v>
      </c>
    </row>
    <row r="550" spans="4:17" x14ac:dyDescent="0.25">
      <c r="D550" s="482" t="s">
        <v>3716</v>
      </c>
      <c r="E550" s="481" t="s">
        <v>3711</v>
      </c>
      <c r="F550" s="482" t="s">
        <v>3712</v>
      </c>
      <c r="G550" s="481"/>
      <c r="H550" s="482"/>
      <c r="I550" s="482"/>
      <c r="J550" s="481" t="str">
        <f t="shared" si="9"/>
        <v>TCP-7a: Number of notified TB cases (all forms) contributed by non-national TB program providers – private/non-governmental facilities</v>
      </c>
      <c r="K550" s="492"/>
      <c r="L550" s="492"/>
      <c r="M550" s="493"/>
      <c r="N550" s="482"/>
      <c r="O550" s="482"/>
      <c r="P550" s="482"/>
      <c r="Q550" s="481" t="s">
        <v>2049</v>
      </c>
    </row>
    <row r="551" spans="4:17" x14ac:dyDescent="0.25">
      <c r="D551" s="482" t="s">
        <v>3717</v>
      </c>
      <c r="E551" s="481" t="s">
        <v>3711</v>
      </c>
      <c r="F551" s="482" t="s">
        <v>3712</v>
      </c>
      <c r="G551" s="481"/>
      <c r="H551" s="482"/>
      <c r="I551" s="482"/>
      <c r="J551" s="481" t="str">
        <f t="shared" si="9"/>
        <v>TCP-7a: Number of notified TB cases (all forms) contributed by non-national TB program providers – private/non-governmental facilities</v>
      </c>
      <c r="K551" s="492"/>
      <c r="L551" s="492"/>
      <c r="M551" s="493"/>
      <c r="N551" s="482"/>
      <c r="O551" s="482"/>
      <c r="P551" s="482"/>
      <c r="Q551" s="481" t="s">
        <v>2050</v>
      </c>
    </row>
    <row r="552" spans="4:17" x14ac:dyDescent="0.25">
      <c r="D552" s="482" t="s">
        <v>3718</v>
      </c>
      <c r="E552" s="481" t="s">
        <v>3711</v>
      </c>
      <c r="F552" s="482" t="s">
        <v>3712</v>
      </c>
      <c r="G552" s="481"/>
      <c r="H552" s="482"/>
      <c r="I552" s="482"/>
      <c r="J552" s="481" t="str">
        <f t="shared" si="9"/>
        <v>TCP-7a: Number of notified TB cases (all forms) contributed by non-national TB program providers – private/non-governmental facilities</v>
      </c>
      <c r="K552" s="492"/>
      <c r="L552" s="492"/>
      <c r="M552" s="493"/>
      <c r="N552" s="482"/>
      <c r="O552" s="482"/>
      <c r="P552" s="482"/>
      <c r="Q552" s="481" t="s">
        <v>2051</v>
      </c>
    </row>
    <row r="553" spans="4:17" x14ac:dyDescent="0.25">
      <c r="D553" s="482" t="s">
        <v>3719</v>
      </c>
      <c r="E553" s="481" t="s">
        <v>3711</v>
      </c>
      <c r="F553" s="482" t="s">
        <v>3712</v>
      </c>
      <c r="G553" s="481"/>
      <c r="H553" s="482"/>
      <c r="I553" s="482"/>
      <c r="J553" s="481" t="str">
        <f t="shared" si="9"/>
        <v>TCP-7a: Number of notified TB cases (all forms) contributed by non-national TB program providers – private/non-governmental facilities</v>
      </c>
      <c r="K553" s="492"/>
      <c r="L553" s="492"/>
      <c r="M553" s="493"/>
      <c r="N553" s="482"/>
      <c r="O553" s="482"/>
      <c r="P553" s="482"/>
      <c r="Q553" s="481" t="s">
        <v>2052</v>
      </c>
    </row>
    <row r="554" spans="4:17" x14ac:dyDescent="0.25">
      <c r="D554" s="482" t="s">
        <v>3720</v>
      </c>
      <c r="E554" s="481" t="s">
        <v>3711</v>
      </c>
      <c r="F554" s="482" t="s">
        <v>3712</v>
      </c>
      <c r="G554" s="481"/>
      <c r="H554" s="482"/>
      <c r="I554" s="482"/>
      <c r="J554" s="481" t="str">
        <f t="shared" si="9"/>
        <v>TCP-7a: Number of notified TB cases (all forms) contributed by non-national TB program providers – private/non-governmental facilities</v>
      </c>
      <c r="K554" s="492"/>
      <c r="L554" s="492"/>
      <c r="M554" s="493"/>
      <c r="N554" s="482"/>
      <c r="O554" s="482"/>
      <c r="P554" s="482"/>
      <c r="Q554" s="481" t="s">
        <v>2053</v>
      </c>
    </row>
    <row r="555" spans="4:17" x14ac:dyDescent="0.25">
      <c r="D555" s="482" t="s">
        <v>3721</v>
      </c>
      <c r="E555" s="481" t="s">
        <v>3711</v>
      </c>
      <c r="F555" s="482" t="s">
        <v>3712</v>
      </c>
      <c r="G555" s="481"/>
      <c r="H555" s="482"/>
      <c r="I555" s="482"/>
      <c r="J555" s="481" t="str">
        <f t="shared" si="9"/>
        <v>TCP-7a: Number of notified TB cases (all forms) contributed by non-national TB program providers – private/non-governmental facilities</v>
      </c>
      <c r="K555" s="492"/>
      <c r="L555" s="492"/>
      <c r="M555" s="493"/>
      <c r="N555" s="482"/>
      <c r="O555" s="482"/>
      <c r="P555" s="482"/>
      <c r="Q555" s="481" t="s">
        <v>2054</v>
      </c>
    </row>
    <row r="556" spans="4:17" x14ac:dyDescent="0.25">
      <c r="D556" s="482" t="s">
        <v>3722</v>
      </c>
      <c r="E556" s="481" t="s">
        <v>3723</v>
      </c>
      <c r="F556" s="482" t="s">
        <v>2281</v>
      </c>
      <c r="G556" s="481"/>
      <c r="H556" s="482" t="s">
        <v>2145</v>
      </c>
      <c r="I556" s="482" t="s">
        <v>2148</v>
      </c>
      <c r="J556" s="481" t="str">
        <f t="shared" si="9"/>
        <v>MDR TB-2(M): Number of TB cases with RR-TB and/or MDR-TB notifiedGenderFemale</v>
      </c>
      <c r="K556" s="492">
        <v>32</v>
      </c>
      <c r="L556" s="492"/>
      <c r="M556" s="493"/>
      <c r="N556" s="482"/>
      <c r="O556" s="482"/>
      <c r="P556" s="482"/>
      <c r="Q556" s="481" t="s">
        <v>2055</v>
      </c>
    </row>
    <row r="557" spans="4:17" x14ac:dyDescent="0.25">
      <c r="D557" s="482" t="s">
        <v>3724</v>
      </c>
      <c r="E557" s="481" t="s">
        <v>3723</v>
      </c>
      <c r="F557" s="482" t="s">
        <v>2281</v>
      </c>
      <c r="G557" s="481"/>
      <c r="H557" s="482" t="s">
        <v>2117</v>
      </c>
      <c r="I557" s="482" t="s">
        <v>2152</v>
      </c>
      <c r="J557" s="481" t="str">
        <f t="shared" si="9"/>
        <v>MDR TB-2(M): Number of TB cases with RR-TB and/or MDR-TB notifiedAgeU15</v>
      </c>
      <c r="K557" s="492">
        <v>1</v>
      </c>
      <c r="L557" s="492"/>
      <c r="M557" s="493"/>
      <c r="N557" s="482"/>
      <c r="O557" s="482"/>
      <c r="P557" s="482"/>
      <c r="Q557" s="481" t="s">
        <v>2056</v>
      </c>
    </row>
    <row r="558" spans="4:17" x14ac:dyDescent="0.25">
      <c r="D558" s="482" t="s">
        <v>3725</v>
      </c>
      <c r="E558" s="481" t="s">
        <v>3723</v>
      </c>
      <c r="F558" s="482" t="s">
        <v>2281</v>
      </c>
      <c r="G558" s="481"/>
      <c r="H558" s="482" t="s">
        <v>2117</v>
      </c>
      <c r="I558" s="482" t="s">
        <v>2154</v>
      </c>
      <c r="J558" s="481" t="str">
        <f t="shared" si="9"/>
        <v>MDR TB-2(M): Number of TB cases with RR-TB and/or MDR-TB notifiedAge15+</v>
      </c>
      <c r="K558" s="492">
        <v>106</v>
      </c>
      <c r="L558" s="492"/>
      <c r="M558" s="493"/>
      <c r="N558" s="482"/>
      <c r="O558" s="482"/>
      <c r="P558" s="482"/>
      <c r="Q558" s="481" t="s">
        <v>2057</v>
      </c>
    </row>
    <row r="559" spans="4:17" x14ac:dyDescent="0.25">
      <c r="D559" s="482" t="s">
        <v>3726</v>
      </c>
      <c r="E559" s="481" t="s">
        <v>3723</v>
      </c>
      <c r="F559" s="482" t="s">
        <v>2281</v>
      </c>
      <c r="G559" s="481"/>
      <c r="H559" s="482" t="s">
        <v>2145</v>
      </c>
      <c r="I559" s="482" t="s">
        <v>2146</v>
      </c>
      <c r="J559" s="481" t="str">
        <f t="shared" si="9"/>
        <v>MDR TB-2(M): Number of TB cases with RR-TB and/or MDR-TB notifiedGenderMale</v>
      </c>
      <c r="K559" s="492">
        <v>75</v>
      </c>
      <c r="L559" s="492"/>
      <c r="M559" s="493"/>
      <c r="N559" s="482"/>
      <c r="O559" s="482"/>
      <c r="P559" s="482"/>
      <c r="Q559" s="481" t="s">
        <v>2058</v>
      </c>
    </row>
    <row r="560" spans="4:17" x14ac:dyDescent="0.25">
      <c r="D560" s="482" t="s">
        <v>3727</v>
      </c>
      <c r="E560" s="481" t="s">
        <v>3723</v>
      </c>
      <c r="F560" s="482" t="s">
        <v>2281</v>
      </c>
      <c r="G560" s="481"/>
      <c r="H560" s="482"/>
      <c r="I560" s="482"/>
      <c r="J560" s="481" t="str">
        <f t="shared" si="9"/>
        <v>MDR TB-2(M): Number of TB cases with RR-TB and/or MDR-TB notified</v>
      </c>
      <c r="K560" s="492"/>
      <c r="L560" s="492"/>
      <c r="M560" s="493"/>
      <c r="N560" s="482"/>
      <c r="O560" s="482"/>
      <c r="P560" s="482"/>
      <c r="Q560" s="481" t="s">
        <v>2059</v>
      </c>
    </row>
    <row r="561" spans="4:17" x14ac:dyDescent="0.25">
      <c r="D561" s="482" t="s">
        <v>3728</v>
      </c>
      <c r="E561" s="481" t="s">
        <v>3723</v>
      </c>
      <c r="F561" s="482" t="s">
        <v>2281</v>
      </c>
      <c r="G561" s="481"/>
      <c r="H561" s="482"/>
      <c r="I561" s="482"/>
      <c r="J561" s="481" t="str">
        <f t="shared" si="9"/>
        <v>MDR TB-2(M): Number of TB cases with RR-TB and/or MDR-TB notified</v>
      </c>
      <c r="K561" s="492"/>
      <c r="L561" s="492"/>
      <c r="M561" s="493"/>
      <c r="N561" s="482"/>
      <c r="O561" s="482"/>
      <c r="P561" s="482"/>
      <c r="Q561" s="481" t="s">
        <v>2060</v>
      </c>
    </row>
    <row r="562" spans="4:17" x14ac:dyDescent="0.25">
      <c r="D562" s="482" t="s">
        <v>3729</v>
      </c>
      <c r="E562" s="481" t="s">
        <v>3723</v>
      </c>
      <c r="F562" s="482" t="s">
        <v>2281</v>
      </c>
      <c r="G562" s="481"/>
      <c r="H562" s="482"/>
      <c r="I562" s="482"/>
      <c r="J562" s="481" t="str">
        <f t="shared" si="9"/>
        <v>MDR TB-2(M): Number of TB cases with RR-TB and/or MDR-TB notified</v>
      </c>
      <c r="K562" s="492"/>
      <c r="L562" s="492"/>
      <c r="M562" s="493"/>
      <c r="N562" s="482"/>
      <c r="O562" s="482"/>
      <c r="P562" s="482"/>
      <c r="Q562" s="481" t="s">
        <v>2061</v>
      </c>
    </row>
    <row r="563" spans="4:17" x14ac:dyDescent="0.25">
      <c r="D563" s="482" t="s">
        <v>3730</v>
      </c>
      <c r="E563" s="481" t="s">
        <v>3723</v>
      </c>
      <c r="F563" s="482" t="s">
        <v>2281</v>
      </c>
      <c r="G563" s="481"/>
      <c r="H563" s="482"/>
      <c r="I563" s="482"/>
      <c r="J563" s="481" t="str">
        <f t="shared" si="9"/>
        <v>MDR TB-2(M): Number of TB cases with RR-TB and/or MDR-TB notified</v>
      </c>
      <c r="K563" s="492"/>
      <c r="L563" s="492"/>
      <c r="M563" s="493"/>
      <c r="N563" s="482"/>
      <c r="O563" s="482"/>
      <c r="P563" s="482"/>
      <c r="Q563" s="481" t="s">
        <v>2062</v>
      </c>
    </row>
    <row r="564" spans="4:17" x14ac:dyDescent="0.25">
      <c r="D564" s="482" t="s">
        <v>3731</v>
      </c>
      <c r="E564" s="481" t="s">
        <v>3723</v>
      </c>
      <c r="F564" s="482" t="s">
        <v>2281</v>
      </c>
      <c r="G564" s="481"/>
      <c r="H564" s="482"/>
      <c r="I564" s="482"/>
      <c r="J564" s="481" t="str">
        <f t="shared" si="9"/>
        <v>MDR TB-2(M): Number of TB cases with RR-TB and/or MDR-TB notified</v>
      </c>
      <c r="K564" s="492"/>
      <c r="L564" s="492"/>
      <c r="M564" s="493"/>
      <c r="N564" s="482"/>
      <c r="O564" s="482"/>
      <c r="P564" s="482"/>
      <c r="Q564" s="481" t="s">
        <v>2063</v>
      </c>
    </row>
    <row r="565" spans="4:17" x14ac:dyDescent="0.25">
      <c r="D565" s="482" t="s">
        <v>3732</v>
      </c>
      <c r="E565" s="481" t="s">
        <v>3723</v>
      </c>
      <c r="F565" s="482" t="s">
        <v>2281</v>
      </c>
      <c r="G565" s="481"/>
      <c r="H565" s="482"/>
      <c r="I565" s="482"/>
      <c r="J565" s="481" t="str">
        <f t="shared" si="9"/>
        <v>MDR TB-2(M): Number of TB cases with RR-TB and/or MDR-TB notified</v>
      </c>
      <c r="K565" s="492"/>
      <c r="L565" s="492"/>
      <c r="M565" s="493"/>
      <c r="N565" s="482"/>
      <c r="O565" s="482"/>
      <c r="P565" s="482"/>
      <c r="Q565" s="481" t="s">
        <v>2064</v>
      </c>
    </row>
    <row r="566" spans="4:17" x14ac:dyDescent="0.25">
      <c r="D566" s="482" t="s">
        <v>3733</v>
      </c>
      <c r="E566" s="481" t="s">
        <v>3734</v>
      </c>
      <c r="F566" s="482" t="s">
        <v>2286</v>
      </c>
      <c r="G566" s="481"/>
      <c r="H566" s="482" t="s">
        <v>2117</v>
      </c>
      <c r="I566" s="482" t="s">
        <v>2152</v>
      </c>
      <c r="J566" s="481" t="str">
        <f t="shared" si="9"/>
        <v>MDR TB-3(M): Number of cases with RR-TB and/or MDR-TB that began second-line treatmentAgeU15</v>
      </c>
      <c r="K566" s="492">
        <v>1</v>
      </c>
      <c r="L566" s="492"/>
      <c r="M566" s="493"/>
      <c r="N566" s="482"/>
      <c r="O566" s="482"/>
      <c r="P566" s="482"/>
      <c r="Q566" s="481" t="s">
        <v>2065</v>
      </c>
    </row>
    <row r="567" spans="4:17" x14ac:dyDescent="0.25">
      <c r="D567" s="482" t="s">
        <v>3735</v>
      </c>
      <c r="E567" s="481" t="s">
        <v>3734</v>
      </c>
      <c r="F567" s="482" t="s">
        <v>2286</v>
      </c>
      <c r="G567" s="481"/>
      <c r="H567" s="482" t="s">
        <v>2117</v>
      </c>
      <c r="I567" s="482" t="s">
        <v>2154</v>
      </c>
      <c r="J567" s="481" t="str">
        <f t="shared" si="9"/>
        <v>MDR TB-3(M): Number of cases with RR-TB and/or MDR-TB that began second-line treatmentAge15+</v>
      </c>
      <c r="K567" s="492">
        <v>76</v>
      </c>
      <c r="L567" s="492"/>
      <c r="M567" s="493"/>
      <c r="N567" s="482"/>
      <c r="O567" s="482"/>
      <c r="P567" s="482"/>
      <c r="Q567" s="481" t="s">
        <v>2066</v>
      </c>
    </row>
    <row r="568" spans="4:17" x14ac:dyDescent="0.25">
      <c r="D568" s="482" t="s">
        <v>3736</v>
      </c>
      <c r="E568" s="481" t="s">
        <v>3734</v>
      </c>
      <c r="F568" s="482" t="s">
        <v>2286</v>
      </c>
      <c r="G568" s="481"/>
      <c r="H568" s="482" t="s">
        <v>2145</v>
      </c>
      <c r="I568" s="482" t="s">
        <v>2146</v>
      </c>
      <c r="J568" s="481" t="str">
        <f t="shared" si="9"/>
        <v>MDR TB-3(M): Number of cases with RR-TB and/or MDR-TB that began second-line treatmentGenderMale</v>
      </c>
      <c r="K568" s="492">
        <v>53</v>
      </c>
      <c r="L568" s="492"/>
      <c r="M568" s="493"/>
      <c r="N568" s="482"/>
      <c r="O568" s="482"/>
      <c r="P568" s="482"/>
      <c r="Q568" s="481" t="s">
        <v>2067</v>
      </c>
    </row>
    <row r="569" spans="4:17" x14ac:dyDescent="0.25">
      <c r="D569" s="482" t="s">
        <v>3737</v>
      </c>
      <c r="E569" s="481" t="s">
        <v>3734</v>
      </c>
      <c r="F569" s="482" t="s">
        <v>2286</v>
      </c>
      <c r="G569" s="481"/>
      <c r="H569" s="482" t="s">
        <v>2145</v>
      </c>
      <c r="I569" s="482" t="s">
        <v>2148</v>
      </c>
      <c r="J569" s="481" t="str">
        <f t="shared" si="9"/>
        <v>MDR TB-3(M): Number of cases with RR-TB and/or MDR-TB that began second-line treatmentGenderFemale</v>
      </c>
      <c r="K569" s="492">
        <v>24</v>
      </c>
      <c r="L569" s="492"/>
      <c r="M569" s="493"/>
      <c r="N569" s="482"/>
      <c r="O569" s="482"/>
      <c r="P569" s="482"/>
      <c r="Q569" s="481" t="s">
        <v>2068</v>
      </c>
    </row>
    <row r="570" spans="4:17" x14ac:dyDescent="0.25">
      <c r="D570" s="482" t="s">
        <v>3738</v>
      </c>
      <c r="E570" s="481" t="s">
        <v>3734</v>
      </c>
      <c r="F570" s="482" t="s">
        <v>2286</v>
      </c>
      <c r="G570" s="481"/>
      <c r="H570" s="482" t="s">
        <v>2291</v>
      </c>
      <c r="I570" s="482" t="s">
        <v>2292</v>
      </c>
      <c r="J570" s="481" t="str">
        <f t="shared" si="9"/>
        <v>MDR TB-3(M): Number of cases with RR-TB and/or MDR-TB that began second-line treatmentTB regimenNew TB drugs</v>
      </c>
      <c r="K570" s="492">
        <v>77</v>
      </c>
      <c r="L570" s="492"/>
      <c r="M570" s="493"/>
      <c r="N570" s="482"/>
      <c r="O570" s="482"/>
      <c r="P570" s="482"/>
      <c r="Q570" s="481" t="s">
        <v>2069</v>
      </c>
    </row>
    <row r="571" spans="4:17" x14ac:dyDescent="0.25">
      <c r="D571" s="482" t="s">
        <v>3739</v>
      </c>
      <c r="E571" s="481" t="s">
        <v>3734</v>
      </c>
      <c r="F571" s="482" t="s">
        <v>2286</v>
      </c>
      <c r="G571" s="481"/>
      <c r="H571" s="482" t="s">
        <v>2291</v>
      </c>
      <c r="I571" s="482" t="s">
        <v>2294</v>
      </c>
      <c r="J571" s="481" t="str">
        <f t="shared" si="9"/>
        <v>MDR TB-3(M): Number of cases with RR-TB and/or MDR-TB that began second-line treatmentTB regimenShort regimens</v>
      </c>
      <c r="K571" s="492">
        <v>0</v>
      </c>
      <c r="L571" s="492"/>
      <c r="M571" s="493"/>
      <c r="N571" s="482"/>
      <c r="O571" s="482"/>
      <c r="P571" s="482"/>
      <c r="Q571" s="481" t="s">
        <v>2070</v>
      </c>
    </row>
    <row r="572" spans="4:17" x14ac:dyDescent="0.25">
      <c r="D572" s="482" t="s">
        <v>3740</v>
      </c>
      <c r="E572" s="481" t="s">
        <v>3734</v>
      </c>
      <c r="F572" s="482" t="s">
        <v>2286</v>
      </c>
      <c r="G572" s="481"/>
      <c r="H572" s="482"/>
      <c r="I572" s="482"/>
      <c r="J572" s="481" t="str">
        <f t="shared" ref="J572:J575" si="10">F572&amp;H572&amp;I572</f>
        <v>MDR TB-3(M): Number of cases with RR-TB and/or MDR-TB that began second-line treatment</v>
      </c>
      <c r="K572" s="492"/>
      <c r="L572" s="492"/>
      <c r="M572" s="493"/>
      <c r="N572" s="482"/>
      <c r="O572" s="482"/>
      <c r="P572" s="482"/>
      <c r="Q572" s="481" t="s">
        <v>2071</v>
      </c>
    </row>
    <row r="573" spans="4:17" x14ac:dyDescent="0.25">
      <c r="D573" s="482" t="s">
        <v>3741</v>
      </c>
      <c r="E573" s="481" t="s">
        <v>3734</v>
      </c>
      <c r="F573" s="482" t="s">
        <v>2286</v>
      </c>
      <c r="G573" s="481"/>
      <c r="H573" s="482"/>
      <c r="I573" s="482"/>
      <c r="J573" s="481" t="str">
        <f t="shared" si="10"/>
        <v>MDR TB-3(M): Number of cases with RR-TB and/or MDR-TB that began second-line treatment</v>
      </c>
      <c r="K573" s="492"/>
      <c r="L573" s="492"/>
      <c r="M573" s="493"/>
      <c r="N573" s="482"/>
      <c r="O573" s="482"/>
      <c r="P573" s="482"/>
      <c r="Q573" s="481" t="s">
        <v>2072</v>
      </c>
    </row>
    <row r="574" spans="4:17" x14ac:dyDescent="0.25">
      <c r="D574" s="482" t="s">
        <v>3742</v>
      </c>
      <c r="E574" s="481" t="s">
        <v>3734</v>
      </c>
      <c r="F574" s="482" t="s">
        <v>2286</v>
      </c>
      <c r="G574" s="481"/>
      <c r="H574" s="482"/>
      <c r="I574" s="482"/>
      <c r="J574" s="481" t="str">
        <f t="shared" si="10"/>
        <v>MDR TB-3(M): Number of cases with RR-TB and/or MDR-TB that began second-line treatment</v>
      </c>
      <c r="K574" s="492"/>
      <c r="L574" s="492"/>
      <c r="M574" s="493"/>
      <c r="N574" s="482"/>
      <c r="O574" s="482"/>
      <c r="P574" s="482"/>
      <c r="Q574" s="481" t="s">
        <v>2073</v>
      </c>
    </row>
    <row r="575" spans="4:17" x14ac:dyDescent="0.25">
      <c r="D575" s="482" t="s">
        <v>3743</v>
      </c>
      <c r="E575" s="481" t="s">
        <v>3734</v>
      </c>
      <c r="F575" s="482" t="s">
        <v>2286</v>
      </c>
      <c r="G575" s="481"/>
      <c r="H575" s="482"/>
      <c r="I575" s="482"/>
      <c r="J575" s="481" t="str">
        <f t="shared" si="10"/>
        <v>MDR TB-3(M): Number of cases with RR-TB and/or MDR-TB that began second-line treatment</v>
      </c>
      <c r="K575" s="492"/>
      <c r="L575" s="492"/>
      <c r="M575" s="493"/>
      <c r="N575" s="482"/>
      <c r="O575" s="482"/>
      <c r="P575" s="482"/>
      <c r="Q575" s="481" t="s">
        <v>2074</v>
      </c>
    </row>
  </sheetData>
  <dataValidations count="7">
    <dataValidation type="list" allowBlank="1" showInputMessage="1" showErrorMessage="1" errorTitle="X-Author for Excel" error="Please select a value from the drop-down." promptTitle="X-Author for Excel" sqref="L3:L153">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3:O153 O159:O309 Q315:Q575">
      <formula1>""</formula1>
    </dataValidation>
    <dataValidation type="list" allowBlank="1" showInputMessage="1" showErrorMessage="1" errorTitle="X-Author for Excel" error="Please select a value from the drop-down." promptTitle="X-Author for Excel" sqref="L159:L309">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315:K575">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315:L575">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315:M575">
      <formula1>-99999.99</formula1>
      <formula2>99999.99</formula2>
    </dataValidation>
    <dataValidation type="list" allowBlank="1" showInputMessage="1" showErrorMessage="1" errorTitle="X-Author for Excel" error="Please select a value from the drop-down." promptTitle="X-Author for Excel" sqref="N315:N57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843"/>
  <sheetViews>
    <sheetView workbookViewId="0">
      <selection activeCell="E26" sqref="E26"/>
    </sheetView>
  </sheetViews>
  <sheetFormatPr defaultColWidth="8.69921875" defaultRowHeight="13.2" x14ac:dyDescent="0.25"/>
  <cols>
    <col min="1" max="1" width="13.69921875" style="1" bestFit="1" customWidth="1"/>
    <col min="2" max="2" width="24.19921875" style="1" customWidth="1"/>
    <col min="3" max="3" width="12.69921875" style="11" customWidth="1"/>
    <col min="4" max="4" width="13.69921875" style="1" bestFit="1" customWidth="1"/>
    <col min="5" max="5" width="11.69921875" style="1" bestFit="1" customWidth="1"/>
    <col min="6" max="16384" width="8.69921875" style="1"/>
  </cols>
  <sheetData>
    <row r="1" spans="1:4" x14ac:dyDescent="0.25">
      <c r="A1" s="683" t="s">
        <v>160</v>
      </c>
      <c r="B1" s="683"/>
      <c r="C1" s="683"/>
      <c r="D1" s="683"/>
    </row>
    <row r="2" spans="1:4" x14ac:dyDescent="0.25">
      <c r="A2" s="481" t="s">
        <v>66</v>
      </c>
      <c r="B2" s="487" t="s">
        <v>64</v>
      </c>
      <c r="C2" s="486"/>
      <c r="D2" s="481" t="s">
        <v>108</v>
      </c>
    </row>
    <row r="3" spans="1:4" hidden="1" x14ac:dyDescent="0.25">
      <c r="A3" s="482" t="s">
        <v>65</v>
      </c>
      <c r="B3" s="481" t="s">
        <v>161</v>
      </c>
      <c r="C3" s="481" t="str">
        <f t="array" ref="C3">IFERROR(INDEX($B$3:$B$15, MATCH(0, COUNTIF($C$2:C2, $B$3:$B$15&amp;"") + IF($B$3:$B$15="",1,0), 0)), "")</f>
        <v>[Account (Name)]</v>
      </c>
      <c r="D3" s="481" t="s">
        <v>107</v>
      </c>
    </row>
    <row r="4" spans="1:4" s="11" customFormat="1" x14ac:dyDescent="0.25">
      <c r="A4" s="482" t="s">
        <v>3097</v>
      </c>
      <c r="B4" s="481" t="s">
        <v>3098</v>
      </c>
      <c r="C4" s="481" t="str">
        <f t="array" ref="C4">IFERROR(INDEX($B$3:$B$15, MATCH(0, COUNTIF($C$2:C3, $B$3:$B$15&amp;"") + IF($B$3:$B$15="",1,0), 0)), "")</f>
        <v>Ghana AIDS Commission</v>
      </c>
      <c r="D4" s="481" t="s">
        <v>3099</v>
      </c>
    </row>
    <row r="5" spans="1:4" s="11" customFormat="1" x14ac:dyDescent="0.25">
      <c r="A5" s="482" t="s">
        <v>3100</v>
      </c>
      <c r="B5" s="481" t="s">
        <v>3101</v>
      </c>
      <c r="C5" s="481" t="str">
        <f t="array" ref="C5">IFERROR(INDEX($B$3:$B$15, MATCH(0, COUNTIF($C$2:C4, $B$3:$B$15&amp;"") + IF($B$3:$B$15="",1,0), 0)), "")</f>
        <v>Ministry of Health of the Republic of Ghana</v>
      </c>
      <c r="D5" s="481" t="s">
        <v>3102</v>
      </c>
    </row>
    <row r="6" spans="1:4" s="11" customFormat="1" x14ac:dyDescent="0.25">
      <c r="A6" s="482" t="s">
        <v>3103</v>
      </c>
      <c r="B6" s="481" t="s">
        <v>3104</v>
      </c>
      <c r="C6" s="481" t="str">
        <f t="array" ref="C6">IFERROR(INDEX($B$3:$B$15, MATCH(0, COUNTIF($C$2:C5, $B$3:$B$15&amp;"") + IF($B$3:$B$15="",1,0), 0)), "")</f>
        <v>Planned Parenthood Association of Ghana</v>
      </c>
      <c r="D6" s="481" t="s">
        <v>3105</v>
      </c>
    </row>
    <row r="7" spans="1:4" s="11" customFormat="1" x14ac:dyDescent="0.25">
      <c r="A7" s="482" t="s">
        <v>3106</v>
      </c>
      <c r="B7" s="481" t="s">
        <v>3107</v>
      </c>
      <c r="C7" s="481" t="str">
        <f t="array" ref="C7">IFERROR(INDEX($B$3:$B$15, MATCH(0, COUNTIF($C$2:C6, $B$3:$B$15&amp;"") + IF($B$3:$B$15="",1,0), 0)), "")</f>
        <v>Adventist Development and Relief Agency of Ghana</v>
      </c>
      <c r="D7" s="481" t="s">
        <v>3108</v>
      </c>
    </row>
    <row r="8" spans="1:4" s="11" customFormat="1" x14ac:dyDescent="0.25">
      <c r="A8" s="482" t="s">
        <v>3109</v>
      </c>
      <c r="B8" s="481" t="s">
        <v>3110</v>
      </c>
      <c r="C8" s="481" t="str">
        <f t="array" ref="C8">IFERROR(INDEX($B$3:$B$15, MATCH(0, COUNTIF($C$2:C7, $B$3:$B$15&amp;"") + IF($B$3:$B$15="",1,0), 0)), "")</f>
        <v>AngloGold Ashanti (Ghana) Malaria Control Limited</v>
      </c>
      <c r="D8" s="481" t="s">
        <v>3111</v>
      </c>
    </row>
    <row r="9" spans="1:4" s="11" customFormat="1" x14ac:dyDescent="0.25">
      <c r="A9" s="482" t="s">
        <v>3112</v>
      </c>
      <c r="B9" s="481" t="s">
        <v>3101</v>
      </c>
      <c r="C9" s="481" t="str">
        <f t="array" ref="C9">IFERROR(INDEX($B$3:$B$15, MATCH(0, COUNTIF($C$2:C8, $B$3:$B$15&amp;"") + IF($B$3:$B$15="",1,0), 0)), "")</f>
        <v>West African Program to Combat AIDS and STI</v>
      </c>
      <c r="D9" s="481" t="s">
        <v>3102</v>
      </c>
    </row>
    <row r="10" spans="1:4" s="11" customFormat="1" x14ac:dyDescent="0.25">
      <c r="A10" s="482" t="s">
        <v>3113</v>
      </c>
      <c r="B10" s="481" t="s">
        <v>3101</v>
      </c>
      <c r="C10" s="481" t="str">
        <f t="array" ref="C10">IFERROR(INDEX($B$3:$B$15, MATCH(0, COUNTIF($C$2:C9, $B$3:$B$15&amp;"") + IF($B$3:$B$15="",1,0), 0)), "")</f>
        <v/>
      </c>
      <c r="D10" s="481" t="s">
        <v>3102</v>
      </c>
    </row>
    <row r="11" spans="1:4" s="11" customFormat="1" x14ac:dyDescent="0.25">
      <c r="A11" s="482" t="s">
        <v>3114</v>
      </c>
      <c r="B11" s="481" t="s">
        <v>3101</v>
      </c>
      <c r="C11" s="481" t="str">
        <f t="array" ref="C11">IFERROR(INDEX($B$3:$B$15, MATCH(0, COUNTIF($C$2:C10, $B$3:$B$15&amp;"") + IF($B$3:$B$15="",1,0), 0)), "")</f>
        <v/>
      </c>
      <c r="D11" s="481" t="s">
        <v>3102</v>
      </c>
    </row>
    <row r="12" spans="1:4" s="11" customFormat="1" x14ac:dyDescent="0.25">
      <c r="A12" s="482" t="s">
        <v>3115</v>
      </c>
      <c r="B12" s="481" t="s">
        <v>3110</v>
      </c>
      <c r="C12" s="481" t="str">
        <f t="array" ref="C12">IFERROR(INDEX($B$3:$B$15, MATCH(0, COUNTIF($C$2:C11, $B$3:$B$15&amp;"") + IF($B$3:$B$15="",1,0), 0)), "")</f>
        <v/>
      </c>
      <c r="D12" s="481" t="s">
        <v>3111</v>
      </c>
    </row>
    <row r="13" spans="1:4" s="11" customFormat="1" x14ac:dyDescent="0.25">
      <c r="A13" s="482" t="s">
        <v>3116</v>
      </c>
      <c r="B13" s="481" t="s">
        <v>506</v>
      </c>
      <c r="C13" s="481" t="str">
        <f t="array" ref="C13">IFERROR(INDEX($B$3:$B$15, MATCH(0, COUNTIF($C$2:C12, $B$3:$B$15&amp;"") + IF($B$3:$B$15="",1,0), 0)), "")</f>
        <v/>
      </c>
      <c r="D13" s="481" t="s">
        <v>3117</v>
      </c>
    </row>
    <row r="14" spans="1:4" s="11" customFormat="1" x14ac:dyDescent="0.25">
      <c r="A14" s="482" t="s">
        <v>3118</v>
      </c>
      <c r="B14" s="481" t="s">
        <v>506</v>
      </c>
      <c r="C14" s="481" t="str">
        <f t="array" ref="C14">IFERROR(INDEX($B$3:$B$15, MATCH(0, COUNTIF($C$2:C13, $B$3:$B$15&amp;"") + IF($B$3:$B$15="",1,0), 0)), "")</f>
        <v/>
      </c>
      <c r="D14" s="481" t="s">
        <v>3117</v>
      </c>
    </row>
    <row r="15" spans="1:4" s="11" customFormat="1" x14ac:dyDescent="0.25"/>
    <row r="16" spans="1:4" s="11" customFormat="1" hidden="1" x14ac:dyDescent="0.25"/>
    <row r="17" spans="1:4" s="11" customFormat="1" hidden="1" x14ac:dyDescent="0.25"/>
    <row r="18" spans="1:4" s="11" customFormat="1" hidden="1" x14ac:dyDescent="0.25"/>
    <row r="19" spans="1:4" s="11" customFormat="1" hidden="1" x14ac:dyDescent="0.25"/>
    <row r="21" spans="1:4" x14ac:dyDescent="0.25">
      <c r="A21" s="683" t="s">
        <v>159</v>
      </c>
      <c r="B21" s="683"/>
      <c r="C21" s="683"/>
      <c r="D21" s="683"/>
    </row>
    <row r="22" spans="1:4" x14ac:dyDescent="0.25">
      <c r="A22" s="481" t="s">
        <v>66</v>
      </c>
      <c r="B22" s="481" t="s">
        <v>64</v>
      </c>
      <c r="C22" s="481"/>
      <c r="D22" s="481" t="s">
        <v>108</v>
      </c>
    </row>
    <row r="23" spans="1:4" hidden="1" x14ac:dyDescent="0.25">
      <c r="A23" s="482" t="s">
        <v>65</v>
      </c>
      <c r="B23" s="481" t="s">
        <v>161</v>
      </c>
      <c r="C23" s="481" t="str">
        <f t="array" ref="C23">IFERROR(INDEX($B$23:$B$27, MATCH(0, COUNTIF($C$22:C22, $B$23:$B$27&amp;"") + IF($B$23:$B$27="",1,0), 0)), "")</f>
        <v>[Account (Name)]</v>
      </c>
      <c r="D23" s="481" t="s">
        <v>107</v>
      </c>
    </row>
    <row r="24" spans="1:4" s="11" customFormat="1" x14ac:dyDescent="0.25">
      <c r="A24" s="482" t="s">
        <v>3745</v>
      </c>
      <c r="B24" s="481" t="s">
        <v>3746</v>
      </c>
      <c r="C24" s="481" t="str">
        <f t="array" ref="C24">IFERROR(INDEX($B$23:$B$27, MATCH(0, COUNTIF($C$22:C23, $B$23:$B$27&amp;"") + IF($B$23:$B$27="",1,0), 0)), "")</f>
        <v>United Nations Development Programme</v>
      </c>
      <c r="D24" s="481" t="s">
        <v>3747</v>
      </c>
    </row>
    <row r="25" spans="1:4" s="11" customFormat="1" x14ac:dyDescent="0.25">
      <c r="A25" s="482" t="s">
        <v>3748</v>
      </c>
      <c r="B25" s="481" t="s">
        <v>3749</v>
      </c>
      <c r="C25" s="481" t="str">
        <f t="array" ref="C25">IFERROR(INDEX($B$23:$B$27, MATCH(0, COUNTIF($C$22:C24, $B$23:$B$27&amp;"") + IF($B$23:$B$27="",1,0), 0)), "")</f>
        <v>United Nations Office for Project Services</v>
      </c>
      <c r="D25" s="481" t="s">
        <v>3750</v>
      </c>
    </row>
    <row r="26" spans="1:4" s="11" customFormat="1" x14ac:dyDescent="0.25">
      <c r="A26" s="482" t="s">
        <v>3751</v>
      </c>
      <c r="B26" s="481" t="s">
        <v>3752</v>
      </c>
      <c r="C26" s="481" t="str">
        <f t="array" ref="C26">IFERROR(INDEX($B$23:$B$27, MATCH(0, COUNTIF($C$22:C25, $B$23:$B$27&amp;"") + IF($B$23:$B$27="",1,0), 0)), "")</f>
        <v>Cambodia Ministry of Economy and Finance</v>
      </c>
      <c r="D26" s="481" t="s">
        <v>3753</v>
      </c>
    </row>
    <row r="30" spans="1:4" x14ac:dyDescent="0.25">
      <c r="B30" s="10"/>
    </row>
    <row r="31" spans="1:4" x14ac:dyDescent="0.25">
      <c r="A31" s="11"/>
      <c r="B31" s="10"/>
    </row>
    <row r="32" spans="1:4" x14ac:dyDescent="0.25">
      <c r="A32" s="11"/>
      <c r="B32" s="10"/>
    </row>
    <row r="33" spans="1:2" x14ac:dyDescent="0.25">
      <c r="A33" s="11"/>
      <c r="B33" s="10"/>
    </row>
    <row r="34" spans="1:2" x14ac:dyDescent="0.25">
      <c r="A34" s="11"/>
      <c r="B34" s="10"/>
    </row>
    <row r="35" spans="1:2" x14ac:dyDescent="0.25">
      <c r="A35" s="11"/>
      <c r="B35" s="10"/>
    </row>
    <row r="36" spans="1:2" x14ac:dyDescent="0.25">
      <c r="A36" s="11"/>
      <c r="B36" s="10"/>
    </row>
    <row r="37" spans="1:2" x14ac:dyDescent="0.25">
      <c r="A37" s="11"/>
      <c r="B37" s="10"/>
    </row>
    <row r="38" spans="1:2" x14ac:dyDescent="0.25">
      <c r="A38" s="11"/>
      <c r="B38" s="10"/>
    </row>
    <row r="39" spans="1:2" x14ac:dyDescent="0.25">
      <c r="A39" s="11"/>
      <c r="B39" s="10"/>
    </row>
    <row r="40" spans="1:2" x14ac:dyDescent="0.25">
      <c r="A40" s="11"/>
      <c r="B40" s="10"/>
    </row>
    <row r="41" spans="1:2" x14ac:dyDescent="0.25">
      <c r="A41" s="11"/>
      <c r="B41" s="10"/>
    </row>
    <row r="42" spans="1:2" x14ac:dyDescent="0.25">
      <c r="A42" s="11"/>
      <c r="B42" s="10"/>
    </row>
    <row r="43" spans="1:2" x14ac:dyDescent="0.25">
      <c r="A43" s="11"/>
      <c r="B43" s="10"/>
    </row>
    <row r="44" spans="1:2" x14ac:dyDescent="0.25">
      <c r="A44" s="11"/>
      <c r="B44" s="10"/>
    </row>
    <row r="45" spans="1:2" x14ac:dyDescent="0.25">
      <c r="A45" s="11"/>
      <c r="B45" s="10"/>
    </row>
    <row r="46" spans="1:2" x14ac:dyDescent="0.25">
      <c r="A46" s="11"/>
      <c r="B46" s="10"/>
    </row>
    <row r="47" spans="1:2" x14ac:dyDescent="0.25">
      <c r="A47" s="11"/>
      <c r="B47" s="10"/>
    </row>
    <row r="48" spans="1:2" x14ac:dyDescent="0.25">
      <c r="A48" s="11"/>
      <c r="B48" s="10"/>
    </row>
    <row r="49" spans="1:2" x14ac:dyDescent="0.25">
      <c r="A49" s="11"/>
      <c r="B49" s="10"/>
    </row>
    <row r="50" spans="1:2" x14ac:dyDescent="0.25">
      <c r="A50" s="11"/>
      <c r="B50" s="10"/>
    </row>
    <row r="51" spans="1:2" x14ac:dyDescent="0.25">
      <c r="A51" s="11"/>
      <c r="B51" s="10"/>
    </row>
    <row r="52" spans="1:2" x14ac:dyDescent="0.25">
      <c r="A52" s="11"/>
      <c r="B52" s="10"/>
    </row>
    <row r="53" spans="1:2" x14ac:dyDescent="0.25">
      <c r="A53" s="11"/>
      <c r="B53" s="10"/>
    </row>
    <row r="54" spans="1:2" x14ac:dyDescent="0.25">
      <c r="A54" s="11"/>
      <c r="B54" s="10"/>
    </row>
    <row r="55" spans="1:2" x14ac:dyDescent="0.25">
      <c r="A55" s="11"/>
      <c r="B55" s="10"/>
    </row>
    <row r="56" spans="1:2" x14ac:dyDescent="0.25">
      <c r="A56" s="11"/>
      <c r="B56" s="10"/>
    </row>
    <row r="57" spans="1:2" x14ac:dyDescent="0.25">
      <c r="A57" s="11"/>
      <c r="B57" s="10"/>
    </row>
    <row r="58" spans="1:2" x14ac:dyDescent="0.25">
      <c r="A58" s="11"/>
      <c r="B58" s="10"/>
    </row>
    <row r="59" spans="1:2" x14ac:dyDescent="0.25">
      <c r="A59" s="11"/>
      <c r="B59" s="10"/>
    </row>
    <row r="60" spans="1:2" x14ac:dyDescent="0.25">
      <c r="A60" s="11"/>
      <c r="B60" s="10"/>
    </row>
    <row r="61" spans="1:2" x14ac:dyDescent="0.25">
      <c r="A61" s="11"/>
      <c r="B61" s="10"/>
    </row>
    <row r="62" spans="1:2" x14ac:dyDescent="0.25">
      <c r="A62" s="11"/>
      <c r="B62" s="10"/>
    </row>
    <row r="63" spans="1:2" x14ac:dyDescent="0.25">
      <c r="A63" s="11"/>
      <c r="B63" s="10"/>
    </row>
    <row r="64" spans="1:2" x14ac:dyDescent="0.25">
      <c r="A64" s="11"/>
      <c r="B64" s="10"/>
    </row>
    <row r="65" spans="1:2" x14ac:dyDescent="0.25">
      <c r="A65" s="11"/>
      <c r="B65" s="10"/>
    </row>
    <row r="66" spans="1:2" x14ac:dyDescent="0.25">
      <c r="A66" s="11"/>
      <c r="B66" s="10"/>
    </row>
    <row r="67" spans="1:2" x14ac:dyDescent="0.25">
      <c r="A67" s="11"/>
      <c r="B67" s="10"/>
    </row>
    <row r="68" spans="1:2" x14ac:dyDescent="0.25">
      <c r="A68" s="11"/>
      <c r="B68" s="10"/>
    </row>
    <row r="69" spans="1:2" x14ac:dyDescent="0.25">
      <c r="A69" s="11"/>
      <c r="B69" s="10"/>
    </row>
    <row r="70" spans="1:2" x14ac:dyDescent="0.25">
      <c r="A70" s="11"/>
      <c r="B70" s="10"/>
    </row>
    <row r="71" spans="1:2" x14ac:dyDescent="0.25">
      <c r="A71" s="11"/>
      <c r="B71" s="10"/>
    </row>
    <row r="72" spans="1:2" x14ac:dyDescent="0.25">
      <c r="A72" s="11"/>
      <c r="B72" s="10"/>
    </row>
    <row r="73" spans="1:2" x14ac:dyDescent="0.25">
      <c r="A73" s="11"/>
      <c r="B73" s="10"/>
    </row>
    <row r="74" spans="1:2" x14ac:dyDescent="0.25">
      <c r="A74" s="11"/>
      <c r="B74" s="10"/>
    </row>
    <row r="75" spans="1:2" x14ac:dyDescent="0.25">
      <c r="A75" s="11"/>
      <c r="B75" s="10"/>
    </row>
    <row r="76" spans="1:2" x14ac:dyDescent="0.25">
      <c r="A76" s="11"/>
      <c r="B76" s="10"/>
    </row>
    <row r="77" spans="1:2" x14ac:dyDescent="0.25">
      <c r="A77" s="11"/>
      <c r="B77" s="10"/>
    </row>
    <row r="78" spans="1:2" x14ac:dyDescent="0.25">
      <c r="A78" s="11"/>
      <c r="B78" s="10"/>
    </row>
    <row r="79" spans="1:2" x14ac:dyDescent="0.25">
      <c r="A79" s="11"/>
      <c r="B79" s="10"/>
    </row>
    <row r="80" spans="1:2" x14ac:dyDescent="0.25">
      <c r="A80" s="11"/>
      <c r="B80" s="10"/>
    </row>
    <row r="81" spans="1:2" x14ac:dyDescent="0.25">
      <c r="A81" s="11"/>
      <c r="B81" s="10"/>
    </row>
    <row r="82" spans="1:2" x14ac:dyDescent="0.25">
      <c r="A82" s="11"/>
      <c r="B82" s="10"/>
    </row>
    <row r="83" spans="1:2" x14ac:dyDescent="0.25">
      <c r="A83" s="11"/>
      <c r="B83" s="10"/>
    </row>
    <row r="84" spans="1:2" x14ac:dyDescent="0.25">
      <c r="A84" s="11"/>
      <c r="B84" s="10"/>
    </row>
    <row r="85" spans="1:2" x14ac:dyDescent="0.25">
      <c r="A85" s="11"/>
      <c r="B85" s="10"/>
    </row>
    <row r="86" spans="1:2" x14ac:dyDescent="0.25">
      <c r="A86" s="11"/>
      <c r="B86" s="10"/>
    </row>
    <row r="87" spans="1:2" x14ac:dyDescent="0.25">
      <c r="A87" s="11"/>
      <c r="B87" s="10"/>
    </row>
    <row r="88" spans="1:2" x14ac:dyDescent="0.25">
      <c r="A88" s="11"/>
      <c r="B88" s="10"/>
    </row>
    <row r="89" spans="1:2" x14ac:dyDescent="0.25">
      <c r="A89" s="11"/>
      <c r="B89" s="10"/>
    </row>
    <row r="90" spans="1:2" x14ac:dyDescent="0.25">
      <c r="A90" s="11"/>
      <c r="B90" s="10"/>
    </row>
    <row r="91" spans="1:2" x14ac:dyDescent="0.25">
      <c r="A91" s="11"/>
      <c r="B91" s="10"/>
    </row>
    <row r="92" spans="1:2" x14ac:dyDescent="0.25">
      <c r="A92" s="11"/>
      <c r="B92" s="10"/>
    </row>
    <row r="93" spans="1:2" x14ac:dyDescent="0.25">
      <c r="A93" s="11"/>
      <c r="B93" s="10"/>
    </row>
    <row r="94" spans="1:2" x14ac:dyDescent="0.25">
      <c r="A94" s="11"/>
      <c r="B94" s="10"/>
    </row>
    <row r="95" spans="1:2" x14ac:dyDescent="0.25">
      <c r="A95" s="11"/>
      <c r="B95" s="10"/>
    </row>
    <row r="96" spans="1:2" x14ac:dyDescent="0.25">
      <c r="A96" s="11"/>
      <c r="B96" s="10"/>
    </row>
    <row r="97" spans="1:2" x14ac:dyDescent="0.25">
      <c r="A97" s="11"/>
      <c r="B97" s="10"/>
    </row>
    <row r="98" spans="1:2" x14ac:dyDescent="0.25">
      <c r="A98" s="11"/>
      <c r="B98" s="10"/>
    </row>
    <row r="99" spans="1:2" x14ac:dyDescent="0.25">
      <c r="A99" s="11"/>
      <c r="B99" s="10"/>
    </row>
    <row r="100" spans="1:2" x14ac:dyDescent="0.25">
      <c r="A100" s="11"/>
      <c r="B100" s="10"/>
    </row>
    <row r="101" spans="1:2" x14ac:dyDescent="0.25">
      <c r="A101" s="11"/>
      <c r="B101" s="10"/>
    </row>
    <row r="102" spans="1:2" x14ac:dyDescent="0.25">
      <c r="A102" s="11"/>
      <c r="B102" s="10"/>
    </row>
    <row r="103" spans="1:2" x14ac:dyDescent="0.25">
      <c r="A103" s="11"/>
      <c r="B103" s="10"/>
    </row>
    <row r="104" spans="1:2" x14ac:dyDescent="0.25">
      <c r="A104" s="11"/>
      <c r="B104" s="10"/>
    </row>
    <row r="105" spans="1:2" x14ac:dyDescent="0.25">
      <c r="A105" s="11"/>
      <c r="B105" s="10"/>
    </row>
    <row r="106" spans="1:2" x14ac:dyDescent="0.25">
      <c r="A106" s="11"/>
      <c r="B106" s="10"/>
    </row>
    <row r="107" spans="1:2" x14ac:dyDescent="0.25">
      <c r="A107" s="11"/>
      <c r="B107" s="10"/>
    </row>
    <row r="108" spans="1:2" x14ac:dyDescent="0.25">
      <c r="A108" s="11"/>
      <c r="B108" s="10"/>
    </row>
    <row r="109" spans="1:2" x14ac:dyDescent="0.25">
      <c r="A109" s="11"/>
      <c r="B109" s="10"/>
    </row>
    <row r="110" spans="1:2" x14ac:dyDescent="0.25">
      <c r="A110" s="11"/>
      <c r="B110" s="10"/>
    </row>
    <row r="111" spans="1:2" x14ac:dyDescent="0.25">
      <c r="A111" s="11"/>
      <c r="B111" s="10"/>
    </row>
    <row r="112" spans="1:2" x14ac:dyDescent="0.25">
      <c r="A112" s="11"/>
      <c r="B112" s="10"/>
    </row>
    <row r="113" spans="1:2" x14ac:dyDescent="0.25">
      <c r="A113" s="11"/>
      <c r="B113" s="10"/>
    </row>
    <row r="114" spans="1:2" x14ac:dyDescent="0.25">
      <c r="A114" s="11"/>
      <c r="B114" s="10"/>
    </row>
    <row r="115" spans="1:2" x14ac:dyDescent="0.25">
      <c r="A115" s="11"/>
      <c r="B115" s="10"/>
    </row>
    <row r="116" spans="1:2" x14ac:dyDescent="0.25">
      <c r="A116" s="11"/>
      <c r="B116" s="10"/>
    </row>
    <row r="117" spans="1:2" x14ac:dyDescent="0.25">
      <c r="A117" s="11"/>
      <c r="B117" s="10"/>
    </row>
    <row r="118" spans="1:2" x14ac:dyDescent="0.25">
      <c r="A118" s="11"/>
      <c r="B118" s="10"/>
    </row>
    <row r="119" spans="1:2" x14ac:dyDescent="0.25">
      <c r="A119" s="11"/>
      <c r="B119" s="10"/>
    </row>
    <row r="120" spans="1:2" x14ac:dyDescent="0.25">
      <c r="A120" s="11"/>
      <c r="B120" s="10"/>
    </row>
    <row r="121" spans="1:2" x14ac:dyDescent="0.25">
      <c r="A121" s="11"/>
      <c r="B121" s="10"/>
    </row>
    <row r="122" spans="1:2" x14ac:dyDescent="0.25">
      <c r="A122" s="11"/>
      <c r="B122" s="10"/>
    </row>
    <row r="123" spans="1:2" x14ac:dyDescent="0.25">
      <c r="A123" s="11"/>
      <c r="B123" s="10"/>
    </row>
    <row r="124" spans="1:2" x14ac:dyDescent="0.25">
      <c r="A124" s="11"/>
      <c r="B124" s="10"/>
    </row>
    <row r="125" spans="1:2" x14ac:dyDescent="0.25">
      <c r="A125" s="11"/>
      <c r="B125" s="10"/>
    </row>
    <row r="126" spans="1:2" x14ac:dyDescent="0.25">
      <c r="A126" s="11"/>
      <c r="B126" s="10"/>
    </row>
    <row r="127" spans="1:2" x14ac:dyDescent="0.25">
      <c r="A127" s="11"/>
      <c r="B127" s="10"/>
    </row>
    <row r="128" spans="1:2" x14ac:dyDescent="0.25">
      <c r="A128" s="11"/>
      <c r="B128" s="10"/>
    </row>
    <row r="129" spans="1:2" x14ac:dyDescent="0.25">
      <c r="A129" s="11"/>
      <c r="B129" s="10"/>
    </row>
    <row r="130" spans="1:2" x14ac:dyDescent="0.25">
      <c r="A130" s="11"/>
      <c r="B130" s="10"/>
    </row>
    <row r="131" spans="1:2" x14ac:dyDescent="0.25">
      <c r="A131" s="11"/>
      <c r="B131" s="10"/>
    </row>
    <row r="132" spans="1:2" x14ac:dyDescent="0.25">
      <c r="A132" s="11"/>
      <c r="B132" s="10"/>
    </row>
    <row r="133" spans="1:2" x14ac:dyDescent="0.25">
      <c r="A133" s="11"/>
      <c r="B133" s="10"/>
    </row>
    <row r="134" spans="1:2" x14ac:dyDescent="0.25">
      <c r="A134" s="11"/>
      <c r="B134" s="10"/>
    </row>
    <row r="135" spans="1:2" x14ac:dyDescent="0.25">
      <c r="A135" s="11"/>
      <c r="B135" s="10"/>
    </row>
    <row r="136" spans="1:2" x14ac:dyDescent="0.25">
      <c r="A136" s="11"/>
      <c r="B136" s="10"/>
    </row>
    <row r="137" spans="1:2" x14ac:dyDescent="0.25">
      <c r="A137" s="11"/>
      <c r="B137" s="10"/>
    </row>
    <row r="138" spans="1:2" x14ac:dyDescent="0.25">
      <c r="A138" s="11"/>
      <c r="B138" s="10"/>
    </row>
    <row r="139" spans="1:2" x14ac:dyDescent="0.25">
      <c r="A139" s="11"/>
      <c r="B139" s="10"/>
    </row>
    <row r="140" spans="1:2" x14ac:dyDescent="0.25">
      <c r="A140" s="11"/>
      <c r="B140" s="10"/>
    </row>
    <row r="141" spans="1:2" x14ac:dyDescent="0.25">
      <c r="A141" s="11"/>
      <c r="B141" s="10"/>
    </row>
    <row r="142" spans="1:2" x14ac:dyDescent="0.25">
      <c r="A142" s="11"/>
      <c r="B142" s="10"/>
    </row>
    <row r="143" spans="1:2" x14ac:dyDescent="0.25">
      <c r="A143" s="11"/>
      <c r="B143" s="10"/>
    </row>
    <row r="144" spans="1:2" x14ac:dyDescent="0.25">
      <c r="A144" s="11"/>
      <c r="B144" s="10"/>
    </row>
    <row r="145" spans="1:2" x14ac:dyDescent="0.25">
      <c r="A145" s="11"/>
      <c r="B145" s="10"/>
    </row>
    <row r="146" spans="1:2" x14ac:dyDescent="0.25">
      <c r="A146" s="11"/>
      <c r="B146" s="10"/>
    </row>
    <row r="147" spans="1:2" x14ac:dyDescent="0.25">
      <c r="A147" s="11"/>
      <c r="B147" s="10"/>
    </row>
    <row r="148" spans="1:2" x14ac:dyDescent="0.25">
      <c r="A148" s="11"/>
      <c r="B148" s="10"/>
    </row>
    <row r="149" spans="1:2" x14ac:dyDescent="0.25">
      <c r="A149" s="11"/>
      <c r="B149" s="10"/>
    </row>
    <row r="150" spans="1:2" x14ac:dyDescent="0.25">
      <c r="A150" s="11"/>
      <c r="B150" s="10"/>
    </row>
    <row r="151" spans="1:2" x14ac:dyDescent="0.25">
      <c r="A151" s="11"/>
      <c r="B151" s="10"/>
    </row>
    <row r="152" spans="1:2" x14ac:dyDescent="0.25">
      <c r="A152" s="11"/>
      <c r="B152" s="10"/>
    </row>
    <row r="153" spans="1:2" x14ac:dyDescent="0.25">
      <c r="A153" s="11"/>
      <c r="B153" s="10"/>
    </row>
    <row r="154" spans="1:2" x14ac:dyDescent="0.25">
      <c r="A154" s="11"/>
      <c r="B154" s="10"/>
    </row>
    <row r="155" spans="1:2" x14ac:dyDescent="0.25">
      <c r="A155" s="11"/>
      <c r="B155" s="10"/>
    </row>
    <row r="156" spans="1:2" x14ac:dyDescent="0.25">
      <c r="A156" s="11"/>
      <c r="B156" s="10"/>
    </row>
    <row r="157" spans="1:2" x14ac:dyDescent="0.25">
      <c r="A157" s="11"/>
      <c r="B157" s="10"/>
    </row>
    <row r="158" spans="1:2" x14ac:dyDescent="0.25">
      <c r="A158" s="11"/>
      <c r="B158" s="10"/>
    </row>
    <row r="159" spans="1:2" x14ac:dyDescent="0.25">
      <c r="A159" s="11"/>
      <c r="B159" s="10"/>
    </row>
    <row r="160" spans="1:2" x14ac:dyDescent="0.25">
      <c r="A160" s="11"/>
      <c r="B160" s="10"/>
    </row>
    <row r="161" spans="1:2" x14ac:dyDescent="0.25">
      <c r="A161" s="11"/>
      <c r="B161" s="10"/>
    </row>
    <row r="162" spans="1:2" x14ac:dyDescent="0.25">
      <c r="A162" s="11"/>
      <c r="B162" s="10"/>
    </row>
    <row r="163" spans="1:2" x14ac:dyDescent="0.25">
      <c r="A163" s="11"/>
      <c r="B163" s="10"/>
    </row>
    <row r="164" spans="1:2" x14ac:dyDescent="0.25">
      <c r="A164" s="11"/>
      <c r="B164" s="10"/>
    </row>
    <row r="165" spans="1:2" x14ac:dyDescent="0.25">
      <c r="A165" s="11"/>
      <c r="B165" s="10"/>
    </row>
    <row r="166" spans="1:2" x14ac:dyDescent="0.25">
      <c r="A166" s="11"/>
      <c r="B166" s="10"/>
    </row>
    <row r="167" spans="1:2" x14ac:dyDescent="0.25">
      <c r="A167" s="11"/>
      <c r="B167" s="10"/>
    </row>
    <row r="168" spans="1:2" x14ac:dyDescent="0.25">
      <c r="A168" s="11"/>
      <c r="B168" s="10"/>
    </row>
    <row r="169" spans="1:2" x14ac:dyDescent="0.25">
      <c r="A169" s="11"/>
      <c r="B169" s="10"/>
    </row>
    <row r="170" spans="1:2" x14ac:dyDescent="0.25">
      <c r="A170" s="11"/>
      <c r="B170" s="10"/>
    </row>
    <row r="171" spans="1:2" x14ac:dyDescent="0.25">
      <c r="A171" s="11"/>
      <c r="B171" s="10"/>
    </row>
    <row r="172" spans="1:2" x14ac:dyDescent="0.25">
      <c r="A172" s="11"/>
      <c r="B172" s="10"/>
    </row>
    <row r="173" spans="1:2" x14ac:dyDescent="0.25">
      <c r="A173" s="11"/>
      <c r="B173" s="10"/>
    </row>
    <row r="174" spans="1:2" x14ac:dyDescent="0.25">
      <c r="A174" s="11"/>
      <c r="B174" s="10"/>
    </row>
    <row r="175" spans="1:2" x14ac:dyDescent="0.25">
      <c r="A175" s="11"/>
      <c r="B175" s="10"/>
    </row>
    <row r="176" spans="1:2" x14ac:dyDescent="0.25">
      <c r="A176" s="11"/>
      <c r="B176" s="10"/>
    </row>
    <row r="177" spans="1:2" x14ac:dyDescent="0.25">
      <c r="A177" s="11"/>
      <c r="B177" s="10"/>
    </row>
    <row r="178" spans="1:2" x14ac:dyDescent="0.25">
      <c r="A178" s="11"/>
      <c r="B178" s="10"/>
    </row>
    <row r="179" spans="1:2" x14ac:dyDescent="0.25">
      <c r="A179" s="11"/>
      <c r="B179" s="10"/>
    </row>
    <row r="180" spans="1:2" x14ac:dyDescent="0.25">
      <c r="A180" s="11"/>
      <c r="B180" s="10"/>
    </row>
    <row r="181" spans="1:2" x14ac:dyDescent="0.25">
      <c r="A181" s="11"/>
      <c r="B181" s="10"/>
    </row>
    <row r="182" spans="1:2" x14ac:dyDescent="0.25">
      <c r="A182" s="11"/>
      <c r="B182" s="10"/>
    </row>
    <row r="183" spans="1:2" x14ac:dyDescent="0.25">
      <c r="A183" s="11"/>
      <c r="B183" s="10"/>
    </row>
    <row r="184" spans="1:2" x14ac:dyDescent="0.25">
      <c r="A184" s="11"/>
      <c r="B184" s="10"/>
    </row>
    <row r="185" spans="1:2" x14ac:dyDescent="0.25">
      <c r="A185" s="11"/>
      <c r="B185" s="10"/>
    </row>
    <row r="186" spans="1:2" x14ac:dyDescent="0.25">
      <c r="A186" s="11"/>
      <c r="B186" s="10"/>
    </row>
    <row r="187" spans="1:2" x14ac:dyDescent="0.25">
      <c r="A187" s="11"/>
      <c r="B187" s="10"/>
    </row>
    <row r="188" spans="1:2" x14ac:dyDescent="0.25">
      <c r="A188" s="11"/>
      <c r="B188" s="10"/>
    </row>
    <row r="189" spans="1:2" x14ac:dyDescent="0.25">
      <c r="A189" s="11"/>
      <c r="B189" s="10"/>
    </row>
    <row r="190" spans="1:2" x14ac:dyDescent="0.25">
      <c r="A190" s="11"/>
      <c r="B190" s="10"/>
    </row>
    <row r="191" spans="1:2" x14ac:dyDescent="0.25">
      <c r="A191" s="11"/>
      <c r="B191" s="10"/>
    </row>
    <row r="192" spans="1:2" x14ac:dyDescent="0.25">
      <c r="A192" s="11"/>
      <c r="B192" s="10"/>
    </row>
    <row r="193" spans="1:2" x14ac:dyDescent="0.25">
      <c r="A193" s="11"/>
      <c r="B193" s="10"/>
    </row>
    <row r="194" spans="1:2" x14ac:dyDescent="0.25">
      <c r="A194" s="11"/>
      <c r="B194" s="10"/>
    </row>
    <row r="195" spans="1:2" x14ac:dyDescent="0.25">
      <c r="A195" s="11"/>
      <c r="B195" s="10"/>
    </row>
    <row r="196" spans="1:2" x14ac:dyDescent="0.25">
      <c r="A196" s="11"/>
      <c r="B196" s="10"/>
    </row>
    <row r="197" spans="1:2" x14ac:dyDescent="0.25">
      <c r="A197" s="11"/>
      <c r="B197" s="10"/>
    </row>
    <row r="198" spans="1:2" x14ac:dyDescent="0.25">
      <c r="A198" s="11"/>
      <c r="B198" s="10"/>
    </row>
    <row r="199" spans="1:2" x14ac:dyDescent="0.25">
      <c r="A199" s="11"/>
      <c r="B199" s="10"/>
    </row>
    <row r="200" spans="1:2" x14ac:dyDescent="0.25">
      <c r="A200" s="11"/>
      <c r="B200" s="10"/>
    </row>
    <row r="201" spans="1:2" x14ac:dyDescent="0.25">
      <c r="A201" s="11"/>
      <c r="B201" s="10"/>
    </row>
    <row r="202" spans="1:2" x14ac:dyDescent="0.25">
      <c r="A202" s="11"/>
      <c r="B202" s="10"/>
    </row>
    <row r="203" spans="1:2" x14ac:dyDescent="0.25">
      <c r="A203" s="11"/>
      <c r="B203" s="10"/>
    </row>
    <row r="204" spans="1:2" x14ac:dyDescent="0.25">
      <c r="A204" s="11"/>
      <c r="B204" s="10"/>
    </row>
    <row r="205" spans="1:2" x14ac:dyDescent="0.25">
      <c r="A205" s="11"/>
      <c r="B205" s="10"/>
    </row>
    <row r="206" spans="1:2" x14ac:dyDescent="0.25">
      <c r="A206" s="11"/>
      <c r="B206" s="10"/>
    </row>
    <row r="207" spans="1:2" x14ac:dyDescent="0.25">
      <c r="A207" s="11"/>
      <c r="B207" s="10"/>
    </row>
    <row r="208" spans="1:2" x14ac:dyDescent="0.25">
      <c r="A208" s="11"/>
      <c r="B208" s="10"/>
    </row>
    <row r="209" spans="1:2" x14ac:dyDescent="0.25">
      <c r="A209" s="11"/>
      <c r="B209" s="10"/>
    </row>
    <row r="210" spans="1:2" x14ac:dyDescent="0.25">
      <c r="A210" s="11"/>
      <c r="B210" s="10"/>
    </row>
    <row r="211" spans="1:2" x14ac:dyDescent="0.25">
      <c r="A211" s="11"/>
      <c r="B211" s="10"/>
    </row>
    <row r="212" spans="1:2" x14ac:dyDescent="0.25">
      <c r="A212" s="11"/>
      <c r="B212" s="10"/>
    </row>
    <row r="213" spans="1:2" x14ac:dyDescent="0.25">
      <c r="A213" s="11"/>
      <c r="B213" s="10"/>
    </row>
    <row r="214" spans="1:2" x14ac:dyDescent="0.25">
      <c r="A214" s="11"/>
      <c r="B214" s="10"/>
    </row>
    <row r="215" spans="1:2" x14ac:dyDescent="0.25">
      <c r="A215" s="11"/>
      <c r="B215" s="10"/>
    </row>
    <row r="216" spans="1:2" x14ac:dyDescent="0.25">
      <c r="A216" s="11"/>
      <c r="B216" s="10"/>
    </row>
    <row r="217" spans="1:2" x14ac:dyDescent="0.25">
      <c r="A217" s="11"/>
      <c r="B217" s="10"/>
    </row>
    <row r="218" spans="1:2" x14ac:dyDescent="0.25">
      <c r="A218" s="11"/>
      <c r="B218" s="10"/>
    </row>
    <row r="219" spans="1:2" x14ac:dyDescent="0.25">
      <c r="A219" s="11"/>
      <c r="B219" s="10"/>
    </row>
    <row r="220" spans="1:2" x14ac:dyDescent="0.25">
      <c r="A220" s="11"/>
      <c r="B220" s="10"/>
    </row>
    <row r="221" spans="1:2" x14ac:dyDescent="0.25">
      <c r="A221" s="11"/>
      <c r="B221" s="10"/>
    </row>
    <row r="222" spans="1:2" x14ac:dyDescent="0.25">
      <c r="A222" s="11"/>
      <c r="B222" s="10"/>
    </row>
    <row r="223" spans="1:2" x14ac:dyDescent="0.25">
      <c r="A223" s="11"/>
      <c r="B223" s="10"/>
    </row>
    <row r="224" spans="1:2" x14ac:dyDescent="0.25">
      <c r="A224" s="11"/>
      <c r="B224" s="10"/>
    </row>
    <row r="225" spans="1:2" x14ac:dyDescent="0.25">
      <c r="A225" s="11"/>
      <c r="B225" s="10"/>
    </row>
    <row r="226" spans="1:2" x14ac:dyDescent="0.25">
      <c r="A226" s="11"/>
      <c r="B226" s="10"/>
    </row>
    <row r="227" spans="1:2" x14ac:dyDescent="0.25">
      <c r="A227" s="11"/>
      <c r="B227" s="10"/>
    </row>
    <row r="228" spans="1:2" x14ac:dyDescent="0.25">
      <c r="A228" s="11"/>
      <c r="B228" s="10"/>
    </row>
    <row r="229" spans="1:2" x14ac:dyDescent="0.25">
      <c r="A229" s="11"/>
      <c r="B229" s="10"/>
    </row>
    <row r="230" spans="1:2" x14ac:dyDescent="0.25">
      <c r="A230" s="11"/>
      <c r="B230" s="10"/>
    </row>
    <row r="231" spans="1:2" x14ac:dyDescent="0.25">
      <c r="A231" s="11"/>
      <c r="B231" s="10"/>
    </row>
    <row r="232" spans="1:2" x14ac:dyDescent="0.25">
      <c r="A232" s="11"/>
      <c r="B232" s="10"/>
    </row>
    <row r="233" spans="1:2" x14ac:dyDescent="0.25">
      <c r="A233" s="11"/>
      <c r="B233" s="10"/>
    </row>
    <row r="234" spans="1:2" x14ac:dyDescent="0.25">
      <c r="A234" s="11"/>
      <c r="B234" s="10"/>
    </row>
    <row r="235" spans="1:2" x14ac:dyDescent="0.25">
      <c r="A235" s="11"/>
      <c r="B235" s="10"/>
    </row>
    <row r="236" spans="1:2" x14ac:dyDescent="0.25">
      <c r="A236" s="11"/>
      <c r="B236" s="10"/>
    </row>
    <row r="237" spans="1:2" x14ac:dyDescent="0.25">
      <c r="A237" s="11"/>
      <c r="B237" s="10"/>
    </row>
    <row r="238" spans="1:2" x14ac:dyDescent="0.25">
      <c r="A238" s="11"/>
      <c r="B238" s="10"/>
    </row>
    <row r="239" spans="1:2" x14ac:dyDescent="0.25">
      <c r="A239" s="11"/>
      <c r="B239" s="10"/>
    </row>
    <row r="240" spans="1:2" x14ac:dyDescent="0.25">
      <c r="A240" s="11"/>
      <c r="B240" s="10"/>
    </row>
    <row r="241" spans="1:2" x14ac:dyDescent="0.25">
      <c r="A241" s="11"/>
      <c r="B241" s="10"/>
    </row>
    <row r="242" spans="1:2" x14ac:dyDescent="0.25">
      <c r="A242" s="11"/>
      <c r="B242" s="10"/>
    </row>
    <row r="243" spans="1:2" x14ac:dyDescent="0.25">
      <c r="A243" s="11"/>
      <c r="B243" s="10"/>
    </row>
    <row r="244" spans="1:2" x14ac:dyDescent="0.25">
      <c r="A244" s="11"/>
      <c r="B244" s="10"/>
    </row>
    <row r="245" spans="1:2" x14ac:dyDescent="0.25">
      <c r="A245" s="11"/>
      <c r="B245" s="10"/>
    </row>
    <row r="246" spans="1:2" x14ac:dyDescent="0.25">
      <c r="A246" s="11"/>
      <c r="B246" s="10"/>
    </row>
    <row r="247" spans="1:2" x14ac:dyDescent="0.25">
      <c r="A247" s="11"/>
      <c r="B247" s="10"/>
    </row>
    <row r="248" spans="1:2" x14ac:dyDescent="0.25">
      <c r="A248" s="11"/>
      <c r="B248" s="10"/>
    </row>
    <row r="249" spans="1:2" x14ac:dyDescent="0.25">
      <c r="A249" s="11"/>
      <c r="B249" s="10"/>
    </row>
    <row r="250" spans="1:2" x14ac:dyDescent="0.25">
      <c r="A250" s="11"/>
      <c r="B250" s="10"/>
    </row>
    <row r="251" spans="1:2" x14ac:dyDescent="0.25">
      <c r="A251" s="11"/>
      <c r="B251" s="10"/>
    </row>
    <row r="252" spans="1:2" x14ac:dyDescent="0.25">
      <c r="A252" s="11"/>
      <c r="B252" s="10"/>
    </row>
    <row r="253" spans="1:2" x14ac:dyDescent="0.25">
      <c r="A253" s="11"/>
      <c r="B253" s="10"/>
    </row>
    <row r="254" spans="1:2" x14ac:dyDescent="0.25">
      <c r="A254" s="11"/>
      <c r="B254" s="10"/>
    </row>
    <row r="255" spans="1:2" x14ac:dyDescent="0.25">
      <c r="A255" s="11"/>
      <c r="B255" s="10"/>
    </row>
    <row r="256" spans="1:2" x14ac:dyDescent="0.25">
      <c r="A256" s="11"/>
      <c r="B256" s="10"/>
    </row>
    <row r="257" spans="1:2" x14ac:dyDescent="0.25">
      <c r="A257" s="11"/>
      <c r="B257" s="10"/>
    </row>
    <row r="258" spans="1:2" x14ac:dyDescent="0.25">
      <c r="A258" s="11"/>
      <c r="B258" s="10"/>
    </row>
    <row r="259" spans="1:2" x14ac:dyDescent="0.25">
      <c r="A259" s="11"/>
      <c r="B259" s="10"/>
    </row>
    <row r="260" spans="1:2" x14ac:dyDescent="0.25">
      <c r="A260" s="11"/>
      <c r="B260" s="10"/>
    </row>
    <row r="261" spans="1:2" x14ac:dyDescent="0.25">
      <c r="A261" s="11"/>
      <c r="B261" s="10"/>
    </row>
    <row r="262" spans="1:2" x14ac:dyDescent="0.25">
      <c r="A262" s="11"/>
      <c r="B262" s="10"/>
    </row>
    <row r="263" spans="1:2" x14ac:dyDescent="0.25">
      <c r="A263" s="11"/>
      <c r="B263" s="10"/>
    </row>
    <row r="264" spans="1:2" x14ac:dyDescent="0.25">
      <c r="A264" s="11"/>
      <c r="B264" s="10"/>
    </row>
    <row r="265" spans="1:2" x14ac:dyDescent="0.25">
      <c r="A265" s="11"/>
      <c r="B265" s="10"/>
    </row>
    <row r="266" spans="1:2" x14ac:dyDescent="0.25">
      <c r="A266" s="11"/>
      <c r="B266" s="10"/>
    </row>
    <row r="267" spans="1:2" x14ac:dyDescent="0.25">
      <c r="A267" s="11"/>
      <c r="B267" s="10"/>
    </row>
    <row r="268" spans="1:2" x14ac:dyDescent="0.25">
      <c r="A268" s="11"/>
      <c r="B268" s="10"/>
    </row>
    <row r="269" spans="1:2" x14ac:dyDescent="0.25">
      <c r="A269" s="11"/>
      <c r="B269" s="10"/>
    </row>
    <row r="270" spans="1:2" x14ac:dyDescent="0.25">
      <c r="A270" s="11"/>
      <c r="B270" s="10"/>
    </row>
    <row r="271" spans="1:2" x14ac:dyDescent="0.25">
      <c r="A271" s="11"/>
      <c r="B271" s="10"/>
    </row>
    <row r="272" spans="1:2" x14ac:dyDescent="0.25">
      <c r="A272" s="11"/>
      <c r="B272" s="10"/>
    </row>
    <row r="273" spans="1:2" x14ac:dyDescent="0.25">
      <c r="A273" s="11"/>
      <c r="B273" s="10"/>
    </row>
    <row r="274" spans="1:2" x14ac:dyDescent="0.25">
      <c r="A274" s="11"/>
      <c r="B274" s="10"/>
    </row>
    <row r="275" spans="1:2" x14ac:dyDescent="0.25">
      <c r="A275" s="11"/>
      <c r="B275" s="10"/>
    </row>
    <row r="276" spans="1:2" x14ac:dyDescent="0.25">
      <c r="A276" s="11"/>
      <c r="B276" s="10"/>
    </row>
    <row r="277" spans="1:2" x14ac:dyDescent="0.25">
      <c r="A277" s="11"/>
      <c r="B277" s="10"/>
    </row>
    <row r="278" spans="1:2" x14ac:dyDescent="0.25">
      <c r="A278" s="11"/>
      <c r="B278" s="10"/>
    </row>
    <row r="279" spans="1:2" x14ac:dyDescent="0.25">
      <c r="A279" s="11"/>
      <c r="B279" s="10"/>
    </row>
    <row r="280" spans="1:2" x14ac:dyDescent="0.25">
      <c r="A280" s="11"/>
      <c r="B280" s="10"/>
    </row>
    <row r="281" spans="1:2" x14ac:dyDescent="0.25">
      <c r="A281" s="11"/>
      <c r="B281" s="10"/>
    </row>
    <row r="282" spans="1:2" x14ac:dyDescent="0.25">
      <c r="A282" s="11"/>
      <c r="B282" s="10"/>
    </row>
    <row r="283" spans="1:2" x14ac:dyDescent="0.25">
      <c r="A283" s="11"/>
      <c r="B283" s="10"/>
    </row>
    <row r="284" spans="1:2" x14ac:dyDescent="0.25">
      <c r="A284" s="11"/>
      <c r="B284" s="10"/>
    </row>
    <row r="285" spans="1:2" x14ac:dyDescent="0.25">
      <c r="A285" s="11"/>
      <c r="B285" s="10"/>
    </row>
    <row r="286" spans="1:2" x14ac:dyDescent="0.25">
      <c r="A286" s="11"/>
      <c r="B286" s="10"/>
    </row>
    <row r="287" spans="1:2" x14ac:dyDescent="0.25">
      <c r="A287" s="11"/>
      <c r="B287" s="10"/>
    </row>
    <row r="288" spans="1:2" x14ac:dyDescent="0.25">
      <c r="A288" s="11"/>
      <c r="B288" s="10"/>
    </row>
    <row r="289" spans="1:2" x14ac:dyDescent="0.25">
      <c r="A289" s="11"/>
      <c r="B289" s="10"/>
    </row>
    <row r="290" spans="1:2" x14ac:dyDescent="0.25">
      <c r="A290" s="11"/>
      <c r="B290" s="10"/>
    </row>
    <row r="291" spans="1:2" x14ac:dyDescent="0.25">
      <c r="A291" s="11"/>
      <c r="B291" s="10"/>
    </row>
    <row r="292" spans="1:2" x14ac:dyDescent="0.25">
      <c r="A292" s="11"/>
      <c r="B292" s="10"/>
    </row>
    <row r="293" spans="1:2" x14ac:dyDescent="0.25">
      <c r="A293" s="11"/>
      <c r="B293" s="10"/>
    </row>
    <row r="294" spans="1:2" x14ac:dyDescent="0.25">
      <c r="A294" s="11"/>
      <c r="B294" s="10"/>
    </row>
    <row r="295" spans="1:2" x14ac:dyDescent="0.25">
      <c r="A295" s="11"/>
      <c r="B295" s="10"/>
    </row>
    <row r="296" spans="1:2" x14ac:dyDescent="0.25">
      <c r="A296" s="11"/>
      <c r="B296" s="10"/>
    </row>
    <row r="297" spans="1:2" x14ac:dyDescent="0.25">
      <c r="A297" s="11"/>
      <c r="B297" s="10"/>
    </row>
    <row r="298" spans="1:2" x14ac:dyDescent="0.25">
      <c r="A298" s="11"/>
      <c r="B298" s="10"/>
    </row>
    <row r="299" spans="1:2" x14ac:dyDescent="0.25">
      <c r="A299" s="11"/>
      <c r="B299" s="10"/>
    </row>
    <row r="300" spans="1:2" x14ac:dyDescent="0.25">
      <c r="A300" s="11"/>
      <c r="B300" s="10"/>
    </row>
    <row r="301" spans="1:2" x14ac:dyDescent="0.25">
      <c r="A301" s="11"/>
      <c r="B301" s="10"/>
    </row>
    <row r="302" spans="1:2" x14ac:dyDescent="0.25">
      <c r="A302" s="11"/>
      <c r="B302" s="10"/>
    </row>
    <row r="303" spans="1:2" x14ac:dyDescent="0.25">
      <c r="A303" s="11"/>
      <c r="B303" s="10"/>
    </row>
    <row r="304" spans="1:2" x14ac:dyDescent="0.25">
      <c r="A304" s="11"/>
      <c r="B304" s="10"/>
    </row>
    <row r="305" spans="1:2" x14ac:dyDescent="0.25">
      <c r="A305" s="11"/>
      <c r="B305" s="10"/>
    </row>
    <row r="306" spans="1:2" x14ac:dyDescent="0.25">
      <c r="A306" s="11"/>
      <c r="B306" s="10"/>
    </row>
    <row r="307" spans="1:2" x14ac:dyDescent="0.25">
      <c r="A307" s="11"/>
      <c r="B307" s="10"/>
    </row>
    <row r="308" spans="1:2" x14ac:dyDescent="0.25">
      <c r="A308" s="11"/>
      <c r="B308" s="10"/>
    </row>
    <row r="309" spans="1:2" x14ac:dyDescent="0.25">
      <c r="A309" s="11"/>
      <c r="B309" s="10"/>
    </row>
    <row r="310" spans="1:2" x14ac:dyDescent="0.25">
      <c r="A310" s="11"/>
      <c r="B310" s="10"/>
    </row>
    <row r="311" spans="1:2" x14ac:dyDescent="0.25">
      <c r="A311" s="11"/>
      <c r="B311" s="10"/>
    </row>
    <row r="312" spans="1:2" x14ac:dyDescent="0.25">
      <c r="A312" s="11"/>
      <c r="B312" s="10"/>
    </row>
    <row r="313" spans="1:2" x14ac:dyDescent="0.25">
      <c r="A313" s="11"/>
      <c r="B313" s="10"/>
    </row>
    <row r="314" spans="1:2" x14ac:dyDescent="0.25">
      <c r="A314" s="11"/>
      <c r="B314" s="10"/>
    </row>
    <row r="315" spans="1:2" x14ac:dyDescent="0.25">
      <c r="A315" s="11"/>
      <c r="B315" s="10"/>
    </row>
    <row r="316" spans="1:2" x14ac:dyDescent="0.25">
      <c r="A316" s="11"/>
      <c r="B316" s="10"/>
    </row>
    <row r="317" spans="1:2" x14ac:dyDescent="0.25">
      <c r="A317" s="11"/>
      <c r="B317" s="10"/>
    </row>
    <row r="318" spans="1:2" x14ac:dyDescent="0.25">
      <c r="A318" s="11"/>
      <c r="B318" s="10"/>
    </row>
    <row r="319" spans="1:2" x14ac:dyDescent="0.25">
      <c r="A319" s="11"/>
      <c r="B319" s="10"/>
    </row>
    <row r="320" spans="1:2" x14ac:dyDescent="0.25">
      <c r="A320" s="11"/>
      <c r="B320" s="10"/>
    </row>
    <row r="321" spans="1:2" x14ac:dyDescent="0.25">
      <c r="A321" s="11"/>
      <c r="B321" s="10"/>
    </row>
    <row r="322" spans="1:2" x14ac:dyDescent="0.25">
      <c r="A322" s="11"/>
      <c r="B322" s="10"/>
    </row>
    <row r="323" spans="1:2" x14ac:dyDescent="0.25">
      <c r="A323" s="11"/>
      <c r="B323" s="10"/>
    </row>
    <row r="324" spans="1:2" x14ac:dyDescent="0.25">
      <c r="A324" s="11"/>
      <c r="B324" s="10"/>
    </row>
    <row r="325" spans="1:2" x14ac:dyDescent="0.25">
      <c r="A325" s="11"/>
      <c r="B325" s="10"/>
    </row>
    <row r="326" spans="1:2" x14ac:dyDescent="0.25">
      <c r="A326" s="11"/>
      <c r="B326" s="10"/>
    </row>
    <row r="327" spans="1:2" x14ac:dyDescent="0.25">
      <c r="A327" s="11"/>
      <c r="B327" s="10"/>
    </row>
    <row r="328" spans="1:2" x14ac:dyDescent="0.25">
      <c r="A328" s="11"/>
      <c r="B328" s="10"/>
    </row>
    <row r="329" spans="1:2" x14ac:dyDescent="0.25">
      <c r="A329" s="11"/>
      <c r="B329" s="10"/>
    </row>
    <row r="330" spans="1:2" x14ac:dyDescent="0.25">
      <c r="A330" s="11"/>
      <c r="B330" s="10"/>
    </row>
    <row r="331" spans="1:2" x14ac:dyDescent="0.25">
      <c r="A331" s="11"/>
      <c r="B331" s="10"/>
    </row>
    <row r="332" spans="1:2" x14ac:dyDescent="0.25">
      <c r="A332" s="11"/>
      <c r="B332" s="10"/>
    </row>
    <row r="333" spans="1:2" x14ac:dyDescent="0.25">
      <c r="A333" s="11"/>
      <c r="B333" s="10"/>
    </row>
    <row r="334" spans="1:2" x14ac:dyDescent="0.25">
      <c r="A334" s="11"/>
      <c r="B334" s="10"/>
    </row>
    <row r="335" spans="1:2" x14ac:dyDescent="0.25">
      <c r="A335" s="11"/>
      <c r="B335" s="10"/>
    </row>
    <row r="336" spans="1:2" x14ac:dyDescent="0.25">
      <c r="A336" s="11"/>
      <c r="B336" s="10"/>
    </row>
    <row r="337" spans="1:2" x14ac:dyDescent="0.25">
      <c r="A337" s="11"/>
      <c r="B337" s="10"/>
    </row>
    <row r="338" spans="1:2" x14ac:dyDescent="0.25">
      <c r="A338" s="11"/>
      <c r="B338" s="10"/>
    </row>
    <row r="339" spans="1:2" x14ac:dyDescent="0.25">
      <c r="A339" s="11"/>
      <c r="B339" s="10"/>
    </row>
    <row r="340" spans="1:2" x14ac:dyDescent="0.25">
      <c r="A340" s="11"/>
      <c r="B340" s="10"/>
    </row>
    <row r="341" spans="1:2" x14ac:dyDescent="0.25">
      <c r="A341" s="11"/>
      <c r="B341" s="10"/>
    </row>
    <row r="342" spans="1:2" x14ac:dyDescent="0.25">
      <c r="A342" s="11"/>
      <c r="B342" s="10"/>
    </row>
    <row r="343" spans="1:2" x14ac:dyDescent="0.25">
      <c r="A343" s="11"/>
      <c r="B343" s="10"/>
    </row>
    <row r="344" spans="1:2" x14ac:dyDescent="0.25">
      <c r="A344" s="11"/>
      <c r="B344" s="10"/>
    </row>
    <row r="345" spans="1:2" x14ac:dyDescent="0.25">
      <c r="A345" s="11"/>
      <c r="B345" s="10"/>
    </row>
    <row r="346" spans="1:2" x14ac:dyDescent="0.25">
      <c r="A346" s="11"/>
      <c r="B346" s="10"/>
    </row>
    <row r="347" spans="1:2" x14ac:dyDescent="0.25">
      <c r="A347" s="11"/>
      <c r="B347" s="10"/>
    </row>
    <row r="348" spans="1:2" x14ac:dyDescent="0.25">
      <c r="A348" s="11"/>
      <c r="B348" s="10"/>
    </row>
    <row r="349" spans="1:2" x14ac:dyDescent="0.25">
      <c r="A349" s="11"/>
      <c r="B349" s="10"/>
    </row>
    <row r="350" spans="1:2" x14ac:dyDescent="0.25">
      <c r="A350" s="11"/>
      <c r="B350" s="10"/>
    </row>
    <row r="351" spans="1:2" x14ac:dyDescent="0.25">
      <c r="A351" s="11"/>
      <c r="B351" s="10"/>
    </row>
    <row r="352" spans="1:2" x14ac:dyDescent="0.25">
      <c r="A352" s="11"/>
      <c r="B352" s="10"/>
    </row>
    <row r="353" spans="1:2" x14ac:dyDescent="0.25">
      <c r="A353" s="11"/>
      <c r="B353" s="10"/>
    </row>
    <row r="354" spans="1:2" x14ac:dyDescent="0.25">
      <c r="A354" s="11"/>
      <c r="B354" s="10"/>
    </row>
    <row r="355" spans="1:2" x14ac:dyDescent="0.25">
      <c r="A355" s="11"/>
      <c r="B355" s="10"/>
    </row>
    <row r="356" spans="1:2" x14ac:dyDescent="0.25">
      <c r="A356" s="11"/>
      <c r="B356" s="10"/>
    </row>
    <row r="357" spans="1:2" x14ac:dyDescent="0.25">
      <c r="A357" s="11"/>
      <c r="B357" s="10"/>
    </row>
    <row r="358" spans="1:2" x14ac:dyDescent="0.25">
      <c r="A358" s="11"/>
      <c r="B358" s="10"/>
    </row>
    <row r="359" spans="1:2" x14ac:dyDescent="0.25">
      <c r="A359" s="11"/>
      <c r="B359" s="10"/>
    </row>
    <row r="360" spans="1:2" x14ac:dyDescent="0.25">
      <c r="A360" s="11"/>
      <c r="B360" s="10"/>
    </row>
    <row r="361" spans="1:2" x14ac:dyDescent="0.25">
      <c r="A361" s="11"/>
      <c r="B361" s="10"/>
    </row>
    <row r="362" spans="1:2" x14ac:dyDescent="0.25">
      <c r="A362" s="11"/>
      <c r="B362" s="10"/>
    </row>
    <row r="363" spans="1:2" x14ac:dyDescent="0.25">
      <c r="A363" s="11"/>
      <c r="B363" s="10"/>
    </row>
    <row r="364" spans="1:2" x14ac:dyDescent="0.25">
      <c r="A364" s="11"/>
      <c r="B364" s="10"/>
    </row>
    <row r="365" spans="1:2" x14ac:dyDescent="0.25">
      <c r="A365" s="11"/>
      <c r="B365" s="10"/>
    </row>
    <row r="366" spans="1:2" x14ac:dyDescent="0.25">
      <c r="A366" s="11"/>
      <c r="B366" s="10"/>
    </row>
    <row r="367" spans="1:2" x14ac:dyDescent="0.25">
      <c r="A367" s="11"/>
      <c r="B367" s="10"/>
    </row>
    <row r="368" spans="1:2" x14ac:dyDescent="0.25">
      <c r="A368" s="11"/>
      <c r="B368" s="10"/>
    </row>
    <row r="369" spans="1:2" x14ac:dyDescent="0.25">
      <c r="A369" s="11"/>
      <c r="B369" s="10"/>
    </row>
    <row r="370" spans="1:2" x14ac:dyDescent="0.25">
      <c r="A370" s="11"/>
      <c r="B370" s="10"/>
    </row>
    <row r="371" spans="1:2" x14ac:dyDescent="0.25">
      <c r="A371" s="11"/>
      <c r="B371" s="10"/>
    </row>
    <row r="372" spans="1:2" x14ac:dyDescent="0.25">
      <c r="A372" s="11"/>
      <c r="B372" s="10"/>
    </row>
    <row r="373" spans="1:2" x14ac:dyDescent="0.25">
      <c r="A373" s="11"/>
      <c r="B373" s="10"/>
    </row>
    <row r="374" spans="1:2" x14ac:dyDescent="0.25">
      <c r="A374" s="11"/>
      <c r="B374" s="10"/>
    </row>
    <row r="375" spans="1:2" x14ac:dyDescent="0.25">
      <c r="A375" s="11"/>
      <c r="B375" s="10"/>
    </row>
    <row r="376" spans="1:2" x14ac:dyDescent="0.25">
      <c r="A376" s="11"/>
      <c r="B376" s="10"/>
    </row>
    <row r="377" spans="1:2" x14ac:dyDescent="0.25">
      <c r="A377" s="11"/>
      <c r="B377" s="10"/>
    </row>
    <row r="378" spans="1:2" x14ac:dyDescent="0.25">
      <c r="A378" s="11"/>
      <c r="B378" s="10"/>
    </row>
    <row r="379" spans="1:2" x14ac:dyDescent="0.25">
      <c r="A379" s="11"/>
      <c r="B379" s="10"/>
    </row>
    <row r="380" spans="1:2" x14ac:dyDescent="0.25">
      <c r="A380" s="11"/>
      <c r="B380" s="10"/>
    </row>
    <row r="381" spans="1:2" x14ac:dyDescent="0.25">
      <c r="A381" s="11"/>
      <c r="B381" s="10"/>
    </row>
    <row r="382" spans="1:2" x14ac:dyDescent="0.25">
      <c r="A382" s="11"/>
      <c r="B382" s="10"/>
    </row>
    <row r="383" spans="1:2" x14ac:dyDescent="0.25">
      <c r="A383" s="11"/>
      <c r="B383" s="10"/>
    </row>
    <row r="384" spans="1:2" x14ac:dyDescent="0.25">
      <c r="A384" s="11"/>
      <c r="B384" s="10"/>
    </row>
    <row r="385" spans="1:2" x14ac:dyDescent="0.25">
      <c r="A385" s="11"/>
      <c r="B385" s="10"/>
    </row>
    <row r="386" spans="1:2" x14ac:dyDescent="0.25">
      <c r="A386" s="11"/>
      <c r="B386" s="10"/>
    </row>
    <row r="387" spans="1:2" x14ac:dyDescent="0.25">
      <c r="A387" s="11"/>
      <c r="B387" s="10"/>
    </row>
    <row r="388" spans="1:2" x14ac:dyDescent="0.25">
      <c r="A388" s="11"/>
      <c r="B388" s="10"/>
    </row>
    <row r="389" spans="1:2" x14ac:dyDescent="0.25">
      <c r="A389" s="11"/>
      <c r="B389" s="10"/>
    </row>
    <row r="390" spans="1:2" x14ac:dyDescent="0.25">
      <c r="A390" s="11"/>
      <c r="B390" s="10"/>
    </row>
    <row r="391" spans="1:2" x14ac:dyDescent="0.25">
      <c r="A391" s="11"/>
      <c r="B391" s="10"/>
    </row>
    <row r="392" spans="1:2" x14ac:dyDescent="0.25">
      <c r="A392" s="11"/>
      <c r="B392" s="10"/>
    </row>
    <row r="393" spans="1:2" x14ac:dyDescent="0.25">
      <c r="A393" s="11"/>
      <c r="B393" s="10"/>
    </row>
    <row r="394" spans="1:2" x14ac:dyDescent="0.25">
      <c r="A394" s="11"/>
      <c r="B394" s="10"/>
    </row>
    <row r="395" spans="1:2" x14ac:dyDescent="0.25">
      <c r="A395" s="11"/>
      <c r="B395" s="10"/>
    </row>
    <row r="396" spans="1:2" x14ac:dyDescent="0.25">
      <c r="A396" s="11"/>
      <c r="B396" s="10"/>
    </row>
    <row r="397" spans="1:2" x14ac:dyDescent="0.25">
      <c r="A397" s="11"/>
      <c r="B397" s="10"/>
    </row>
    <row r="398" spans="1:2" x14ac:dyDescent="0.25">
      <c r="A398" s="11"/>
      <c r="B398" s="10"/>
    </row>
    <row r="399" spans="1:2" x14ac:dyDescent="0.25">
      <c r="A399" s="11"/>
      <c r="B399" s="10"/>
    </row>
    <row r="400" spans="1:2" x14ac:dyDescent="0.25">
      <c r="A400" s="11"/>
      <c r="B400" s="10"/>
    </row>
    <row r="401" spans="1:2" x14ac:dyDescent="0.25">
      <c r="A401" s="11"/>
      <c r="B401" s="10"/>
    </row>
    <row r="402" spans="1:2" x14ac:dyDescent="0.25">
      <c r="A402" s="11"/>
      <c r="B402" s="10"/>
    </row>
    <row r="403" spans="1:2" x14ac:dyDescent="0.25">
      <c r="A403" s="11"/>
      <c r="B403" s="10"/>
    </row>
    <row r="404" spans="1:2" x14ac:dyDescent="0.25">
      <c r="A404" s="11"/>
      <c r="B404" s="10"/>
    </row>
    <row r="405" spans="1:2" x14ac:dyDescent="0.25">
      <c r="A405" s="11"/>
      <c r="B405" s="10"/>
    </row>
    <row r="406" spans="1:2" x14ac:dyDescent="0.25">
      <c r="A406" s="11"/>
      <c r="B406" s="10"/>
    </row>
    <row r="407" spans="1:2" x14ac:dyDescent="0.25">
      <c r="A407" s="11"/>
      <c r="B407" s="10"/>
    </row>
    <row r="408" spans="1:2" x14ac:dyDescent="0.25">
      <c r="A408" s="11"/>
      <c r="B408" s="10"/>
    </row>
    <row r="409" spans="1:2" x14ac:dyDescent="0.25">
      <c r="A409" s="11"/>
      <c r="B409" s="10"/>
    </row>
    <row r="410" spans="1:2" x14ac:dyDescent="0.25">
      <c r="A410" s="11"/>
      <c r="B410" s="10"/>
    </row>
    <row r="411" spans="1:2" x14ac:dyDescent="0.25">
      <c r="A411" s="11"/>
      <c r="B411" s="10"/>
    </row>
    <row r="412" spans="1:2" x14ac:dyDescent="0.25">
      <c r="A412" s="11"/>
      <c r="B412" s="10"/>
    </row>
    <row r="413" spans="1:2" x14ac:dyDescent="0.25">
      <c r="A413" s="11"/>
      <c r="B413" s="10"/>
    </row>
    <row r="414" spans="1:2" x14ac:dyDescent="0.25">
      <c r="A414" s="11"/>
      <c r="B414" s="10"/>
    </row>
    <row r="415" spans="1:2" x14ac:dyDescent="0.25">
      <c r="A415" s="11"/>
      <c r="B415" s="10"/>
    </row>
    <row r="416" spans="1:2" x14ac:dyDescent="0.25">
      <c r="A416" s="11"/>
      <c r="B416" s="10"/>
    </row>
    <row r="417" spans="1:2" x14ac:dyDescent="0.25">
      <c r="A417" s="11"/>
      <c r="B417" s="10"/>
    </row>
    <row r="418" spans="1:2" x14ac:dyDescent="0.25">
      <c r="A418" s="11"/>
      <c r="B418" s="10"/>
    </row>
    <row r="419" spans="1:2" x14ac:dyDescent="0.25">
      <c r="A419" s="11"/>
      <c r="B419" s="10"/>
    </row>
    <row r="420" spans="1:2" x14ac:dyDescent="0.25">
      <c r="A420" s="11"/>
      <c r="B420" s="10"/>
    </row>
    <row r="421" spans="1:2" x14ac:dyDescent="0.25">
      <c r="A421" s="11"/>
      <c r="B421" s="10"/>
    </row>
    <row r="422" spans="1:2" x14ac:dyDescent="0.25">
      <c r="A422" s="11"/>
      <c r="B422" s="10"/>
    </row>
    <row r="423" spans="1:2" x14ac:dyDescent="0.25">
      <c r="A423" s="11"/>
      <c r="B423" s="10"/>
    </row>
    <row r="424" spans="1:2" x14ac:dyDescent="0.25">
      <c r="A424" s="11"/>
      <c r="B424" s="10"/>
    </row>
    <row r="425" spans="1:2" x14ac:dyDescent="0.25">
      <c r="A425" s="11"/>
      <c r="B425" s="10"/>
    </row>
    <row r="426" spans="1:2" x14ac:dyDescent="0.25">
      <c r="A426" s="11"/>
      <c r="B426" s="10"/>
    </row>
    <row r="427" spans="1:2" x14ac:dyDescent="0.25">
      <c r="A427" s="11"/>
      <c r="B427" s="10"/>
    </row>
    <row r="428" spans="1:2" x14ac:dyDescent="0.25">
      <c r="A428" s="11"/>
      <c r="B428" s="10"/>
    </row>
    <row r="429" spans="1:2" x14ac:dyDescent="0.25">
      <c r="A429" s="11"/>
      <c r="B429" s="10"/>
    </row>
    <row r="430" spans="1:2" x14ac:dyDescent="0.25">
      <c r="A430" s="11"/>
      <c r="B430" s="10"/>
    </row>
    <row r="431" spans="1:2" x14ac:dyDescent="0.25">
      <c r="A431" s="11"/>
      <c r="B431" s="10"/>
    </row>
    <row r="432" spans="1:2" x14ac:dyDescent="0.25">
      <c r="A432" s="11"/>
      <c r="B432" s="10"/>
    </row>
    <row r="433" spans="1:2" x14ac:dyDescent="0.25">
      <c r="A433" s="11"/>
      <c r="B433" s="10"/>
    </row>
    <row r="434" spans="1:2" x14ac:dyDescent="0.25">
      <c r="A434" s="11"/>
      <c r="B434" s="10"/>
    </row>
    <row r="435" spans="1:2" x14ac:dyDescent="0.25">
      <c r="A435" s="11"/>
      <c r="B435" s="10"/>
    </row>
    <row r="436" spans="1:2" x14ac:dyDescent="0.25">
      <c r="A436" s="11"/>
      <c r="B436" s="10"/>
    </row>
    <row r="437" spans="1:2" x14ac:dyDescent="0.25">
      <c r="A437" s="11"/>
      <c r="B437" s="10"/>
    </row>
    <row r="438" spans="1:2" x14ac:dyDescent="0.25">
      <c r="A438" s="11"/>
      <c r="B438" s="10"/>
    </row>
    <row r="439" spans="1:2" x14ac:dyDescent="0.25">
      <c r="A439" s="11"/>
      <c r="B439" s="10"/>
    </row>
    <row r="440" spans="1:2" x14ac:dyDescent="0.25">
      <c r="A440" s="11"/>
      <c r="B440" s="10"/>
    </row>
    <row r="441" spans="1:2" x14ac:dyDescent="0.25">
      <c r="A441" s="11"/>
      <c r="B441" s="10"/>
    </row>
    <row r="442" spans="1:2" x14ac:dyDescent="0.25">
      <c r="A442" s="11"/>
      <c r="B442" s="10"/>
    </row>
    <row r="443" spans="1:2" x14ac:dyDescent="0.25">
      <c r="A443" s="11"/>
      <c r="B443" s="10"/>
    </row>
    <row r="444" spans="1:2" x14ac:dyDescent="0.25">
      <c r="A444" s="11"/>
      <c r="B444" s="10"/>
    </row>
    <row r="445" spans="1:2" x14ac:dyDescent="0.25">
      <c r="A445" s="11"/>
      <c r="B445" s="10"/>
    </row>
    <row r="446" spans="1:2" x14ac:dyDescent="0.25">
      <c r="A446" s="11"/>
      <c r="B446" s="10"/>
    </row>
    <row r="447" spans="1:2" x14ac:dyDescent="0.25">
      <c r="A447" s="11"/>
      <c r="B447" s="10"/>
    </row>
    <row r="448" spans="1:2" x14ac:dyDescent="0.25">
      <c r="A448" s="11"/>
      <c r="B448" s="10"/>
    </row>
    <row r="449" spans="1:2" x14ac:dyDescent="0.25">
      <c r="A449" s="11"/>
      <c r="B449" s="10"/>
    </row>
    <row r="450" spans="1:2" x14ac:dyDescent="0.25">
      <c r="A450" s="11"/>
      <c r="B450" s="10"/>
    </row>
    <row r="451" spans="1:2" x14ac:dyDescent="0.25">
      <c r="A451" s="11"/>
      <c r="B451" s="10"/>
    </row>
    <row r="452" spans="1:2" x14ac:dyDescent="0.25">
      <c r="A452" s="11"/>
      <c r="B452" s="10"/>
    </row>
    <row r="453" spans="1:2" x14ac:dyDescent="0.25">
      <c r="A453" s="11"/>
      <c r="B453" s="10"/>
    </row>
    <row r="454" spans="1:2" x14ac:dyDescent="0.25">
      <c r="A454" s="11"/>
      <c r="B454" s="10"/>
    </row>
    <row r="455" spans="1:2" x14ac:dyDescent="0.25">
      <c r="A455" s="11"/>
      <c r="B455" s="10"/>
    </row>
    <row r="456" spans="1:2" x14ac:dyDescent="0.25">
      <c r="A456" s="11"/>
      <c r="B456" s="10"/>
    </row>
    <row r="457" spans="1:2" x14ac:dyDescent="0.25">
      <c r="A457" s="11"/>
      <c r="B457" s="10"/>
    </row>
    <row r="458" spans="1:2" x14ac:dyDescent="0.25">
      <c r="A458" s="11"/>
      <c r="B458" s="10"/>
    </row>
    <row r="459" spans="1:2" x14ac:dyDescent="0.25">
      <c r="A459" s="11"/>
      <c r="B459" s="10"/>
    </row>
    <row r="460" spans="1:2" x14ac:dyDescent="0.25">
      <c r="A460" s="11"/>
      <c r="B460" s="10"/>
    </row>
    <row r="461" spans="1:2" x14ac:dyDescent="0.25">
      <c r="A461" s="11"/>
      <c r="B461" s="10"/>
    </row>
    <row r="462" spans="1:2" x14ac:dyDescent="0.25">
      <c r="A462" s="11"/>
      <c r="B462" s="10"/>
    </row>
    <row r="463" spans="1:2" x14ac:dyDescent="0.25">
      <c r="A463" s="11"/>
      <c r="B463" s="10"/>
    </row>
    <row r="464" spans="1:2" x14ac:dyDescent="0.25">
      <c r="A464" s="11"/>
      <c r="B464" s="10"/>
    </row>
    <row r="465" spans="1:2" x14ac:dyDescent="0.25">
      <c r="A465" s="11"/>
      <c r="B465" s="10"/>
    </row>
    <row r="466" spans="1:2" x14ac:dyDescent="0.25">
      <c r="A466" s="11"/>
      <c r="B466" s="10"/>
    </row>
    <row r="467" spans="1:2" x14ac:dyDescent="0.25">
      <c r="A467" s="11"/>
      <c r="B467" s="10"/>
    </row>
    <row r="468" spans="1:2" x14ac:dyDescent="0.25">
      <c r="A468" s="11"/>
      <c r="B468" s="10"/>
    </row>
    <row r="469" spans="1:2" x14ac:dyDescent="0.25">
      <c r="A469" s="11"/>
      <c r="B469" s="10"/>
    </row>
    <row r="470" spans="1:2" x14ac:dyDescent="0.25">
      <c r="A470" s="11"/>
      <c r="B470" s="10"/>
    </row>
    <row r="471" spans="1:2" x14ac:dyDescent="0.25">
      <c r="A471" s="11"/>
      <c r="B471" s="10"/>
    </row>
    <row r="472" spans="1:2" x14ac:dyDescent="0.25">
      <c r="A472" s="11"/>
      <c r="B472" s="10"/>
    </row>
    <row r="473" spans="1:2" x14ac:dyDescent="0.25">
      <c r="A473" s="11"/>
      <c r="B473" s="10"/>
    </row>
    <row r="474" spans="1:2" x14ac:dyDescent="0.25">
      <c r="A474" s="11"/>
      <c r="B474" s="10"/>
    </row>
    <row r="475" spans="1:2" x14ac:dyDescent="0.25">
      <c r="A475" s="11"/>
      <c r="B475" s="10"/>
    </row>
    <row r="476" spans="1:2" x14ac:dyDescent="0.25">
      <c r="A476" s="11"/>
      <c r="B476" s="10"/>
    </row>
    <row r="477" spans="1:2" x14ac:dyDescent="0.25">
      <c r="A477" s="11"/>
      <c r="B477" s="10"/>
    </row>
    <row r="478" spans="1:2" x14ac:dyDescent="0.25">
      <c r="A478" s="11"/>
      <c r="B478" s="10"/>
    </row>
    <row r="479" spans="1:2" x14ac:dyDescent="0.25">
      <c r="A479" s="11"/>
      <c r="B479" s="10"/>
    </row>
    <row r="480" spans="1:2" x14ac:dyDescent="0.25">
      <c r="A480" s="11"/>
      <c r="B480" s="10"/>
    </row>
    <row r="481" spans="1:2" x14ac:dyDescent="0.25">
      <c r="A481" s="11"/>
      <c r="B481" s="10"/>
    </row>
    <row r="482" spans="1:2" x14ac:dyDescent="0.25">
      <c r="A482" s="11"/>
      <c r="B482" s="10"/>
    </row>
    <row r="483" spans="1:2" x14ac:dyDescent="0.25">
      <c r="A483" s="11"/>
      <c r="B483" s="10"/>
    </row>
    <row r="484" spans="1:2" x14ac:dyDescent="0.25">
      <c r="A484" s="11"/>
      <c r="B484" s="10"/>
    </row>
    <row r="485" spans="1:2" x14ac:dyDescent="0.25">
      <c r="A485" s="11"/>
      <c r="B485" s="10"/>
    </row>
    <row r="486" spans="1:2" x14ac:dyDescent="0.25">
      <c r="A486" s="11"/>
      <c r="B486" s="10"/>
    </row>
    <row r="487" spans="1:2" x14ac:dyDescent="0.25">
      <c r="A487" s="11"/>
      <c r="B487" s="10"/>
    </row>
    <row r="488" spans="1:2" x14ac:dyDescent="0.25">
      <c r="A488" s="11"/>
      <c r="B488" s="10"/>
    </row>
    <row r="489" spans="1:2" x14ac:dyDescent="0.25">
      <c r="A489" s="11"/>
      <c r="B489" s="10"/>
    </row>
    <row r="490" spans="1:2" x14ac:dyDescent="0.25">
      <c r="A490" s="11"/>
      <c r="B490" s="10"/>
    </row>
    <row r="491" spans="1:2" x14ac:dyDescent="0.25">
      <c r="A491" s="11"/>
      <c r="B491" s="10"/>
    </row>
    <row r="492" spans="1:2" x14ac:dyDescent="0.25">
      <c r="A492" s="11"/>
      <c r="B492" s="10"/>
    </row>
    <row r="493" spans="1:2" x14ac:dyDescent="0.25">
      <c r="A493" s="11"/>
      <c r="B493" s="10"/>
    </row>
    <row r="494" spans="1:2" x14ac:dyDescent="0.25">
      <c r="A494" s="11"/>
      <c r="B494" s="10"/>
    </row>
    <row r="495" spans="1:2" x14ac:dyDescent="0.25">
      <c r="A495" s="11"/>
      <c r="B495" s="10"/>
    </row>
    <row r="496" spans="1:2" x14ac:dyDescent="0.25">
      <c r="A496" s="11"/>
      <c r="B496" s="10"/>
    </row>
    <row r="497" spans="1:2" x14ac:dyDescent="0.25">
      <c r="A497" s="11"/>
      <c r="B497" s="10"/>
    </row>
    <row r="498" spans="1:2" x14ac:dyDescent="0.25">
      <c r="A498" s="11"/>
      <c r="B498" s="10"/>
    </row>
    <row r="499" spans="1:2" x14ac:dyDescent="0.25">
      <c r="A499" s="11"/>
      <c r="B499" s="10"/>
    </row>
    <row r="500" spans="1:2" x14ac:dyDescent="0.25">
      <c r="A500" s="11"/>
      <c r="B500" s="10"/>
    </row>
    <row r="501" spans="1:2" x14ac:dyDescent="0.25">
      <c r="A501" s="11"/>
      <c r="B501" s="10"/>
    </row>
    <row r="502" spans="1:2" x14ac:dyDescent="0.25">
      <c r="A502" s="11"/>
      <c r="B502" s="10"/>
    </row>
    <row r="503" spans="1:2" x14ac:dyDescent="0.25">
      <c r="A503" s="11"/>
      <c r="B503" s="10"/>
    </row>
    <row r="504" spans="1:2" x14ac:dyDescent="0.25">
      <c r="A504" s="11"/>
      <c r="B504" s="10"/>
    </row>
    <row r="505" spans="1:2" x14ac:dyDescent="0.25">
      <c r="A505" s="11"/>
      <c r="B505" s="10"/>
    </row>
    <row r="506" spans="1:2" x14ac:dyDescent="0.25">
      <c r="A506" s="11"/>
      <c r="B506" s="10"/>
    </row>
    <row r="507" spans="1:2" x14ac:dyDescent="0.25">
      <c r="A507" s="11"/>
      <c r="B507" s="10"/>
    </row>
    <row r="508" spans="1:2" x14ac:dyDescent="0.25">
      <c r="A508" s="11"/>
      <c r="B508" s="10"/>
    </row>
    <row r="509" spans="1:2" x14ac:dyDescent="0.25">
      <c r="A509" s="11"/>
      <c r="B509" s="10"/>
    </row>
    <row r="510" spans="1:2" x14ac:dyDescent="0.25">
      <c r="A510" s="11"/>
      <c r="B510" s="10"/>
    </row>
    <row r="511" spans="1:2" x14ac:dyDescent="0.25">
      <c r="A511" s="11"/>
      <c r="B511" s="10"/>
    </row>
    <row r="512" spans="1:2" x14ac:dyDescent="0.25">
      <c r="A512" s="11"/>
      <c r="B512" s="10"/>
    </row>
    <row r="513" spans="1:2" x14ac:dyDescent="0.25">
      <c r="A513" s="11"/>
      <c r="B513" s="10"/>
    </row>
    <row r="514" spans="1:2" x14ac:dyDescent="0.25">
      <c r="A514" s="11"/>
      <c r="B514" s="10"/>
    </row>
    <row r="515" spans="1:2" x14ac:dyDescent="0.25">
      <c r="A515" s="11"/>
      <c r="B515" s="10"/>
    </row>
    <row r="516" spans="1:2" x14ac:dyDescent="0.25">
      <c r="A516" s="11"/>
      <c r="B516" s="10"/>
    </row>
    <row r="517" spans="1:2" x14ac:dyDescent="0.25">
      <c r="A517" s="11"/>
      <c r="B517" s="10"/>
    </row>
    <row r="518" spans="1:2" x14ac:dyDescent="0.25">
      <c r="A518" s="11"/>
      <c r="B518" s="10"/>
    </row>
    <row r="519" spans="1:2" x14ac:dyDescent="0.25">
      <c r="A519" s="11"/>
      <c r="B519" s="10"/>
    </row>
    <row r="520" spans="1:2" x14ac:dyDescent="0.25">
      <c r="A520" s="11"/>
      <c r="B520" s="10"/>
    </row>
    <row r="521" spans="1:2" x14ac:dyDescent="0.25">
      <c r="A521" s="11"/>
      <c r="B521" s="10"/>
    </row>
    <row r="522" spans="1:2" x14ac:dyDescent="0.25">
      <c r="A522" s="11"/>
      <c r="B522" s="10"/>
    </row>
    <row r="523" spans="1:2" x14ac:dyDescent="0.25">
      <c r="A523" s="11"/>
      <c r="B523" s="10"/>
    </row>
    <row r="524" spans="1:2" x14ac:dyDescent="0.25">
      <c r="A524" s="11"/>
      <c r="B524" s="10"/>
    </row>
    <row r="525" spans="1:2" x14ac:dyDescent="0.25">
      <c r="A525" s="11"/>
      <c r="B525" s="10"/>
    </row>
    <row r="526" spans="1:2" x14ac:dyDescent="0.25">
      <c r="A526" s="11"/>
      <c r="B526" s="10"/>
    </row>
    <row r="527" spans="1:2" x14ac:dyDescent="0.25">
      <c r="A527" s="11"/>
      <c r="B527" s="10"/>
    </row>
    <row r="528" spans="1:2" x14ac:dyDescent="0.25">
      <c r="A528" s="11"/>
      <c r="B528" s="10"/>
    </row>
    <row r="529" spans="1:2" x14ac:dyDescent="0.25">
      <c r="A529" s="11"/>
      <c r="B529" s="10"/>
    </row>
    <row r="530" spans="1:2" x14ac:dyDescent="0.25">
      <c r="A530" s="11"/>
      <c r="B530" s="10"/>
    </row>
    <row r="531" spans="1:2" x14ac:dyDescent="0.25">
      <c r="A531" s="11"/>
      <c r="B531" s="10"/>
    </row>
    <row r="532" spans="1:2" x14ac:dyDescent="0.25">
      <c r="A532" s="11"/>
      <c r="B532" s="10"/>
    </row>
    <row r="533" spans="1:2" x14ac:dyDescent="0.25">
      <c r="A533" s="11"/>
      <c r="B533" s="10"/>
    </row>
    <row r="534" spans="1:2" x14ac:dyDescent="0.25">
      <c r="A534" s="11"/>
      <c r="B534" s="10"/>
    </row>
    <row r="535" spans="1:2" x14ac:dyDescent="0.25">
      <c r="A535" s="11"/>
      <c r="B535" s="10"/>
    </row>
    <row r="536" spans="1:2" x14ac:dyDescent="0.25">
      <c r="A536" s="11"/>
      <c r="B536" s="10"/>
    </row>
    <row r="537" spans="1:2" x14ac:dyDescent="0.25">
      <c r="A537" s="11"/>
      <c r="B537" s="10"/>
    </row>
    <row r="538" spans="1:2" x14ac:dyDescent="0.25">
      <c r="A538" s="11"/>
      <c r="B538" s="10"/>
    </row>
    <row r="539" spans="1:2" x14ac:dyDescent="0.25">
      <c r="A539" s="11"/>
      <c r="B539" s="10"/>
    </row>
    <row r="540" spans="1:2" x14ac:dyDescent="0.25">
      <c r="A540" s="11"/>
      <c r="B540" s="10"/>
    </row>
    <row r="541" spans="1:2" x14ac:dyDescent="0.25">
      <c r="A541" s="11"/>
      <c r="B541" s="10"/>
    </row>
    <row r="542" spans="1:2" x14ac:dyDescent="0.25">
      <c r="A542" s="11"/>
      <c r="B542" s="10"/>
    </row>
    <row r="543" spans="1:2" x14ac:dyDescent="0.25">
      <c r="A543" s="11"/>
      <c r="B543" s="10"/>
    </row>
    <row r="544" spans="1:2" x14ac:dyDescent="0.25">
      <c r="A544" s="11"/>
      <c r="B544" s="10"/>
    </row>
    <row r="545" spans="1:2" x14ac:dyDescent="0.25">
      <c r="A545" s="11"/>
      <c r="B545" s="10"/>
    </row>
    <row r="546" spans="1:2" x14ac:dyDescent="0.25">
      <c r="A546" s="11"/>
      <c r="B546" s="10"/>
    </row>
    <row r="547" spans="1:2" x14ac:dyDescent="0.25">
      <c r="A547" s="11"/>
      <c r="B547" s="10"/>
    </row>
    <row r="548" spans="1:2" x14ac:dyDescent="0.25">
      <c r="A548" s="11"/>
      <c r="B548" s="10"/>
    </row>
    <row r="549" spans="1:2" x14ac:dyDescent="0.25">
      <c r="A549" s="11"/>
      <c r="B549" s="10"/>
    </row>
    <row r="550" spans="1:2" x14ac:dyDescent="0.25">
      <c r="A550" s="11"/>
      <c r="B550" s="10"/>
    </row>
    <row r="551" spans="1:2" x14ac:dyDescent="0.25">
      <c r="A551" s="11"/>
      <c r="B551" s="10"/>
    </row>
    <row r="552" spans="1:2" x14ac:dyDescent="0.25">
      <c r="A552" s="11"/>
      <c r="B552" s="10"/>
    </row>
    <row r="553" spans="1:2" x14ac:dyDescent="0.25">
      <c r="A553" s="11"/>
      <c r="B553" s="10"/>
    </row>
    <row r="554" spans="1:2" x14ac:dyDescent="0.25">
      <c r="A554" s="11"/>
      <c r="B554" s="10"/>
    </row>
    <row r="555" spans="1:2" x14ac:dyDescent="0.25">
      <c r="A555" s="11"/>
      <c r="B555" s="10"/>
    </row>
    <row r="556" spans="1:2" x14ac:dyDescent="0.25">
      <c r="A556" s="11"/>
      <c r="B556" s="10"/>
    </row>
    <row r="557" spans="1:2" x14ac:dyDescent="0.25">
      <c r="A557" s="11"/>
      <c r="B557" s="10"/>
    </row>
    <row r="558" spans="1:2" x14ac:dyDescent="0.25">
      <c r="A558" s="11"/>
      <c r="B558" s="10"/>
    </row>
    <row r="559" spans="1:2" x14ac:dyDescent="0.25">
      <c r="A559" s="11"/>
      <c r="B559" s="10"/>
    </row>
    <row r="560" spans="1:2" x14ac:dyDescent="0.25">
      <c r="A560" s="11"/>
      <c r="B560" s="10"/>
    </row>
    <row r="561" spans="1:2" x14ac:dyDescent="0.25">
      <c r="A561" s="11"/>
      <c r="B561" s="10"/>
    </row>
    <row r="562" spans="1:2" x14ac:dyDescent="0.25">
      <c r="A562" s="11"/>
      <c r="B562" s="10"/>
    </row>
    <row r="563" spans="1:2" x14ac:dyDescent="0.25">
      <c r="A563" s="11"/>
      <c r="B563" s="10"/>
    </row>
    <row r="564" spans="1:2" x14ac:dyDescent="0.25">
      <c r="A564" s="11"/>
      <c r="B564" s="10"/>
    </row>
    <row r="565" spans="1:2" x14ac:dyDescent="0.25">
      <c r="A565" s="11"/>
      <c r="B565" s="10"/>
    </row>
    <row r="566" spans="1:2" x14ac:dyDescent="0.25">
      <c r="A566" s="11"/>
      <c r="B566" s="10"/>
    </row>
    <row r="567" spans="1:2" x14ac:dyDescent="0.25">
      <c r="A567" s="11"/>
      <c r="B567" s="10"/>
    </row>
    <row r="568" spans="1:2" x14ac:dyDescent="0.25">
      <c r="A568" s="11"/>
      <c r="B568" s="10"/>
    </row>
    <row r="569" spans="1:2" x14ac:dyDescent="0.25">
      <c r="A569" s="11"/>
      <c r="B569" s="10"/>
    </row>
    <row r="570" spans="1:2" x14ac:dyDescent="0.25">
      <c r="A570" s="11"/>
      <c r="B570" s="10"/>
    </row>
    <row r="571" spans="1:2" x14ac:dyDescent="0.25">
      <c r="A571" s="11"/>
      <c r="B571" s="10"/>
    </row>
    <row r="572" spans="1:2" x14ac:dyDescent="0.25">
      <c r="A572" s="11"/>
      <c r="B572" s="10"/>
    </row>
    <row r="573" spans="1:2" x14ac:dyDescent="0.25">
      <c r="A573" s="11"/>
      <c r="B573" s="10"/>
    </row>
    <row r="574" spans="1:2" x14ac:dyDescent="0.25">
      <c r="A574" s="11"/>
      <c r="B574" s="10"/>
    </row>
    <row r="575" spans="1:2" x14ac:dyDescent="0.25">
      <c r="A575" s="11"/>
      <c r="B575" s="10"/>
    </row>
    <row r="576" spans="1:2" x14ac:dyDescent="0.25">
      <c r="A576" s="11"/>
      <c r="B576" s="10"/>
    </row>
    <row r="577" spans="1:2" x14ac:dyDescent="0.25">
      <c r="A577" s="11"/>
      <c r="B577" s="10"/>
    </row>
    <row r="578" spans="1:2" x14ac:dyDescent="0.25">
      <c r="A578" s="11"/>
      <c r="B578" s="10"/>
    </row>
    <row r="579" spans="1:2" x14ac:dyDescent="0.25">
      <c r="A579" s="11"/>
      <c r="B579" s="10"/>
    </row>
    <row r="580" spans="1:2" x14ac:dyDescent="0.25">
      <c r="A580" s="11"/>
      <c r="B580" s="10"/>
    </row>
    <row r="581" spans="1:2" x14ac:dyDescent="0.25">
      <c r="A581" s="11"/>
      <c r="B581" s="10"/>
    </row>
    <row r="582" spans="1:2" x14ac:dyDescent="0.25">
      <c r="A582" s="11"/>
      <c r="B582" s="10"/>
    </row>
    <row r="583" spans="1:2" x14ac:dyDescent="0.25">
      <c r="A583" s="11"/>
      <c r="B583" s="10"/>
    </row>
    <row r="584" spans="1:2" x14ac:dyDescent="0.25">
      <c r="A584" s="11"/>
      <c r="B584" s="10"/>
    </row>
    <row r="585" spans="1:2" x14ac:dyDescent="0.25">
      <c r="A585" s="11"/>
      <c r="B585" s="10"/>
    </row>
    <row r="586" spans="1:2" x14ac:dyDescent="0.25">
      <c r="A586" s="11"/>
      <c r="B586" s="10"/>
    </row>
    <row r="587" spans="1:2" x14ac:dyDescent="0.25">
      <c r="A587" s="11"/>
      <c r="B587" s="10"/>
    </row>
    <row r="588" spans="1:2" x14ac:dyDescent="0.25">
      <c r="A588" s="11"/>
      <c r="B588" s="10"/>
    </row>
    <row r="589" spans="1:2" x14ac:dyDescent="0.25">
      <c r="A589" s="11"/>
      <c r="B589" s="10"/>
    </row>
    <row r="590" spans="1:2" x14ac:dyDescent="0.25">
      <c r="A590" s="11"/>
      <c r="B590" s="10"/>
    </row>
    <row r="591" spans="1:2" x14ac:dyDescent="0.25">
      <c r="A591" s="11"/>
      <c r="B591" s="10"/>
    </row>
    <row r="592" spans="1:2" x14ac:dyDescent="0.25">
      <c r="A592" s="11"/>
      <c r="B592" s="10"/>
    </row>
    <row r="593" spans="1:2" x14ac:dyDescent="0.25">
      <c r="A593" s="11"/>
      <c r="B593" s="10"/>
    </row>
    <row r="594" spans="1:2" x14ac:dyDescent="0.25">
      <c r="A594" s="11"/>
      <c r="B594" s="10"/>
    </row>
    <row r="595" spans="1:2" x14ac:dyDescent="0.25">
      <c r="A595" s="11"/>
      <c r="B595" s="10"/>
    </row>
    <row r="596" spans="1:2" x14ac:dyDescent="0.25">
      <c r="A596" s="11"/>
      <c r="B596" s="10"/>
    </row>
    <row r="597" spans="1:2" x14ac:dyDescent="0.25">
      <c r="A597" s="11"/>
      <c r="B597" s="10"/>
    </row>
    <row r="598" spans="1:2" x14ac:dyDescent="0.25">
      <c r="A598" s="11"/>
      <c r="B598" s="10"/>
    </row>
    <row r="599" spans="1:2" x14ac:dyDescent="0.25">
      <c r="A599" s="11"/>
      <c r="B599" s="10"/>
    </row>
    <row r="600" spans="1:2" x14ac:dyDescent="0.25">
      <c r="A600" s="11"/>
      <c r="B600" s="10"/>
    </row>
    <row r="601" spans="1:2" x14ac:dyDescent="0.25">
      <c r="A601" s="11"/>
      <c r="B601" s="10"/>
    </row>
    <row r="602" spans="1:2" x14ac:dyDescent="0.25">
      <c r="A602" s="11"/>
      <c r="B602" s="10"/>
    </row>
    <row r="603" spans="1:2" x14ac:dyDescent="0.25">
      <c r="A603" s="11"/>
      <c r="B603" s="10"/>
    </row>
    <row r="604" spans="1:2" x14ac:dyDescent="0.25">
      <c r="A604" s="11"/>
      <c r="B604" s="10"/>
    </row>
    <row r="605" spans="1:2" x14ac:dyDescent="0.25">
      <c r="A605" s="11"/>
      <c r="B605" s="10"/>
    </row>
    <row r="606" spans="1:2" x14ac:dyDescent="0.25">
      <c r="A606" s="11"/>
      <c r="B606" s="10"/>
    </row>
    <row r="607" spans="1:2" x14ac:dyDescent="0.25">
      <c r="A607" s="11"/>
      <c r="B607" s="10"/>
    </row>
    <row r="608" spans="1:2" x14ac:dyDescent="0.25">
      <c r="A608" s="11"/>
      <c r="B608" s="10"/>
    </row>
    <row r="609" spans="1:2" x14ac:dyDescent="0.25">
      <c r="A609" s="11"/>
      <c r="B609" s="10"/>
    </row>
    <row r="610" spans="1:2" x14ac:dyDescent="0.25">
      <c r="A610" s="11"/>
      <c r="B610" s="10"/>
    </row>
    <row r="611" spans="1:2" x14ac:dyDescent="0.25">
      <c r="A611" s="11"/>
      <c r="B611" s="10"/>
    </row>
    <row r="612" spans="1:2" x14ac:dyDescent="0.25">
      <c r="A612" s="11"/>
      <c r="B612" s="10"/>
    </row>
    <row r="613" spans="1:2" x14ac:dyDescent="0.25">
      <c r="A613" s="11"/>
      <c r="B613" s="10"/>
    </row>
    <row r="614" spans="1:2" x14ac:dyDescent="0.25">
      <c r="A614" s="11"/>
      <c r="B614" s="10"/>
    </row>
    <row r="615" spans="1:2" x14ac:dyDescent="0.25">
      <c r="A615" s="11"/>
      <c r="B615" s="10"/>
    </row>
    <row r="616" spans="1:2" x14ac:dyDescent="0.25">
      <c r="A616" s="11"/>
      <c r="B616" s="10"/>
    </row>
    <row r="617" spans="1:2" x14ac:dyDescent="0.25">
      <c r="A617" s="11"/>
      <c r="B617" s="10"/>
    </row>
    <row r="618" spans="1:2" x14ac:dyDescent="0.25">
      <c r="A618" s="11"/>
      <c r="B618" s="10"/>
    </row>
    <row r="619" spans="1:2" x14ac:dyDescent="0.25">
      <c r="A619" s="11"/>
      <c r="B619" s="10"/>
    </row>
    <row r="620" spans="1:2" x14ac:dyDescent="0.25">
      <c r="A620" s="11"/>
      <c r="B620" s="10"/>
    </row>
    <row r="621" spans="1:2" x14ac:dyDescent="0.25">
      <c r="A621" s="11"/>
      <c r="B621" s="10"/>
    </row>
    <row r="622" spans="1:2" x14ac:dyDescent="0.25">
      <c r="A622" s="11"/>
      <c r="B622" s="10"/>
    </row>
    <row r="623" spans="1:2" x14ac:dyDescent="0.25">
      <c r="A623" s="11"/>
      <c r="B623" s="10"/>
    </row>
    <row r="624" spans="1:2" x14ac:dyDescent="0.25">
      <c r="A624" s="11"/>
      <c r="B624" s="10"/>
    </row>
    <row r="625" spans="1:2" x14ac:dyDescent="0.25">
      <c r="A625" s="11"/>
      <c r="B625" s="10"/>
    </row>
    <row r="626" spans="1:2" x14ac:dyDescent="0.25">
      <c r="A626" s="11"/>
      <c r="B626" s="10"/>
    </row>
    <row r="627" spans="1:2" x14ac:dyDescent="0.25">
      <c r="A627" s="11"/>
      <c r="B627" s="10"/>
    </row>
    <row r="628" spans="1:2" x14ac:dyDescent="0.25">
      <c r="A628" s="11"/>
      <c r="B628" s="10"/>
    </row>
    <row r="629" spans="1:2" x14ac:dyDescent="0.25">
      <c r="A629" s="11"/>
      <c r="B629" s="10"/>
    </row>
    <row r="630" spans="1:2" x14ac:dyDescent="0.25">
      <c r="A630" s="11"/>
      <c r="B630" s="10"/>
    </row>
    <row r="631" spans="1:2" x14ac:dyDescent="0.25">
      <c r="A631" s="11"/>
      <c r="B631" s="10"/>
    </row>
    <row r="632" spans="1:2" x14ac:dyDescent="0.25">
      <c r="A632" s="11"/>
      <c r="B632" s="10"/>
    </row>
    <row r="633" spans="1:2" x14ac:dyDescent="0.25">
      <c r="A633" s="11"/>
      <c r="B633" s="10"/>
    </row>
    <row r="634" spans="1:2" x14ac:dyDescent="0.25">
      <c r="A634" s="11"/>
      <c r="B634" s="10"/>
    </row>
    <row r="635" spans="1:2" x14ac:dyDescent="0.25">
      <c r="A635" s="11"/>
      <c r="B635" s="10"/>
    </row>
    <row r="636" spans="1:2" x14ac:dyDescent="0.25">
      <c r="A636" s="11"/>
      <c r="B636" s="10"/>
    </row>
    <row r="637" spans="1:2" x14ac:dyDescent="0.25">
      <c r="A637" s="11"/>
      <c r="B637" s="10"/>
    </row>
    <row r="638" spans="1:2" x14ac:dyDescent="0.25">
      <c r="A638" s="11"/>
      <c r="B638" s="10"/>
    </row>
    <row r="639" spans="1:2" x14ac:dyDescent="0.25">
      <c r="A639" s="11"/>
      <c r="B639" s="10"/>
    </row>
    <row r="640" spans="1:2" x14ac:dyDescent="0.25">
      <c r="A640" s="11"/>
      <c r="B640" s="10"/>
    </row>
    <row r="641" spans="1:2" x14ac:dyDescent="0.25">
      <c r="A641" s="11"/>
      <c r="B641" s="10"/>
    </row>
    <row r="642" spans="1:2" x14ac:dyDescent="0.25">
      <c r="A642" s="11"/>
      <c r="B642" s="10"/>
    </row>
    <row r="643" spans="1:2" x14ac:dyDescent="0.25">
      <c r="A643" s="11"/>
      <c r="B643" s="10"/>
    </row>
    <row r="644" spans="1:2" x14ac:dyDescent="0.25">
      <c r="A644" s="11"/>
      <c r="B644" s="10"/>
    </row>
    <row r="645" spans="1:2" x14ac:dyDescent="0.25">
      <c r="A645" s="11"/>
      <c r="B645" s="10"/>
    </row>
    <row r="646" spans="1:2" x14ac:dyDescent="0.25">
      <c r="A646" s="11"/>
      <c r="B646" s="10"/>
    </row>
    <row r="647" spans="1:2" x14ac:dyDescent="0.25">
      <c r="A647" s="11"/>
      <c r="B647" s="10"/>
    </row>
    <row r="648" spans="1:2" x14ac:dyDescent="0.25">
      <c r="A648" s="11"/>
      <c r="B648" s="10"/>
    </row>
    <row r="649" spans="1:2" x14ac:dyDescent="0.25">
      <c r="A649" s="11"/>
      <c r="B649" s="10"/>
    </row>
    <row r="650" spans="1:2" x14ac:dyDescent="0.25">
      <c r="A650" s="11"/>
      <c r="B650" s="10"/>
    </row>
    <row r="651" spans="1:2" x14ac:dyDescent="0.25">
      <c r="A651" s="11"/>
      <c r="B651" s="10"/>
    </row>
    <row r="652" spans="1:2" x14ac:dyDescent="0.25">
      <c r="A652" s="11"/>
      <c r="B652" s="10"/>
    </row>
    <row r="653" spans="1:2" x14ac:dyDescent="0.25">
      <c r="A653" s="11"/>
      <c r="B653" s="10"/>
    </row>
    <row r="654" spans="1:2" x14ac:dyDescent="0.25">
      <c r="A654" s="11"/>
      <c r="B654" s="10"/>
    </row>
    <row r="655" spans="1:2" x14ac:dyDescent="0.25">
      <c r="A655" s="11"/>
      <c r="B655" s="10"/>
    </row>
    <row r="656" spans="1:2" x14ac:dyDescent="0.25">
      <c r="A656" s="11"/>
      <c r="B656" s="10"/>
    </row>
    <row r="657" spans="1:2" x14ac:dyDescent="0.25">
      <c r="A657" s="11"/>
      <c r="B657" s="10"/>
    </row>
    <row r="658" spans="1:2" x14ac:dyDescent="0.25">
      <c r="A658" s="11"/>
      <c r="B658" s="10"/>
    </row>
    <row r="659" spans="1:2" x14ac:dyDescent="0.25">
      <c r="A659" s="11"/>
      <c r="B659" s="10"/>
    </row>
    <row r="660" spans="1:2" x14ac:dyDescent="0.25">
      <c r="A660" s="11"/>
      <c r="B660" s="10"/>
    </row>
    <row r="661" spans="1:2" x14ac:dyDescent="0.25">
      <c r="A661" s="11"/>
      <c r="B661" s="10"/>
    </row>
    <row r="662" spans="1:2" x14ac:dyDescent="0.25">
      <c r="A662" s="11"/>
      <c r="B662" s="10"/>
    </row>
    <row r="663" spans="1:2" x14ac:dyDescent="0.25">
      <c r="A663" s="11"/>
      <c r="B663" s="10"/>
    </row>
    <row r="664" spans="1:2" x14ac:dyDescent="0.25">
      <c r="A664" s="11"/>
      <c r="B664" s="10"/>
    </row>
    <row r="665" spans="1:2" x14ac:dyDescent="0.25">
      <c r="A665" s="11"/>
      <c r="B665" s="10"/>
    </row>
    <row r="666" spans="1:2" x14ac:dyDescent="0.25">
      <c r="A666" s="11"/>
      <c r="B666" s="10"/>
    </row>
    <row r="667" spans="1:2" x14ac:dyDescent="0.25">
      <c r="A667" s="11"/>
      <c r="B667" s="10"/>
    </row>
    <row r="668" spans="1:2" x14ac:dyDescent="0.25">
      <c r="A668" s="11"/>
      <c r="B668" s="10"/>
    </row>
    <row r="669" spans="1:2" x14ac:dyDescent="0.25">
      <c r="A669" s="11"/>
      <c r="B669" s="10"/>
    </row>
    <row r="670" spans="1:2" x14ac:dyDescent="0.25">
      <c r="A670" s="11"/>
      <c r="B670" s="10"/>
    </row>
    <row r="671" spans="1:2" x14ac:dyDescent="0.25">
      <c r="A671" s="11"/>
      <c r="B671" s="10"/>
    </row>
    <row r="672" spans="1:2" x14ac:dyDescent="0.25">
      <c r="A672" s="11"/>
      <c r="B672" s="10"/>
    </row>
    <row r="673" spans="1:2" x14ac:dyDescent="0.25">
      <c r="A673" s="11"/>
      <c r="B673" s="10"/>
    </row>
    <row r="674" spans="1:2" x14ac:dyDescent="0.25">
      <c r="A674" s="11"/>
      <c r="B674" s="10"/>
    </row>
    <row r="675" spans="1:2" x14ac:dyDescent="0.25">
      <c r="A675" s="11"/>
      <c r="B675" s="10"/>
    </row>
    <row r="676" spans="1:2" x14ac:dyDescent="0.25">
      <c r="A676" s="11"/>
      <c r="B676" s="10"/>
    </row>
    <row r="677" spans="1:2" x14ac:dyDescent="0.25">
      <c r="A677" s="11"/>
      <c r="B677" s="10"/>
    </row>
    <row r="678" spans="1:2" x14ac:dyDescent="0.25">
      <c r="A678" s="11"/>
      <c r="B678" s="10"/>
    </row>
    <row r="679" spans="1:2" x14ac:dyDescent="0.25">
      <c r="A679" s="11"/>
      <c r="B679" s="10"/>
    </row>
    <row r="680" spans="1:2" x14ac:dyDescent="0.25">
      <c r="A680" s="11"/>
      <c r="B680" s="10"/>
    </row>
    <row r="681" spans="1:2" x14ac:dyDescent="0.25">
      <c r="A681" s="11"/>
      <c r="B681" s="10"/>
    </row>
    <row r="682" spans="1:2" x14ac:dyDescent="0.25">
      <c r="A682" s="11"/>
      <c r="B682" s="10"/>
    </row>
    <row r="683" spans="1:2" x14ac:dyDescent="0.25">
      <c r="A683" s="11"/>
      <c r="B683" s="10"/>
    </row>
    <row r="684" spans="1:2" x14ac:dyDescent="0.25">
      <c r="A684" s="11"/>
      <c r="B684" s="10"/>
    </row>
    <row r="685" spans="1:2" x14ac:dyDescent="0.25">
      <c r="A685" s="11"/>
      <c r="B685" s="10"/>
    </row>
    <row r="686" spans="1:2" x14ac:dyDescent="0.25">
      <c r="A686" s="11"/>
      <c r="B686" s="10"/>
    </row>
    <row r="687" spans="1:2" x14ac:dyDescent="0.25">
      <c r="A687" s="11"/>
      <c r="B687" s="10"/>
    </row>
    <row r="688" spans="1:2" x14ac:dyDescent="0.25">
      <c r="A688" s="11"/>
      <c r="B688" s="10"/>
    </row>
    <row r="689" spans="1:2" x14ac:dyDescent="0.25">
      <c r="A689" s="11"/>
      <c r="B689" s="10"/>
    </row>
    <row r="690" spans="1:2" x14ac:dyDescent="0.25">
      <c r="A690" s="11"/>
      <c r="B690" s="10"/>
    </row>
    <row r="691" spans="1:2" x14ac:dyDescent="0.25">
      <c r="A691" s="11"/>
      <c r="B691" s="10"/>
    </row>
    <row r="692" spans="1:2" x14ac:dyDescent="0.25">
      <c r="A692" s="11"/>
      <c r="B692" s="10"/>
    </row>
    <row r="693" spans="1:2" x14ac:dyDescent="0.25">
      <c r="A693" s="11"/>
      <c r="B693" s="10"/>
    </row>
    <row r="694" spans="1:2" x14ac:dyDescent="0.25">
      <c r="A694" s="11"/>
      <c r="B694" s="10"/>
    </row>
    <row r="695" spans="1:2" x14ac:dyDescent="0.25">
      <c r="A695" s="11"/>
      <c r="B695" s="10"/>
    </row>
    <row r="696" spans="1:2" x14ac:dyDescent="0.25">
      <c r="A696" s="11"/>
      <c r="B696" s="10"/>
    </row>
    <row r="697" spans="1:2" x14ac:dyDescent="0.25">
      <c r="A697" s="11"/>
      <c r="B697" s="10"/>
    </row>
    <row r="698" spans="1:2" x14ac:dyDescent="0.25">
      <c r="A698" s="11"/>
      <c r="B698" s="10"/>
    </row>
    <row r="699" spans="1:2" x14ac:dyDescent="0.25">
      <c r="A699" s="11"/>
      <c r="B699" s="10"/>
    </row>
    <row r="700" spans="1:2" x14ac:dyDescent="0.25">
      <c r="A700" s="11"/>
      <c r="B700" s="10"/>
    </row>
    <row r="701" spans="1:2" x14ac:dyDescent="0.25">
      <c r="A701" s="11"/>
      <c r="B701" s="10"/>
    </row>
    <row r="702" spans="1:2" x14ac:dyDescent="0.25">
      <c r="A702" s="11"/>
      <c r="B702" s="10"/>
    </row>
    <row r="703" spans="1:2" x14ac:dyDescent="0.25">
      <c r="A703" s="11"/>
      <c r="B703" s="10"/>
    </row>
    <row r="704" spans="1:2" x14ac:dyDescent="0.25">
      <c r="A704" s="11"/>
      <c r="B704" s="10"/>
    </row>
    <row r="705" spans="1:2" x14ac:dyDescent="0.25">
      <c r="A705" s="11"/>
      <c r="B705" s="10"/>
    </row>
    <row r="706" spans="1:2" x14ac:dyDescent="0.25">
      <c r="A706" s="11"/>
      <c r="B706" s="10"/>
    </row>
    <row r="707" spans="1:2" x14ac:dyDescent="0.25">
      <c r="A707" s="11"/>
      <c r="B707" s="10"/>
    </row>
    <row r="708" spans="1:2" x14ac:dyDescent="0.25">
      <c r="A708" s="11"/>
      <c r="B708" s="10"/>
    </row>
    <row r="709" spans="1:2" x14ac:dyDescent="0.25">
      <c r="A709" s="11"/>
      <c r="B709" s="10"/>
    </row>
    <row r="710" spans="1:2" x14ac:dyDescent="0.25">
      <c r="A710" s="11"/>
      <c r="B710" s="10"/>
    </row>
    <row r="711" spans="1:2" x14ac:dyDescent="0.25">
      <c r="A711" s="11"/>
      <c r="B711" s="10"/>
    </row>
    <row r="712" spans="1:2" x14ac:dyDescent="0.25">
      <c r="A712" s="11"/>
      <c r="B712" s="10"/>
    </row>
    <row r="713" spans="1:2" x14ac:dyDescent="0.25">
      <c r="A713" s="11"/>
      <c r="B713" s="10"/>
    </row>
    <row r="714" spans="1:2" x14ac:dyDescent="0.25">
      <c r="A714" s="11"/>
      <c r="B714" s="10"/>
    </row>
    <row r="715" spans="1:2" x14ac:dyDescent="0.25">
      <c r="A715" s="11"/>
      <c r="B715" s="10"/>
    </row>
    <row r="716" spans="1:2" x14ac:dyDescent="0.25">
      <c r="A716" s="11"/>
      <c r="B716" s="10"/>
    </row>
    <row r="717" spans="1:2" x14ac:dyDescent="0.25">
      <c r="A717" s="11"/>
      <c r="B717" s="10"/>
    </row>
    <row r="718" spans="1:2" x14ac:dyDescent="0.25">
      <c r="A718" s="11"/>
      <c r="B718" s="10"/>
    </row>
    <row r="719" spans="1:2" x14ac:dyDescent="0.25">
      <c r="A719" s="11"/>
      <c r="B719" s="10"/>
    </row>
    <row r="720" spans="1:2" x14ac:dyDescent="0.25">
      <c r="A720" s="11"/>
      <c r="B720" s="10"/>
    </row>
    <row r="721" spans="1:2" x14ac:dyDescent="0.25">
      <c r="A721" s="11"/>
      <c r="B721" s="10"/>
    </row>
    <row r="722" spans="1:2" x14ac:dyDescent="0.25">
      <c r="A722" s="11"/>
      <c r="B722" s="10"/>
    </row>
    <row r="723" spans="1:2" x14ac:dyDescent="0.25">
      <c r="A723" s="11"/>
      <c r="B723" s="10"/>
    </row>
    <row r="724" spans="1:2" x14ac:dyDescent="0.25">
      <c r="A724" s="11"/>
      <c r="B724" s="10"/>
    </row>
    <row r="725" spans="1:2" x14ac:dyDescent="0.25">
      <c r="A725" s="11"/>
      <c r="B725" s="10"/>
    </row>
    <row r="726" spans="1:2" x14ac:dyDescent="0.25">
      <c r="A726" s="11"/>
      <c r="B726" s="10"/>
    </row>
    <row r="727" spans="1:2" x14ac:dyDescent="0.25">
      <c r="A727" s="11"/>
      <c r="B727" s="10"/>
    </row>
    <row r="728" spans="1:2" x14ac:dyDescent="0.25">
      <c r="A728" s="11"/>
      <c r="B728" s="10"/>
    </row>
    <row r="729" spans="1:2" x14ac:dyDescent="0.25">
      <c r="A729" s="11"/>
      <c r="B729" s="10"/>
    </row>
    <row r="730" spans="1:2" x14ac:dyDescent="0.25">
      <c r="A730" s="11"/>
      <c r="B730" s="10"/>
    </row>
    <row r="731" spans="1:2" x14ac:dyDescent="0.25">
      <c r="A731" s="11"/>
      <c r="B731" s="10"/>
    </row>
    <row r="732" spans="1:2" x14ac:dyDescent="0.25">
      <c r="A732" s="11"/>
      <c r="B732" s="10"/>
    </row>
    <row r="733" spans="1:2" x14ac:dyDescent="0.25">
      <c r="A733" s="11"/>
      <c r="B733" s="10"/>
    </row>
    <row r="734" spans="1:2" x14ac:dyDescent="0.25">
      <c r="A734" s="11"/>
      <c r="B734" s="10"/>
    </row>
    <row r="735" spans="1:2" x14ac:dyDescent="0.25">
      <c r="A735" s="11"/>
      <c r="B735" s="10"/>
    </row>
    <row r="736" spans="1:2" x14ac:dyDescent="0.25">
      <c r="A736" s="11"/>
      <c r="B736" s="10"/>
    </row>
    <row r="737" spans="1:2" x14ac:dyDescent="0.25">
      <c r="A737" s="11"/>
      <c r="B737" s="10"/>
    </row>
    <row r="738" spans="1:2" x14ac:dyDescent="0.25">
      <c r="A738" s="11"/>
      <c r="B738" s="10"/>
    </row>
    <row r="739" spans="1:2" x14ac:dyDescent="0.25">
      <c r="A739" s="11"/>
      <c r="B739" s="10"/>
    </row>
    <row r="740" spans="1:2" x14ac:dyDescent="0.25">
      <c r="A740" s="11"/>
      <c r="B740" s="10"/>
    </row>
    <row r="741" spans="1:2" x14ac:dyDescent="0.25">
      <c r="A741" s="11"/>
      <c r="B741" s="10"/>
    </row>
    <row r="742" spans="1:2" x14ac:dyDescent="0.25">
      <c r="A742" s="11"/>
      <c r="B742" s="10"/>
    </row>
    <row r="743" spans="1:2" x14ac:dyDescent="0.25">
      <c r="A743" s="11"/>
      <c r="B743" s="10"/>
    </row>
    <row r="744" spans="1:2" x14ac:dyDescent="0.25">
      <c r="A744" s="11"/>
      <c r="B744" s="10"/>
    </row>
    <row r="745" spans="1:2" x14ac:dyDescent="0.25">
      <c r="A745" s="11"/>
      <c r="B745" s="10"/>
    </row>
    <row r="746" spans="1:2" x14ac:dyDescent="0.25">
      <c r="A746" s="11"/>
      <c r="B746" s="10"/>
    </row>
    <row r="747" spans="1:2" x14ac:dyDescent="0.25">
      <c r="A747" s="11"/>
      <c r="B747" s="10"/>
    </row>
    <row r="748" spans="1:2" x14ac:dyDescent="0.25">
      <c r="A748" s="11"/>
      <c r="B748" s="10"/>
    </row>
    <row r="749" spans="1:2" x14ac:dyDescent="0.25">
      <c r="A749" s="11"/>
      <c r="B749" s="10"/>
    </row>
    <row r="750" spans="1:2" x14ac:dyDescent="0.25">
      <c r="A750" s="11"/>
      <c r="B750" s="10"/>
    </row>
    <row r="751" spans="1:2" x14ac:dyDescent="0.25">
      <c r="A751" s="11"/>
      <c r="B751" s="10"/>
    </row>
    <row r="752" spans="1:2" x14ac:dyDescent="0.25">
      <c r="A752" s="11"/>
      <c r="B752" s="10"/>
    </row>
    <row r="753" spans="1:2" x14ac:dyDescent="0.25">
      <c r="A753" s="11"/>
      <c r="B753" s="10"/>
    </row>
    <row r="754" spans="1:2" x14ac:dyDescent="0.25">
      <c r="A754" s="11"/>
      <c r="B754" s="10"/>
    </row>
    <row r="755" spans="1:2" x14ac:dyDescent="0.25">
      <c r="A755" s="11"/>
      <c r="B755" s="10"/>
    </row>
    <row r="756" spans="1:2" x14ac:dyDescent="0.25">
      <c r="A756" s="11"/>
      <c r="B756" s="10"/>
    </row>
    <row r="757" spans="1:2" x14ac:dyDescent="0.25">
      <c r="A757" s="11"/>
      <c r="B757" s="10"/>
    </row>
    <row r="758" spans="1:2" x14ac:dyDescent="0.25">
      <c r="A758" s="11"/>
      <c r="B758" s="10"/>
    </row>
    <row r="759" spans="1:2" x14ac:dyDescent="0.25">
      <c r="A759" s="11"/>
      <c r="B759" s="10"/>
    </row>
    <row r="760" spans="1:2" x14ac:dyDescent="0.25">
      <c r="A760" s="11"/>
      <c r="B760" s="10"/>
    </row>
    <row r="761" spans="1:2" x14ac:dyDescent="0.25">
      <c r="A761" s="11"/>
      <c r="B761" s="10"/>
    </row>
    <row r="762" spans="1:2" x14ac:dyDescent="0.25">
      <c r="A762" s="11"/>
      <c r="B762" s="10"/>
    </row>
    <row r="763" spans="1:2" x14ac:dyDescent="0.25">
      <c r="A763" s="11"/>
      <c r="B763" s="10"/>
    </row>
    <row r="764" spans="1:2" x14ac:dyDescent="0.25">
      <c r="A764" s="11"/>
      <c r="B764" s="10"/>
    </row>
    <row r="765" spans="1:2" x14ac:dyDescent="0.25">
      <c r="A765" s="11"/>
      <c r="B765" s="10"/>
    </row>
    <row r="766" spans="1:2" x14ac:dyDescent="0.25">
      <c r="A766" s="11"/>
      <c r="B766" s="10"/>
    </row>
    <row r="767" spans="1:2" x14ac:dyDescent="0.25">
      <c r="A767" s="11"/>
      <c r="B767" s="10"/>
    </row>
    <row r="768" spans="1:2" x14ac:dyDescent="0.25">
      <c r="A768" s="11"/>
      <c r="B768" s="10"/>
    </row>
    <row r="769" spans="1:2" x14ac:dyDescent="0.25">
      <c r="A769" s="11"/>
      <c r="B769" s="10"/>
    </row>
    <row r="770" spans="1:2" x14ac:dyDescent="0.25">
      <c r="A770" s="11"/>
      <c r="B770" s="10"/>
    </row>
    <row r="771" spans="1:2" x14ac:dyDescent="0.25">
      <c r="A771" s="11"/>
      <c r="B771" s="10"/>
    </row>
    <row r="772" spans="1:2" x14ac:dyDescent="0.25">
      <c r="A772" s="11"/>
      <c r="B772" s="10"/>
    </row>
    <row r="773" spans="1:2" x14ac:dyDescent="0.25">
      <c r="A773" s="11"/>
      <c r="B773" s="10"/>
    </row>
    <row r="774" spans="1:2" x14ac:dyDescent="0.25">
      <c r="A774" s="11"/>
      <c r="B774" s="10"/>
    </row>
    <row r="775" spans="1:2" x14ac:dyDescent="0.25">
      <c r="A775" s="11"/>
      <c r="B775" s="10"/>
    </row>
    <row r="776" spans="1:2" x14ac:dyDescent="0.25">
      <c r="A776" s="11"/>
      <c r="B776" s="10"/>
    </row>
    <row r="777" spans="1:2" x14ac:dyDescent="0.25">
      <c r="A777" s="11"/>
      <c r="B777" s="10"/>
    </row>
    <row r="778" spans="1:2" x14ac:dyDescent="0.25">
      <c r="A778" s="11"/>
      <c r="B778" s="10"/>
    </row>
    <row r="779" spans="1:2" x14ac:dyDescent="0.25">
      <c r="A779" s="11"/>
      <c r="B779" s="10"/>
    </row>
    <row r="780" spans="1:2" x14ac:dyDescent="0.25">
      <c r="A780" s="11"/>
      <c r="B780" s="10"/>
    </row>
    <row r="781" spans="1:2" x14ac:dyDescent="0.25">
      <c r="A781" s="11"/>
      <c r="B781" s="10"/>
    </row>
    <row r="782" spans="1:2" x14ac:dyDescent="0.25">
      <c r="A782" s="11"/>
      <c r="B782" s="10"/>
    </row>
    <row r="783" spans="1:2" x14ac:dyDescent="0.25">
      <c r="A783" s="11"/>
      <c r="B783" s="10"/>
    </row>
    <row r="784" spans="1:2" x14ac:dyDescent="0.25">
      <c r="A784" s="11"/>
      <c r="B784" s="10"/>
    </row>
    <row r="785" spans="1:2" x14ac:dyDescent="0.25">
      <c r="A785" s="11"/>
      <c r="B785" s="10"/>
    </row>
    <row r="786" spans="1:2" x14ac:dyDescent="0.25">
      <c r="A786" s="11"/>
      <c r="B786" s="10"/>
    </row>
    <row r="787" spans="1:2" x14ac:dyDescent="0.25">
      <c r="A787" s="11"/>
      <c r="B787" s="10"/>
    </row>
    <row r="788" spans="1:2" x14ac:dyDescent="0.25">
      <c r="A788" s="11"/>
      <c r="B788" s="10"/>
    </row>
    <row r="789" spans="1:2" x14ac:dyDescent="0.25">
      <c r="A789" s="11"/>
      <c r="B789" s="10"/>
    </row>
    <row r="790" spans="1:2" x14ac:dyDescent="0.25">
      <c r="A790" s="11"/>
      <c r="B790" s="10"/>
    </row>
    <row r="791" spans="1:2" x14ac:dyDescent="0.25">
      <c r="A791" s="11"/>
      <c r="B791" s="10"/>
    </row>
    <row r="792" spans="1:2" x14ac:dyDescent="0.25">
      <c r="A792" s="11"/>
      <c r="B792" s="10"/>
    </row>
    <row r="793" spans="1:2" x14ac:dyDescent="0.25">
      <c r="A793" s="11"/>
      <c r="B793" s="10"/>
    </row>
    <row r="794" spans="1:2" x14ac:dyDescent="0.25">
      <c r="A794" s="11"/>
      <c r="B794" s="10"/>
    </row>
    <row r="795" spans="1:2" x14ac:dyDescent="0.25">
      <c r="A795" s="11"/>
      <c r="B795" s="10"/>
    </row>
    <row r="796" spans="1:2" x14ac:dyDescent="0.25">
      <c r="A796" s="11"/>
      <c r="B796" s="10"/>
    </row>
    <row r="797" spans="1:2" x14ac:dyDescent="0.25">
      <c r="A797" s="11"/>
      <c r="B797" s="10"/>
    </row>
    <row r="798" spans="1:2" x14ac:dyDescent="0.25">
      <c r="A798" s="11"/>
      <c r="B798" s="10"/>
    </row>
    <row r="799" spans="1:2" x14ac:dyDescent="0.25">
      <c r="A799" s="11"/>
      <c r="B799" s="10"/>
    </row>
    <row r="800" spans="1:2" x14ac:dyDescent="0.25">
      <c r="A800" s="11"/>
      <c r="B800" s="10"/>
    </row>
    <row r="801" spans="1:2" x14ac:dyDescent="0.25">
      <c r="A801" s="11"/>
      <c r="B801" s="10"/>
    </row>
    <row r="802" spans="1:2" x14ac:dyDescent="0.25">
      <c r="A802" s="11"/>
      <c r="B802" s="10"/>
    </row>
    <row r="803" spans="1:2" x14ac:dyDescent="0.25">
      <c r="A803" s="11"/>
      <c r="B803" s="10"/>
    </row>
    <row r="804" spans="1:2" x14ac:dyDescent="0.25">
      <c r="A804" s="11"/>
      <c r="B804" s="10"/>
    </row>
    <row r="805" spans="1:2" x14ac:dyDescent="0.25">
      <c r="A805" s="11"/>
      <c r="B805" s="10"/>
    </row>
    <row r="806" spans="1:2" x14ac:dyDescent="0.25">
      <c r="A806" s="11"/>
      <c r="B806" s="10"/>
    </row>
    <row r="807" spans="1:2" x14ac:dyDescent="0.25">
      <c r="A807" s="11"/>
      <c r="B807" s="10"/>
    </row>
    <row r="808" spans="1:2" x14ac:dyDescent="0.25">
      <c r="A808" s="11"/>
      <c r="B808" s="10"/>
    </row>
    <row r="809" spans="1:2" x14ac:dyDescent="0.25">
      <c r="A809" s="11"/>
      <c r="B809" s="10"/>
    </row>
    <row r="810" spans="1:2" x14ac:dyDescent="0.25">
      <c r="A810" s="11"/>
      <c r="B810" s="10"/>
    </row>
    <row r="811" spans="1:2" x14ac:dyDescent="0.25">
      <c r="A811" s="11"/>
      <c r="B811" s="10"/>
    </row>
    <row r="812" spans="1:2" x14ac:dyDescent="0.25">
      <c r="A812" s="11"/>
      <c r="B812" s="10"/>
    </row>
    <row r="813" spans="1:2" x14ac:dyDescent="0.25">
      <c r="A813" s="11"/>
      <c r="B813" s="10"/>
    </row>
    <row r="814" spans="1:2" x14ac:dyDescent="0.25">
      <c r="A814" s="11"/>
      <c r="B814" s="10"/>
    </row>
    <row r="815" spans="1:2" x14ac:dyDescent="0.25">
      <c r="A815" s="11"/>
      <c r="B815" s="10"/>
    </row>
    <row r="816" spans="1:2" x14ac:dyDescent="0.25">
      <c r="A816" s="11"/>
      <c r="B816" s="10"/>
    </row>
    <row r="817" spans="1:2" x14ac:dyDescent="0.25">
      <c r="A817" s="11"/>
      <c r="B817" s="10"/>
    </row>
    <row r="818" spans="1:2" x14ac:dyDescent="0.25">
      <c r="A818" s="11"/>
      <c r="B818" s="10"/>
    </row>
    <row r="819" spans="1:2" x14ac:dyDescent="0.25">
      <c r="A819" s="11"/>
      <c r="B819" s="10"/>
    </row>
    <row r="820" spans="1:2" x14ac:dyDescent="0.25">
      <c r="A820" s="11"/>
      <c r="B820" s="10"/>
    </row>
    <row r="821" spans="1:2" x14ac:dyDescent="0.25">
      <c r="A821" s="11"/>
      <c r="B821" s="10"/>
    </row>
    <row r="822" spans="1:2" x14ac:dyDescent="0.25">
      <c r="A822" s="11"/>
      <c r="B822" s="10"/>
    </row>
    <row r="823" spans="1:2" x14ac:dyDescent="0.25">
      <c r="A823" s="11"/>
      <c r="B823" s="10"/>
    </row>
    <row r="824" spans="1:2" x14ac:dyDescent="0.25">
      <c r="A824" s="11"/>
      <c r="B824" s="10"/>
    </row>
    <row r="825" spans="1:2" x14ac:dyDescent="0.25">
      <c r="A825" s="11"/>
      <c r="B825" s="10"/>
    </row>
    <row r="826" spans="1:2" x14ac:dyDescent="0.25">
      <c r="A826" s="11"/>
      <c r="B826" s="10"/>
    </row>
    <row r="827" spans="1:2" x14ac:dyDescent="0.25">
      <c r="A827" s="11"/>
      <c r="B827" s="10"/>
    </row>
    <row r="828" spans="1:2" x14ac:dyDescent="0.25">
      <c r="A828" s="11"/>
      <c r="B828" s="10"/>
    </row>
    <row r="829" spans="1:2" x14ac:dyDescent="0.25">
      <c r="A829" s="11"/>
      <c r="B829" s="10"/>
    </row>
    <row r="830" spans="1:2" x14ac:dyDescent="0.25">
      <c r="A830" s="11"/>
      <c r="B830" s="10"/>
    </row>
    <row r="831" spans="1:2" x14ac:dyDescent="0.25">
      <c r="A831" s="11"/>
      <c r="B831" s="10"/>
    </row>
    <row r="832" spans="1:2" x14ac:dyDescent="0.25">
      <c r="A832" s="11"/>
      <c r="B832" s="10"/>
    </row>
    <row r="833" spans="1:2" x14ac:dyDescent="0.25">
      <c r="A833" s="11"/>
      <c r="B833" s="10"/>
    </row>
    <row r="834" spans="1:2" x14ac:dyDescent="0.25">
      <c r="A834" s="11"/>
      <c r="B834" s="10"/>
    </row>
    <row r="835" spans="1:2" x14ac:dyDescent="0.25">
      <c r="A835" s="11"/>
      <c r="B835" s="10"/>
    </row>
    <row r="836" spans="1:2" x14ac:dyDescent="0.25">
      <c r="A836" s="11"/>
      <c r="B836" s="10"/>
    </row>
    <row r="837" spans="1:2" x14ac:dyDescent="0.25">
      <c r="A837" s="11"/>
      <c r="B837" s="10"/>
    </row>
    <row r="838" spans="1:2" x14ac:dyDescent="0.25">
      <c r="A838" s="11"/>
      <c r="B838" s="10"/>
    </row>
    <row r="839" spans="1:2" x14ac:dyDescent="0.25">
      <c r="A839" s="11"/>
      <c r="B839" s="10"/>
    </row>
    <row r="840" spans="1:2" x14ac:dyDescent="0.25">
      <c r="A840" s="11" t="str">
        <f t="array" ref="A840">IF(ISERROR(INDEX(List,MATCH(0,COUNTIF(List,"&lt;"&amp;List)-SUM(COUNTIF(List,$A$29:A839)),0))),"",INDEX(List,MATCH(0,COUNTIF(List,"&lt;"&amp;List)-SUM(COUNTIF(List,$A$29:A839),0))))</f>
        <v>[Account (Name)]</v>
      </c>
      <c r="B840" s="10">
        <f>IF(A840="","",MAX(B$29:B839)+1)</f>
        <v>1</v>
      </c>
    </row>
    <row r="841" spans="1:2" x14ac:dyDescent="0.25">
      <c r="A841" s="11" t="str">
        <f t="array" ref="A841">IF(ISERROR(INDEX(List,MATCH(0,COUNTIF(List,"&lt;"&amp;List)-SUM(COUNTIF(List,$A$29:A840)),0))),"",INDEX(List,MATCH(0,COUNTIF(List,"&lt;"&amp;List)-SUM(COUNTIF(List,$A$29:A840),0))))</f>
        <v>[Account (Name)]</v>
      </c>
      <c r="B841" s="10">
        <f>IF(A841="","",MAX(B$29:B840)+1)</f>
        <v>2</v>
      </c>
    </row>
    <row r="842" spans="1:2" x14ac:dyDescent="0.25">
      <c r="A842" s="11" t="str">
        <f t="array" ref="A842">IF(ISERROR(INDEX(List,MATCH(0,COUNTIF(List,"&lt;"&amp;List)-SUM(COUNTIF(List,$A$29:A841)),0))),"",INDEX(List,MATCH(0,COUNTIF(List,"&lt;"&amp;List)-SUM(COUNTIF(List,$A$29:A841),0))))</f>
        <v>[Account (Name)]</v>
      </c>
      <c r="B842" s="10">
        <f>IF(A842="","",MAX(B$29:B841)+1)</f>
        <v>3</v>
      </c>
    </row>
    <row r="843" spans="1:2" x14ac:dyDescent="0.25">
      <c r="A843" s="11" t="str">
        <f t="array" ref="A843">IF(ISERROR(INDEX(List,MATCH(0,COUNTIF(List,"&lt;"&amp;List)-SUM(COUNTIF(List,$A$29:A842)),0))),"",INDEX(List,MATCH(0,COUNTIF(List,"&lt;"&amp;List)-SUM(COUNTIF(List,$A$29:A842),0))))</f>
        <v>[Account (Name)]</v>
      </c>
      <c r="B843" s="10">
        <f>IF(A843="","",MAX(B$29:B842)+1)</f>
        <v>4</v>
      </c>
    </row>
  </sheetData>
  <sheetProtection selectLockedCells="1" selectUnlockedCells="1"/>
  <mergeCells count="2">
    <mergeCell ref="A1:D1"/>
    <mergeCell ref="A21:D21"/>
  </mergeCells>
  <dataValidations count="1">
    <dataValidation type="custom" allowBlank="1" showInputMessage="1" showErrorMessage="1" errorTitle="X-Author for Excel" error="Id and Lookup fields are not editable." promptTitle="X-Author for Excel" sqref="D3:D14 D23:D26">
      <formula1>""</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R25"/>
  <sheetViews>
    <sheetView workbookViewId="0"/>
  </sheetViews>
  <sheetFormatPr defaultRowHeight="15.6" x14ac:dyDescent="0.3"/>
  <sheetData>
    <row r="1" spans="1:44" x14ac:dyDescent="0.3">
      <c r="A1" t="s">
        <v>314</v>
      </c>
      <c r="B1" t="s">
        <v>315</v>
      </c>
      <c r="Y1" s="356" t="s">
        <v>369</v>
      </c>
      <c r="Z1" s="356" t="s">
        <v>370</v>
      </c>
      <c r="AA1" t="s">
        <v>316</v>
      </c>
      <c r="AB1" t="s">
        <v>318</v>
      </c>
      <c r="AC1" t="s">
        <v>321</v>
      </c>
      <c r="AD1" t="s">
        <v>326</v>
      </c>
      <c r="AE1" t="s">
        <v>351</v>
      </c>
      <c r="AF1" t="s">
        <v>352</v>
      </c>
      <c r="AG1" t="s">
        <v>354</v>
      </c>
      <c r="AH1" t="s">
        <v>355</v>
      </c>
      <c r="AI1" t="s">
        <v>356</v>
      </c>
      <c r="AJ1" t="s">
        <v>357</v>
      </c>
      <c r="AK1" t="s">
        <v>358</v>
      </c>
      <c r="AL1" t="s">
        <v>359</v>
      </c>
      <c r="AM1" t="s">
        <v>360</v>
      </c>
      <c r="AN1" t="s">
        <v>361</v>
      </c>
      <c r="AO1" t="s">
        <v>362</v>
      </c>
      <c r="AP1" t="s">
        <v>363</v>
      </c>
      <c r="AQ1" t="s">
        <v>364</v>
      </c>
      <c r="AR1" t="s">
        <v>365</v>
      </c>
    </row>
    <row r="2" spans="1:44" x14ac:dyDescent="0.3">
      <c r="Y2" s="356"/>
      <c r="Z2" s="356"/>
      <c r="AA2" s="356" t="s">
        <v>317</v>
      </c>
      <c r="AB2" s="356" t="s">
        <v>319</v>
      </c>
      <c r="AC2" s="356" t="s">
        <v>322</v>
      </c>
      <c r="AD2" s="356" t="s">
        <v>327</v>
      </c>
      <c r="AE2" s="356" t="s">
        <v>317</v>
      </c>
      <c r="AF2" s="356" t="s">
        <v>353</v>
      </c>
      <c r="AG2" s="356" t="s">
        <v>327</v>
      </c>
      <c r="AH2" s="356" t="s">
        <v>327</v>
      </c>
      <c r="AI2" s="356" t="s">
        <v>317</v>
      </c>
      <c r="AJ2" s="356" t="s">
        <v>327</v>
      </c>
      <c r="AK2" s="356" t="s">
        <v>353</v>
      </c>
      <c r="AL2" s="356" t="s">
        <v>327</v>
      </c>
      <c r="AM2" s="356" t="s">
        <v>327</v>
      </c>
      <c r="AN2" s="356" t="s">
        <v>317</v>
      </c>
      <c r="AO2" s="356" t="s">
        <v>327</v>
      </c>
      <c r="AP2" s="356" t="s">
        <v>327</v>
      </c>
      <c r="AQ2" s="356" t="s">
        <v>353</v>
      </c>
      <c r="AR2" s="356" t="s">
        <v>366</v>
      </c>
    </row>
    <row r="3" spans="1:44" x14ac:dyDescent="0.3">
      <c r="AB3" s="356" t="s">
        <v>320</v>
      </c>
      <c r="AC3" s="356" t="s">
        <v>323</v>
      </c>
      <c r="AD3" s="356" t="s">
        <v>328</v>
      </c>
      <c r="AG3" s="356" t="s">
        <v>328</v>
      </c>
      <c r="AH3" s="356" t="s">
        <v>328</v>
      </c>
      <c r="AJ3" s="356" t="s">
        <v>328</v>
      </c>
      <c r="AL3" s="356" t="s">
        <v>328</v>
      </c>
      <c r="AM3" s="356" t="s">
        <v>328</v>
      </c>
      <c r="AO3" s="356" t="s">
        <v>328</v>
      </c>
      <c r="AP3" s="356" t="s">
        <v>328</v>
      </c>
      <c r="AR3" s="356" t="s">
        <v>367</v>
      </c>
    </row>
    <row r="4" spans="1:44" x14ac:dyDescent="0.3">
      <c r="AC4" s="356" t="s">
        <v>324</v>
      </c>
      <c r="AD4" s="356" t="s">
        <v>329</v>
      </c>
      <c r="AG4" s="356" t="s">
        <v>329</v>
      </c>
      <c r="AH4" s="356" t="s">
        <v>329</v>
      </c>
      <c r="AJ4" s="356" t="s">
        <v>329</v>
      </c>
      <c r="AL4" s="356" t="s">
        <v>329</v>
      </c>
      <c r="AM4" s="356" t="s">
        <v>329</v>
      </c>
      <c r="AO4" s="356" t="s">
        <v>329</v>
      </c>
      <c r="AP4" s="356" t="s">
        <v>329</v>
      </c>
      <c r="AR4" s="356" t="s">
        <v>371</v>
      </c>
    </row>
    <row r="5" spans="1:44" x14ac:dyDescent="0.3">
      <c r="AC5" s="356" t="s">
        <v>325</v>
      </c>
      <c r="AD5" s="356" t="s">
        <v>330</v>
      </c>
      <c r="AG5" s="356" t="s">
        <v>330</v>
      </c>
      <c r="AH5" s="356" t="s">
        <v>330</v>
      </c>
      <c r="AJ5" s="356" t="s">
        <v>330</v>
      </c>
      <c r="AL5" s="356" t="s">
        <v>330</v>
      </c>
      <c r="AM5" s="356" t="s">
        <v>330</v>
      </c>
      <c r="AO5" s="356" t="s">
        <v>330</v>
      </c>
      <c r="AP5" s="356" t="s">
        <v>330</v>
      </c>
      <c r="AR5" s="356" t="s">
        <v>368</v>
      </c>
    </row>
    <row r="6" spans="1:44" x14ac:dyDescent="0.3">
      <c r="AD6" s="356" t="s">
        <v>331</v>
      </c>
      <c r="AG6" s="356" t="s">
        <v>331</v>
      </c>
      <c r="AH6" s="356" t="s">
        <v>331</v>
      </c>
      <c r="AJ6" s="356" t="s">
        <v>331</v>
      </c>
      <c r="AL6" s="356" t="s">
        <v>331</v>
      </c>
      <c r="AM6" s="356" t="s">
        <v>331</v>
      </c>
      <c r="AO6" s="356" t="s">
        <v>331</v>
      </c>
      <c r="AP6" s="356" t="s">
        <v>331</v>
      </c>
    </row>
    <row r="7" spans="1:44" x14ac:dyDescent="0.3">
      <c r="AD7" s="356" t="s">
        <v>332</v>
      </c>
      <c r="AG7" s="356" t="s">
        <v>332</v>
      </c>
      <c r="AH7" s="356" t="s">
        <v>332</v>
      </c>
      <c r="AJ7" s="356" t="s">
        <v>332</v>
      </c>
      <c r="AL7" s="356" t="s">
        <v>332</v>
      </c>
      <c r="AM7" s="356" t="s">
        <v>332</v>
      </c>
      <c r="AO7" s="356" t="s">
        <v>332</v>
      </c>
      <c r="AP7" s="356" t="s">
        <v>332</v>
      </c>
    </row>
    <row r="8" spans="1:44" x14ac:dyDescent="0.3">
      <c r="AD8" s="356" t="s">
        <v>333</v>
      </c>
      <c r="AG8" s="356" t="s">
        <v>333</v>
      </c>
      <c r="AH8" s="356" t="s">
        <v>333</v>
      </c>
      <c r="AJ8" s="356" t="s">
        <v>333</v>
      </c>
      <c r="AL8" s="356" t="s">
        <v>333</v>
      </c>
      <c r="AM8" s="356" t="s">
        <v>333</v>
      </c>
      <c r="AO8" s="356" t="s">
        <v>333</v>
      </c>
      <c r="AP8" s="356" t="s">
        <v>333</v>
      </c>
    </row>
    <row r="9" spans="1:44" x14ac:dyDescent="0.3">
      <c r="AD9" s="356" t="s">
        <v>334</v>
      </c>
      <c r="AG9" s="356" t="s">
        <v>334</v>
      </c>
      <c r="AH9" s="356" t="s">
        <v>334</v>
      </c>
      <c r="AJ9" s="356" t="s">
        <v>334</v>
      </c>
      <c r="AL9" s="356" t="s">
        <v>334</v>
      </c>
      <c r="AM9" s="356" t="s">
        <v>334</v>
      </c>
      <c r="AO9" s="356" t="s">
        <v>334</v>
      </c>
      <c r="AP9" s="356" t="s">
        <v>334</v>
      </c>
    </row>
    <row r="10" spans="1:44" x14ac:dyDescent="0.3">
      <c r="AD10" s="356" t="s">
        <v>335</v>
      </c>
      <c r="AG10" s="356" t="s">
        <v>335</v>
      </c>
      <c r="AH10" s="356" t="s">
        <v>335</v>
      </c>
      <c r="AJ10" s="356" t="s">
        <v>335</v>
      </c>
      <c r="AL10" s="356" t="s">
        <v>335</v>
      </c>
      <c r="AM10" s="356" t="s">
        <v>335</v>
      </c>
      <c r="AO10" s="356" t="s">
        <v>335</v>
      </c>
      <c r="AP10" s="356" t="s">
        <v>335</v>
      </c>
    </row>
    <row r="11" spans="1:44" x14ac:dyDescent="0.3">
      <c r="AD11" s="356" t="s">
        <v>336</v>
      </c>
      <c r="AG11" s="356" t="s">
        <v>336</v>
      </c>
      <c r="AH11" s="356" t="s">
        <v>336</v>
      </c>
      <c r="AJ11" s="356" t="s">
        <v>336</v>
      </c>
      <c r="AL11" s="356" t="s">
        <v>336</v>
      </c>
      <c r="AM11" s="356" t="s">
        <v>336</v>
      </c>
      <c r="AO11" s="356" t="s">
        <v>336</v>
      </c>
      <c r="AP11" s="356" t="s">
        <v>336</v>
      </c>
    </row>
    <row r="12" spans="1:44" x14ac:dyDescent="0.3">
      <c r="AD12" s="356" t="s">
        <v>337</v>
      </c>
      <c r="AG12" s="356" t="s">
        <v>337</v>
      </c>
      <c r="AH12" s="356" t="s">
        <v>337</v>
      </c>
      <c r="AJ12" s="356" t="s">
        <v>337</v>
      </c>
      <c r="AL12" s="356" t="s">
        <v>337</v>
      </c>
      <c r="AM12" s="356" t="s">
        <v>337</v>
      </c>
      <c r="AO12" s="356" t="s">
        <v>337</v>
      </c>
      <c r="AP12" s="356" t="s">
        <v>337</v>
      </c>
    </row>
    <row r="13" spans="1:44" x14ac:dyDescent="0.3">
      <c r="AD13" s="356" t="s">
        <v>338</v>
      </c>
      <c r="AG13" s="356" t="s">
        <v>338</v>
      </c>
      <c r="AH13" s="356" t="s">
        <v>338</v>
      </c>
      <c r="AJ13" s="356" t="s">
        <v>338</v>
      </c>
      <c r="AL13" s="356" t="s">
        <v>338</v>
      </c>
      <c r="AM13" s="356" t="s">
        <v>338</v>
      </c>
      <c r="AO13" s="356" t="s">
        <v>338</v>
      </c>
      <c r="AP13" s="356" t="s">
        <v>338</v>
      </c>
    </row>
    <row r="14" spans="1:44" x14ac:dyDescent="0.3">
      <c r="AD14" s="356" t="s">
        <v>339</v>
      </c>
      <c r="AG14" s="356" t="s">
        <v>339</v>
      </c>
      <c r="AH14" s="356" t="s">
        <v>339</v>
      </c>
      <c r="AJ14" s="356" t="s">
        <v>339</v>
      </c>
      <c r="AL14" s="356" t="s">
        <v>339</v>
      </c>
      <c r="AM14" s="356" t="s">
        <v>339</v>
      </c>
      <c r="AO14" s="356" t="s">
        <v>339</v>
      </c>
      <c r="AP14" s="356" t="s">
        <v>339</v>
      </c>
    </row>
    <row r="15" spans="1:44" x14ac:dyDescent="0.3">
      <c r="AD15" s="356" t="s">
        <v>340</v>
      </c>
      <c r="AG15" s="356" t="s">
        <v>340</v>
      </c>
      <c r="AH15" s="356" t="s">
        <v>340</v>
      </c>
      <c r="AJ15" s="356" t="s">
        <v>340</v>
      </c>
      <c r="AL15" s="356" t="s">
        <v>340</v>
      </c>
      <c r="AM15" s="356" t="s">
        <v>340</v>
      </c>
      <c r="AO15" s="356" t="s">
        <v>340</v>
      </c>
      <c r="AP15" s="356" t="s">
        <v>340</v>
      </c>
    </row>
    <row r="16" spans="1:44" x14ac:dyDescent="0.3">
      <c r="AD16" s="356" t="s">
        <v>341</v>
      </c>
      <c r="AG16" s="356" t="s">
        <v>341</v>
      </c>
      <c r="AH16" s="356" t="s">
        <v>341</v>
      </c>
      <c r="AJ16" s="356" t="s">
        <v>341</v>
      </c>
      <c r="AL16" s="356" t="s">
        <v>341</v>
      </c>
      <c r="AM16" s="356" t="s">
        <v>341</v>
      </c>
      <c r="AO16" s="356" t="s">
        <v>341</v>
      </c>
      <c r="AP16" s="356" t="s">
        <v>341</v>
      </c>
    </row>
    <row r="17" spans="30:42" x14ac:dyDescent="0.3">
      <c r="AD17" s="356" t="s">
        <v>342</v>
      </c>
      <c r="AG17" s="356" t="s">
        <v>342</v>
      </c>
      <c r="AH17" s="356" t="s">
        <v>342</v>
      </c>
      <c r="AJ17" s="356" t="s">
        <v>342</v>
      </c>
      <c r="AL17" s="356" t="s">
        <v>342</v>
      </c>
      <c r="AM17" s="356" t="s">
        <v>342</v>
      </c>
      <c r="AO17" s="356" t="s">
        <v>342</v>
      </c>
      <c r="AP17" s="356" t="s">
        <v>342</v>
      </c>
    </row>
    <row r="18" spans="30:42" x14ac:dyDescent="0.3">
      <c r="AD18" s="356" t="s">
        <v>343</v>
      </c>
      <c r="AG18" s="356" t="s">
        <v>343</v>
      </c>
      <c r="AH18" s="356" t="s">
        <v>343</v>
      </c>
      <c r="AJ18" s="356" t="s">
        <v>343</v>
      </c>
      <c r="AL18" s="356" t="s">
        <v>343</v>
      </c>
      <c r="AM18" s="356" t="s">
        <v>343</v>
      </c>
      <c r="AO18" s="356" t="s">
        <v>343</v>
      </c>
      <c r="AP18" s="356" t="s">
        <v>343</v>
      </c>
    </row>
    <row r="19" spans="30:42" x14ac:dyDescent="0.3">
      <c r="AD19" s="356" t="s">
        <v>344</v>
      </c>
      <c r="AG19" s="356" t="s">
        <v>344</v>
      </c>
      <c r="AH19" s="356" t="s">
        <v>344</v>
      </c>
      <c r="AJ19" s="356" t="s">
        <v>344</v>
      </c>
      <c r="AL19" s="356" t="s">
        <v>344</v>
      </c>
      <c r="AM19" s="356" t="s">
        <v>344</v>
      </c>
      <c r="AO19" s="356" t="s">
        <v>344</v>
      </c>
      <c r="AP19" s="356" t="s">
        <v>344</v>
      </c>
    </row>
    <row r="20" spans="30:42" x14ac:dyDescent="0.3">
      <c r="AD20" s="356" t="s">
        <v>345</v>
      </c>
      <c r="AG20" s="356" t="s">
        <v>345</v>
      </c>
      <c r="AH20" s="356" t="s">
        <v>345</v>
      </c>
      <c r="AJ20" s="356" t="s">
        <v>345</v>
      </c>
      <c r="AL20" s="356" t="s">
        <v>345</v>
      </c>
      <c r="AM20" s="356" t="s">
        <v>345</v>
      </c>
      <c r="AO20" s="356" t="s">
        <v>345</v>
      </c>
      <c r="AP20" s="356" t="s">
        <v>345</v>
      </c>
    </row>
    <row r="21" spans="30:42" x14ac:dyDescent="0.3">
      <c r="AD21" s="356" t="s">
        <v>346</v>
      </c>
      <c r="AG21" s="356" t="s">
        <v>346</v>
      </c>
      <c r="AH21" s="356" t="s">
        <v>346</v>
      </c>
      <c r="AJ21" s="356" t="s">
        <v>346</v>
      </c>
      <c r="AL21" s="356" t="s">
        <v>346</v>
      </c>
      <c r="AM21" s="356" t="s">
        <v>346</v>
      </c>
      <c r="AO21" s="356" t="s">
        <v>346</v>
      </c>
      <c r="AP21" s="356" t="s">
        <v>346</v>
      </c>
    </row>
    <row r="22" spans="30:42" x14ac:dyDescent="0.3">
      <c r="AD22" s="356" t="s">
        <v>347</v>
      </c>
      <c r="AG22" s="356" t="s">
        <v>347</v>
      </c>
      <c r="AH22" s="356" t="s">
        <v>347</v>
      </c>
      <c r="AJ22" s="356" t="s">
        <v>347</v>
      </c>
      <c r="AL22" s="356" t="s">
        <v>347</v>
      </c>
      <c r="AM22" s="356" t="s">
        <v>347</v>
      </c>
      <c r="AO22" s="356" t="s">
        <v>347</v>
      </c>
      <c r="AP22" s="356" t="s">
        <v>347</v>
      </c>
    </row>
    <row r="23" spans="30:42" x14ac:dyDescent="0.3">
      <c r="AD23" s="356" t="s">
        <v>348</v>
      </c>
      <c r="AG23" s="356" t="s">
        <v>348</v>
      </c>
      <c r="AH23" s="356" t="s">
        <v>348</v>
      </c>
      <c r="AJ23" s="356" t="s">
        <v>348</v>
      </c>
      <c r="AL23" s="356" t="s">
        <v>348</v>
      </c>
      <c r="AM23" s="356" t="s">
        <v>348</v>
      </c>
      <c r="AO23" s="356" t="s">
        <v>348</v>
      </c>
      <c r="AP23" s="356" t="s">
        <v>348</v>
      </c>
    </row>
    <row r="24" spans="30:42" x14ac:dyDescent="0.3">
      <c r="AD24" s="356" t="s">
        <v>349</v>
      </c>
      <c r="AG24" s="356" t="s">
        <v>349</v>
      </c>
      <c r="AH24" s="356" t="s">
        <v>349</v>
      </c>
      <c r="AJ24" s="356" t="s">
        <v>349</v>
      </c>
      <c r="AL24" s="356" t="s">
        <v>349</v>
      </c>
      <c r="AM24" s="356" t="s">
        <v>349</v>
      </c>
      <c r="AO24" s="356" t="s">
        <v>349</v>
      </c>
      <c r="AP24" s="356" t="s">
        <v>349</v>
      </c>
    </row>
    <row r="25" spans="30:42" x14ac:dyDescent="0.3">
      <c r="AD25" s="356" t="s">
        <v>350</v>
      </c>
      <c r="AG25" s="356" t="s">
        <v>350</v>
      </c>
      <c r="AH25" s="356" t="s">
        <v>350</v>
      </c>
      <c r="AJ25" s="356" t="s">
        <v>350</v>
      </c>
      <c r="AL25" s="356" t="s">
        <v>350</v>
      </c>
      <c r="AM25" s="356" t="s">
        <v>350</v>
      </c>
      <c r="AO25" s="356" t="s">
        <v>350</v>
      </c>
      <c r="AP25" s="356" t="s">
        <v>350</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411480</xdr:colOff>
                <xdr:row>2</xdr:row>
                <xdr:rowOff>121920</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276" r:id="rId6">
          <objectPr defaultSize="0" r:id="rId7">
            <anchor moveWithCells="1">
              <from>
                <xdr:col>0</xdr:col>
                <xdr:colOff>0</xdr:colOff>
                <xdr:row>0</xdr:row>
                <xdr:rowOff>0</xdr:rowOff>
              </from>
              <to>
                <xdr:col>0</xdr:col>
                <xdr:colOff>579120</xdr:colOff>
                <xdr:row>2</xdr:row>
                <xdr:rowOff>121920</xdr:rowOff>
              </to>
            </anchor>
          </objectPr>
        </oleObject>
      </mc:Choice>
      <mc:Fallback>
        <oleObject progId="Packager Shell Object" dvAspect="DVASPECT_ICON" shapeId="11276" r:id="rId6"/>
      </mc:Fallback>
    </mc:AlternateContent>
    <mc:AlternateContent xmlns:mc="http://schemas.openxmlformats.org/markup-compatibility/2006">
      <mc:Choice Requires="x14">
        <oleObject progId="Packager Shell Object" dvAspect="DVASPECT_ICON" shapeId="11277" r:id="rId8">
          <objectPr defaultSize="0" r:id="rId9">
            <anchor moveWithCells="1">
              <from>
                <xdr:col>0</xdr:col>
                <xdr:colOff>0</xdr:colOff>
                <xdr:row>0</xdr:row>
                <xdr:rowOff>0</xdr:rowOff>
              </from>
              <to>
                <xdr:col>1</xdr:col>
                <xdr:colOff>365760</xdr:colOff>
                <xdr:row>2</xdr:row>
                <xdr:rowOff>121920</xdr:rowOff>
              </to>
            </anchor>
          </objectPr>
        </oleObject>
      </mc:Choice>
      <mc:Fallback>
        <oleObject progId="Packager Shell Object" dvAspect="DVASPECT_ICON" shapeId="11277"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S125"/>
  <sheetViews>
    <sheetView showGridLines="0" topLeftCell="A3" zoomScale="80" zoomScaleNormal="80" zoomScaleSheetLayoutView="75" workbookViewId="0">
      <selection activeCell="R14" sqref="R14"/>
    </sheetView>
  </sheetViews>
  <sheetFormatPr defaultColWidth="11" defaultRowHeight="12" x14ac:dyDescent="0.25"/>
  <cols>
    <col min="1" max="1" width="11.69921875" style="15" customWidth="1"/>
    <col min="2" max="2" width="40" style="15" customWidth="1"/>
    <col min="3" max="3" width="30.59765625" style="15" customWidth="1"/>
    <col min="4" max="4" width="33.69921875" style="15" customWidth="1"/>
    <col min="5" max="5" width="23.5" style="15" customWidth="1"/>
    <col min="6" max="6" width="19.59765625" style="15" customWidth="1"/>
    <col min="7" max="7" width="20.09765625" style="15" customWidth="1"/>
    <col min="8" max="8" width="21.69921875" style="15" customWidth="1"/>
    <col min="9" max="9" width="22.59765625" style="15" hidden="1" customWidth="1"/>
    <col min="10" max="10" width="23.69921875" style="15" hidden="1" customWidth="1"/>
    <col min="11" max="11" width="25.19921875" style="15" hidden="1" customWidth="1"/>
    <col min="12" max="12" width="22" style="15" hidden="1" customWidth="1"/>
    <col min="13" max="13" width="23.19921875" style="15" hidden="1" customWidth="1"/>
    <col min="14" max="14" width="15.59765625" style="15" hidden="1" customWidth="1"/>
    <col min="15" max="15" width="7.5" style="15" hidden="1" customWidth="1"/>
    <col min="16" max="16" width="0.19921875" style="15" customWidth="1"/>
    <col min="17" max="17" width="26.09765625" style="15" customWidth="1"/>
    <col min="18" max="18" width="93.69921875" style="15" customWidth="1"/>
    <col min="19" max="29" width="10.09765625" style="15" hidden="1" customWidth="1"/>
    <col min="30" max="30" width="27.8984375" style="15" customWidth="1"/>
    <col min="31" max="31" width="0.19921875" style="15" customWidth="1"/>
    <col min="32" max="32" width="10.09765625" style="15" customWidth="1"/>
    <col min="33" max="33" width="26.59765625" style="15" customWidth="1"/>
    <col min="34" max="34" width="0.69921875" style="15" customWidth="1"/>
    <col min="35" max="35" width="13.59765625" style="15" customWidth="1"/>
    <col min="36" max="36" width="12" style="16" customWidth="1"/>
    <col min="37" max="37" width="18.19921875" style="16" customWidth="1"/>
    <col min="38" max="39" width="15.69921875" style="16" customWidth="1"/>
    <col min="40" max="41" width="11" style="16" customWidth="1"/>
    <col min="42" max="45" width="11" style="16"/>
    <col min="46" max="16384" width="11" style="15"/>
  </cols>
  <sheetData>
    <row r="1" spans="1:33" ht="21" customHeight="1" x14ac:dyDescent="0.25">
      <c r="A1" s="525" t="s">
        <v>44</v>
      </c>
      <c r="B1" s="526"/>
      <c r="C1" s="526"/>
      <c r="D1" s="526"/>
      <c r="E1" s="526"/>
      <c r="F1" s="526"/>
      <c r="G1" s="526"/>
      <c r="H1" s="526"/>
      <c r="I1" s="526"/>
      <c r="J1" s="526"/>
      <c r="K1" s="526"/>
      <c r="L1" s="526"/>
      <c r="M1" s="526"/>
      <c r="N1" s="526"/>
      <c r="O1" s="526"/>
      <c r="P1" s="526"/>
      <c r="Q1" s="527"/>
      <c r="R1" s="20"/>
      <c r="S1" s="19"/>
      <c r="T1" s="19"/>
      <c r="U1" s="19"/>
      <c r="V1" s="19"/>
      <c r="W1" s="19"/>
      <c r="X1" s="19"/>
      <c r="Y1" s="19"/>
      <c r="Z1" s="19"/>
      <c r="AA1" s="19"/>
      <c r="AB1" s="19"/>
      <c r="AC1" s="19"/>
      <c r="AD1" s="19"/>
    </row>
    <row r="2" spans="1:33" ht="41.25" customHeight="1" thickBot="1" x14ac:dyDescent="0.3">
      <c r="A2" s="528"/>
      <c r="B2" s="529"/>
      <c r="C2" s="529"/>
      <c r="D2" s="529"/>
      <c r="E2" s="529"/>
      <c r="F2" s="529"/>
      <c r="G2" s="529"/>
      <c r="H2" s="529"/>
      <c r="I2" s="529"/>
      <c r="J2" s="529"/>
      <c r="K2" s="529"/>
      <c r="L2" s="529"/>
      <c r="M2" s="529"/>
      <c r="N2" s="529"/>
      <c r="O2" s="529"/>
      <c r="P2" s="529"/>
      <c r="Q2" s="530"/>
      <c r="R2" s="19"/>
      <c r="S2" s="19"/>
      <c r="T2" s="19"/>
      <c r="U2" s="19"/>
      <c r="V2" s="19"/>
      <c r="W2" s="19"/>
      <c r="X2" s="19"/>
      <c r="Y2" s="19"/>
      <c r="Z2" s="19"/>
      <c r="AA2" s="19"/>
      <c r="AB2" s="19"/>
      <c r="AC2" s="19"/>
      <c r="AD2" s="19"/>
    </row>
    <row r="3" spans="1:33" ht="12.6" thickBot="1" x14ac:dyDescent="0.3"/>
    <row r="4" spans="1:33" ht="51" customHeight="1" thickBot="1" x14ac:dyDescent="0.3">
      <c r="A4" s="43" t="s">
        <v>37</v>
      </c>
      <c r="B4" s="33" t="s">
        <v>15</v>
      </c>
      <c r="C4" s="42" t="s">
        <v>28</v>
      </c>
      <c r="Q4" s="16"/>
    </row>
    <row r="5" spans="1:33" x14ac:dyDescent="0.25">
      <c r="Q5" s="16"/>
    </row>
    <row r="6" spans="1:33" ht="12.6" thickBot="1" x14ac:dyDescent="0.3">
      <c r="Q6" s="16"/>
    </row>
    <row r="7" spans="1:33" ht="28.5" customHeight="1" thickBot="1" x14ac:dyDescent="0.3">
      <c r="A7" s="511" t="s">
        <v>15</v>
      </c>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286"/>
    </row>
    <row r="8" spans="1:33" ht="50.25" customHeight="1" x14ac:dyDescent="0.25">
      <c r="A8" s="361" t="s">
        <v>21</v>
      </c>
      <c r="B8" s="361" t="s">
        <v>77</v>
      </c>
      <c r="C8" s="361" t="s">
        <v>10</v>
      </c>
      <c r="D8" s="361" t="s">
        <v>32</v>
      </c>
      <c r="E8" s="361" t="s">
        <v>33</v>
      </c>
      <c r="F8" s="361" t="s">
        <v>18</v>
      </c>
      <c r="G8" s="361" t="s">
        <v>19</v>
      </c>
      <c r="H8" s="362" t="s">
        <v>261</v>
      </c>
      <c r="I8" s="363" t="s">
        <v>265</v>
      </c>
      <c r="J8" s="361"/>
      <c r="K8" s="361"/>
      <c r="L8" s="361"/>
      <c r="M8" s="361"/>
      <c r="N8" s="361"/>
      <c r="O8" s="362"/>
      <c r="P8" s="362"/>
      <c r="Q8" s="362" t="s">
        <v>11</v>
      </c>
      <c r="R8" s="362" t="s">
        <v>9</v>
      </c>
      <c r="S8" s="364" t="s">
        <v>151</v>
      </c>
      <c r="T8" s="364" t="s">
        <v>60</v>
      </c>
      <c r="U8" s="364" t="s">
        <v>261</v>
      </c>
      <c r="V8" s="365" t="s">
        <v>152</v>
      </c>
      <c r="W8" s="365" t="s">
        <v>62</v>
      </c>
      <c r="X8" s="365" t="s">
        <v>163</v>
      </c>
      <c r="Y8" s="366" t="s">
        <v>178</v>
      </c>
      <c r="Z8" s="366" t="s">
        <v>200</v>
      </c>
      <c r="AA8" s="366" t="s">
        <v>48</v>
      </c>
      <c r="AB8" s="366" t="s">
        <v>263</v>
      </c>
      <c r="AC8" s="366" t="s">
        <v>279</v>
      </c>
      <c r="AD8" s="362" t="s">
        <v>296</v>
      </c>
      <c r="AE8" s="132"/>
      <c r="AF8" s="138"/>
      <c r="AG8" s="139"/>
    </row>
    <row r="9" spans="1:33" ht="47.1" hidden="1" customHeight="1" x14ac:dyDescent="0.25">
      <c r="A9" s="367" t="s">
        <v>82</v>
      </c>
      <c r="B9" s="368" t="str">
        <f>IFERROR(VLOOKUP(Z9,'Reference records(soft deleted)'!$B$6:$D$29,3,FALSE),"")</f>
        <v/>
      </c>
      <c r="C9" s="369" t="s">
        <v>49</v>
      </c>
      <c r="D9" s="370" t="s">
        <v>50</v>
      </c>
      <c r="E9" s="370" t="s">
        <v>51</v>
      </c>
      <c r="F9" s="370" t="s">
        <v>52</v>
      </c>
      <c r="G9" s="371" t="str">
        <f t="array" ref="G9">IFERROR(IF(INDEX('Reference Records'!$D$4:$D$21,MATCH(LEFT(B9,255),LEFT('Reference Records'!$C$4:$C$21,255),0))=0,"",INDEX('Reference Records'!$D$4:$D$21,MATCH(LEFT(B9,255),LEFT('Reference Records'!$C$4:$C$21,255),0))),"")</f>
        <v/>
      </c>
      <c r="H9" s="372" t="str">
        <f>IF('Overview - Section A'!$AN$5="Funding Request",IF(I9="Funding Request Place Holder","",I9),"")</f>
        <v/>
      </c>
      <c r="I9" s="373" t="str">
        <f>IFERROR(IF(AB9="","",VLOOKUP(AB9,'Overview - Section A'!$P$30:$Q$31,2,FALSE)),"")</f>
        <v/>
      </c>
      <c r="J9" s="372"/>
      <c r="K9" s="372"/>
      <c r="L9" s="372"/>
      <c r="M9" s="372"/>
      <c r="N9" s="372"/>
      <c r="O9" s="374"/>
      <c r="P9" s="375"/>
      <c r="Q9" s="374" t="str">
        <f>IFERROR(IF(AA9="","",AA9),"")</f>
        <v>[Country (Name)]</v>
      </c>
      <c r="R9" s="376" t="s">
        <v>53</v>
      </c>
      <c r="S9" s="364" t="str">
        <f>IF(G9&lt;&gt;"",B9&amp;C9,"")</f>
        <v/>
      </c>
      <c r="T9" s="364" t="b">
        <f>IFERROR(IF(OR(B9&lt;&gt;"",C9&lt;&gt;""),TRUE,FALSE),FALSE)</f>
        <v>1</v>
      </c>
      <c r="U9" s="364" t="str">
        <f>IFERROR(IF('Overview - Section A'!$AN$5="Funding Request",VLOOKUP(H9,'Overview - Section A'!$M$30:$P$31,4,FALSE),IF(AB9="","",AB9)),"")</f>
        <v>[Responsible PR]</v>
      </c>
      <c r="V9" s="365" t="str">
        <f>B9&amp;C9</f>
        <v>[Custom Impact Indicator]</v>
      </c>
      <c r="W9" s="365" t="s">
        <v>61</v>
      </c>
      <c r="X9" s="365" t="str">
        <f t="array" ref="X9">IFERROR(IF(INDEX('Reference Records'!$G$4:$G$21,MATCH(LEFT(B9,255),LEFT('Reference Records'!$C$4:$C$21,255),0))=0,"",INDEX('Reference Records'!$G$4:$G$21,MATCH(LEFT(B9,255),LEFT('Reference Records'!$C$4:$C$21,255),0))),"")</f>
        <v/>
      </c>
      <c r="Y9" s="365" t="str">
        <f>IFERROR(IF('Overview - Section A'!$AN$5="Funding Request",IF('Reference Records'!$B$276&lt;&gt;"",VLOOKUP(Q9,'Reference Records'!$B$276:$C$277,2,FALSE),VLOOKUP(Q9,'Reference Records'!$A$289:$C$290,3,FALSE)),VLOOKUP(Q9,'Reference Records'!$A$293:$C$295,3,FALSE)),"")</f>
        <v>[Record ID]</v>
      </c>
      <c r="Z9" s="365" t="s">
        <v>199</v>
      </c>
      <c r="AA9" s="365" t="s">
        <v>201</v>
      </c>
      <c r="AB9" s="377" t="s">
        <v>260</v>
      </c>
      <c r="AC9" s="365" t="s">
        <v>61</v>
      </c>
      <c r="AD9" s="378" t="s">
        <v>295</v>
      </c>
      <c r="AE9" s="132"/>
      <c r="AF9" s="138"/>
      <c r="AG9" s="139"/>
    </row>
    <row r="10" spans="1:33" ht="47.1" customHeight="1" x14ac:dyDescent="0.25">
      <c r="A10" s="367">
        <v>1</v>
      </c>
      <c r="B10" s="368" t="str">
        <f>IFERROR(VLOOKUP(Z10,'Reference records(soft deleted)'!$B$6:$D$29,3,FALSE),"")</f>
        <v>HIV I-6: Estimated percentage of child HIV infections from HIV-positive women delivering in the past 12 months</v>
      </c>
      <c r="C10" s="369"/>
      <c r="D10" s="370" t="s">
        <v>378</v>
      </c>
      <c r="E10" s="370" t="s">
        <v>341</v>
      </c>
      <c r="F10" s="370" t="s">
        <v>379</v>
      </c>
      <c r="G10" s="371" t="str">
        <f t="array" ref="G10">IFERROR(IF(INDEX('Reference Records'!$D$4:$D$21,MATCH(LEFT(B10,255),LEFT('Reference Records'!$C$4:$C$21,255),0))=0,"",INDEX('Reference Records'!$D$4:$D$21,MATCH(LEFT(B10,255),LEFT('Reference Records'!$C$4:$C$21,255),0))),"")</f>
        <v/>
      </c>
      <c r="H10" s="372" t="str">
        <f>IF('Overview - Section A'!$AN$5="Funding Request",IF(I10="Funding Request Place Holder","",I10),"")</f>
        <v/>
      </c>
      <c r="I10" s="373" t="str">
        <f>IFERROR(IF(AB10="","",VLOOKUP(AB10,'Overview - Section A'!$P$30:$Q$31,2,FALSE)),"")</f>
        <v/>
      </c>
      <c r="J10" s="372"/>
      <c r="K10" s="372"/>
      <c r="L10" s="372"/>
      <c r="M10" s="372"/>
      <c r="N10" s="372"/>
      <c r="O10" s="374"/>
      <c r="P10" s="375"/>
      <c r="Q10" s="374" t="str">
        <f t="shared" ref="Q10:Q24" si="0">IFERROR(IF(AA10="","",AA10),"")</f>
        <v>Ghana</v>
      </c>
      <c r="R10" s="376" t="s">
        <v>3991</v>
      </c>
      <c r="S10" s="364" t="str">
        <f t="shared" ref="S10:S24" si="1">IF(G10&lt;&gt;"",B10&amp;C10,"")</f>
        <v/>
      </c>
      <c r="T10" s="364" t="b">
        <f t="shared" ref="T10:T24" si="2">IFERROR(IF(OR(B10&lt;&gt;"",C10&lt;&gt;""),TRUE,FALSE),FALSE)</f>
        <v>1</v>
      </c>
      <c r="U10" s="364" t="str">
        <f>IFERROR(IF('Overview - Section A'!$AN$5="Funding Request",VLOOKUP(H10,'Overview - Section A'!$M$30:$P$31,4,FALSE),IF(AB10="","",AB10)),"")</f>
        <v>a1236000008Hb5UAAS</v>
      </c>
      <c r="V10" s="365" t="str">
        <f t="shared" ref="V10:V24" si="3">B10&amp;C10</f>
        <v>HIV I-6: Estimated percentage of child HIV infections from HIV-positive women delivering in the past 12 months</v>
      </c>
      <c r="W10" s="365" t="s">
        <v>380</v>
      </c>
      <c r="X10" s="365" t="str">
        <f t="array" ref="X10">IFERROR(IF(INDEX('Reference Records'!$G$4:$G$21,MATCH(LEFT(B10,255),LEFT('Reference Records'!$C$4:$C$21,255),0))=0,"",INDEX('Reference Records'!$G$4:$G$21,MATCH(LEFT(B10,255),LEFT('Reference Records'!$C$4:$C$21,255),0))),"")</f>
        <v>a1J36000002m4EVEAY</v>
      </c>
      <c r="Y10" s="365" t="str">
        <f>IFERROR(IF('Overview - Section A'!$AN$5="Funding Request",IF('Reference Records'!$B$276&lt;&gt;"",VLOOKUP(Q10,'Reference Records'!$B$276:$C$277,2,FALSE),VLOOKUP(Q10,'Reference Records'!$A$289:$C$290,3,FALSE)),VLOOKUP(Q10,'Reference Records'!$A$293:$C$295,3,FALSE)),"")</f>
        <v>a1A360000013M3HEAU</v>
      </c>
      <c r="Z10" s="365" t="s">
        <v>382</v>
      </c>
      <c r="AA10" s="365" t="s">
        <v>375</v>
      </c>
      <c r="AB10" s="377" t="s">
        <v>383</v>
      </c>
      <c r="AC10" s="365" t="s">
        <v>373</v>
      </c>
      <c r="AD10" s="378"/>
      <c r="AE10" s="132"/>
      <c r="AF10" s="138"/>
      <c r="AG10" s="139"/>
    </row>
    <row r="11" spans="1:33" ht="47.1" customHeight="1" x14ac:dyDescent="0.25">
      <c r="A11" s="367">
        <v>2</v>
      </c>
      <c r="B11" s="368" t="str">
        <f>IFERROR(VLOOKUP(Z11,'Reference records(soft deleted)'!$B$6:$D$29,3,FALSE),"")</f>
        <v>HIV I-9a(M): Percentage of men who have sex with men who are living with HIV</v>
      </c>
      <c r="C11" s="369"/>
      <c r="D11" s="370" t="s">
        <v>384</v>
      </c>
      <c r="E11" s="370" t="s">
        <v>336</v>
      </c>
      <c r="F11" s="370" t="s">
        <v>385</v>
      </c>
      <c r="G11" s="371" t="str">
        <f t="array" ref="G11">IFERROR(IF(INDEX('Reference Records'!$D$4:$D$21,MATCH(LEFT(B11,255),LEFT('Reference Records'!$C$4:$C$21,255),0))=0,"",INDEX('Reference Records'!$D$4:$D$21,MATCH(LEFT(B11,255),LEFT('Reference Records'!$C$4:$C$21,255),0))),"")</f>
        <v>Age</v>
      </c>
      <c r="H11" s="372" t="str">
        <f>IF('Overview - Section A'!$AN$5="Funding Request",IF(I11="Funding Request Place Holder","",I11),"")</f>
        <v/>
      </c>
      <c r="I11" s="373" t="str">
        <f>IFERROR(IF(AB11="","",VLOOKUP(AB11,'Overview - Section A'!$P$30:$Q$31,2,FALSE)),"")</f>
        <v/>
      </c>
      <c r="J11" s="372"/>
      <c r="K11" s="372"/>
      <c r="L11" s="372"/>
      <c r="M11" s="372"/>
      <c r="N11" s="372"/>
      <c r="O11" s="374"/>
      <c r="P11" s="375"/>
      <c r="Q11" s="374" t="str">
        <f t="shared" si="0"/>
        <v>Ghana</v>
      </c>
      <c r="R11" s="376" t="s">
        <v>3996</v>
      </c>
      <c r="S11" s="364" t="str">
        <f t="shared" si="1"/>
        <v>HIV I-9a(M): Percentage of men who have sex with men who are living with HIV</v>
      </c>
      <c r="T11" s="364" t="b">
        <f t="shared" si="2"/>
        <v>1</v>
      </c>
      <c r="U11" s="364" t="str">
        <f>IFERROR(IF('Overview - Section A'!$AN$5="Funding Request",VLOOKUP(H11,'Overview - Section A'!$M$30:$P$31,4,FALSE),IF(AB11="","",AB11)),"")</f>
        <v>a1236000008Hb5VAAS</v>
      </c>
      <c r="V11" s="365" t="str">
        <f t="shared" si="3"/>
        <v>HIV I-9a(M): Percentage of men who have sex with men who are living with HIV</v>
      </c>
      <c r="W11" s="365" t="s">
        <v>386</v>
      </c>
      <c r="X11" s="365" t="str">
        <f t="array" ref="X11">IFERROR(IF(INDEX('Reference Records'!$G$4:$G$21,MATCH(LEFT(B11,255),LEFT('Reference Records'!$C$4:$C$21,255),0))=0,"",INDEX('Reference Records'!$G$4:$G$21,MATCH(LEFT(B11,255),LEFT('Reference Records'!$C$4:$C$21,255),0))),"")</f>
        <v>a1J36000002m4EWEAY</v>
      </c>
      <c r="Y11" s="365" t="str">
        <f>IFERROR(IF('Overview - Section A'!$AN$5="Funding Request",IF('Reference Records'!$B$276&lt;&gt;"",VLOOKUP(Q11,'Reference Records'!$B$276:$C$277,2,FALSE),VLOOKUP(Q11,'Reference Records'!$A$289:$C$290,3,FALSE)),VLOOKUP(Q11,'Reference Records'!$A$293:$C$295,3,FALSE)),"")</f>
        <v>a1A360000013M3HEAU</v>
      </c>
      <c r="Z11" s="365" t="s">
        <v>388</v>
      </c>
      <c r="AA11" s="365" t="s">
        <v>375</v>
      </c>
      <c r="AB11" s="377" t="s">
        <v>389</v>
      </c>
      <c r="AC11" s="365" t="s">
        <v>373</v>
      </c>
      <c r="AD11" s="378"/>
      <c r="AE11" s="132"/>
      <c r="AF11" s="138"/>
      <c r="AG11" s="139"/>
    </row>
    <row r="12" spans="1:33" ht="47.1" customHeight="1" x14ac:dyDescent="0.25">
      <c r="A12" s="367">
        <v>3</v>
      </c>
      <c r="B12" s="368" t="str">
        <f>IFERROR(VLOOKUP(Z12,'Reference records(soft deleted)'!$B$6:$D$29,3,FALSE),"")</f>
        <v>HIV I-10(M): Percentage of sex workers who are living with HIV</v>
      </c>
      <c r="C12" s="369"/>
      <c r="D12" s="370" t="s">
        <v>390</v>
      </c>
      <c r="E12" s="370" t="s">
        <v>340</v>
      </c>
      <c r="F12" s="370" t="s">
        <v>385</v>
      </c>
      <c r="G12" s="371" t="str">
        <f t="array" ref="G12">IFERROR(IF(INDEX('Reference Records'!$D$4:$D$21,MATCH(LEFT(B12,255),LEFT('Reference Records'!$C$4:$C$21,255),0))=0,"",INDEX('Reference Records'!$D$4:$D$21,MATCH(LEFT(B12,255),LEFT('Reference Records'!$C$4:$C$21,255),0))),"")</f>
        <v>Age</v>
      </c>
      <c r="H12" s="372" t="str">
        <f>IF('Overview - Section A'!$AN$5="Funding Request",IF(I12="Funding Request Place Holder","",I12),"")</f>
        <v/>
      </c>
      <c r="I12" s="373" t="str">
        <f>IFERROR(IF(AB12="","",VLOOKUP(AB12,'Overview - Section A'!$P$30:$Q$31,2,FALSE)),"")</f>
        <v/>
      </c>
      <c r="J12" s="372"/>
      <c r="K12" s="372"/>
      <c r="L12" s="372"/>
      <c r="M12" s="372"/>
      <c r="N12" s="372"/>
      <c r="O12" s="374"/>
      <c r="P12" s="375"/>
      <c r="Q12" s="374" t="str">
        <f t="shared" si="0"/>
        <v>Ghana</v>
      </c>
      <c r="R12" s="376" t="s">
        <v>3995</v>
      </c>
      <c r="S12" s="364" t="str">
        <f t="shared" si="1"/>
        <v>HIV I-10(M): Percentage of sex workers who are living with HIV</v>
      </c>
      <c r="T12" s="364" t="b">
        <f t="shared" si="2"/>
        <v>1</v>
      </c>
      <c r="U12" s="364" t="str">
        <f>IFERROR(IF('Overview - Section A'!$AN$5="Funding Request",VLOOKUP(H12,'Overview - Section A'!$M$30:$P$31,4,FALSE),IF(AB12="","",AB12)),"")</f>
        <v>a1236000008Hb5VAAS</v>
      </c>
      <c r="V12" s="365" t="str">
        <f t="shared" si="3"/>
        <v>HIV I-10(M): Percentage of sex workers who are living with HIV</v>
      </c>
      <c r="W12" s="365" t="s">
        <v>391</v>
      </c>
      <c r="X12" s="365" t="str">
        <f t="array" ref="X12">IFERROR(IF(INDEX('Reference Records'!$G$4:$G$21,MATCH(LEFT(B12,255),LEFT('Reference Records'!$C$4:$C$21,255),0))=0,"",INDEX('Reference Records'!$G$4:$G$21,MATCH(LEFT(B12,255),LEFT('Reference Records'!$C$4:$C$21,255),0))),"")</f>
        <v>a1J36000002m4EYEAY</v>
      </c>
      <c r="Y12" s="365" t="str">
        <f>IFERROR(IF('Overview - Section A'!$AN$5="Funding Request",IF('Reference Records'!$B$276&lt;&gt;"",VLOOKUP(Q12,'Reference Records'!$B$276:$C$277,2,FALSE),VLOOKUP(Q12,'Reference Records'!$A$289:$C$290,3,FALSE)),VLOOKUP(Q12,'Reference Records'!$A$293:$C$295,3,FALSE)),"")</f>
        <v>a1A360000013M3HEAU</v>
      </c>
      <c r="Z12" s="365" t="s">
        <v>393</v>
      </c>
      <c r="AA12" s="365" t="s">
        <v>375</v>
      </c>
      <c r="AB12" s="377" t="s">
        <v>389</v>
      </c>
      <c r="AC12" s="365" t="s">
        <v>373</v>
      </c>
      <c r="AD12" s="378"/>
      <c r="AE12" s="132"/>
      <c r="AF12" s="138"/>
      <c r="AG12" s="139"/>
    </row>
    <row r="13" spans="1:33" ht="47.1" customHeight="1" x14ac:dyDescent="0.25">
      <c r="A13" s="367">
        <v>4</v>
      </c>
      <c r="B13" s="368" t="str">
        <f>IFERROR(VLOOKUP(Z13,'Reference records(soft deleted)'!$B$6:$D$29,3,FALSE),"")</f>
        <v/>
      </c>
      <c r="C13" s="369"/>
      <c r="D13" s="370"/>
      <c r="E13" s="370"/>
      <c r="F13" s="370"/>
      <c r="G13" s="371" t="str">
        <f t="array" ref="G13">IFERROR(IF(INDEX('Reference Records'!$D$4:$D$21,MATCH(LEFT(B13,255),LEFT('Reference Records'!$C$4:$C$21,255),0))=0,"",INDEX('Reference Records'!$D$4:$D$21,MATCH(LEFT(B13,255),LEFT('Reference Records'!$C$4:$C$21,255),0))),"")</f>
        <v/>
      </c>
      <c r="H13" s="372" t="str">
        <f>IF('Overview - Section A'!$AN$5="Funding Request",IF(I13="Funding Request Place Holder","",I13),"")</f>
        <v/>
      </c>
      <c r="I13" s="373" t="str">
        <f>IFERROR(IF(AB13="","",VLOOKUP(AB13,'Overview - Section A'!$P$30:$Q$31,2,FALSE)),"")</f>
        <v/>
      </c>
      <c r="J13" s="372"/>
      <c r="K13" s="372"/>
      <c r="L13" s="372"/>
      <c r="M13" s="372"/>
      <c r="N13" s="372"/>
      <c r="O13" s="374"/>
      <c r="P13" s="375"/>
      <c r="Q13" s="374"/>
      <c r="R13" s="376"/>
      <c r="S13" s="364" t="str">
        <f t="shared" si="1"/>
        <v/>
      </c>
      <c r="T13" s="364" t="b">
        <f t="shared" si="2"/>
        <v>0</v>
      </c>
      <c r="U13" s="364" t="str">
        <f>IFERROR(IF('Overview - Section A'!$AN$5="Funding Request",VLOOKUP(H13,'Overview - Section A'!$M$30:$P$31,4,FALSE),IF(AB13="","",AB13)),"")</f>
        <v>a1236000008Hb5UAAS</v>
      </c>
      <c r="V13" s="365" t="str">
        <f t="shared" si="3"/>
        <v/>
      </c>
      <c r="W13" s="365" t="s">
        <v>394</v>
      </c>
      <c r="X13" s="365" t="str">
        <f t="array" ref="X13">IFERROR(IF(INDEX('Reference Records'!$G$4:$G$21,MATCH(LEFT(B13,255),LEFT('Reference Records'!$C$4:$C$21,255),0))=0,"",INDEX('Reference Records'!$G$4:$G$21,MATCH(LEFT(B13,255),LEFT('Reference Records'!$C$4:$C$21,255),0))),"")</f>
        <v/>
      </c>
      <c r="Y13" s="365" t="str">
        <f>IFERROR(IF('Overview - Section A'!$AN$5="Funding Request",IF('Reference Records'!$B$276&lt;&gt;"",VLOOKUP(Q13,'Reference Records'!$B$276:$C$277,2,FALSE),VLOOKUP(Q13,'Reference Records'!$A$289:$C$290,3,FALSE)),VLOOKUP(Q13,'Reference Records'!$A$293:$C$295,3,FALSE)),"")</f>
        <v/>
      </c>
      <c r="Z13" s="365" t="s">
        <v>395</v>
      </c>
      <c r="AA13" s="365" t="s">
        <v>375</v>
      </c>
      <c r="AB13" s="377" t="s">
        <v>383</v>
      </c>
      <c r="AC13" s="365" t="s">
        <v>373</v>
      </c>
      <c r="AD13" s="378"/>
      <c r="AE13" s="132"/>
      <c r="AF13" s="138"/>
      <c r="AG13" s="139"/>
    </row>
    <row r="14" spans="1:33" ht="47.1" customHeight="1" x14ac:dyDescent="0.25">
      <c r="A14" s="367">
        <v>5</v>
      </c>
      <c r="B14" s="368" t="str">
        <f>IFERROR(VLOOKUP(Z14,'Reference records(soft deleted)'!$B$6:$D$29,3,FALSE),"")</f>
        <v/>
      </c>
      <c r="C14" s="369"/>
      <c r="D14" s="370"/>
      <c r="E14" s="370"/>
      <c r="F14" s="370"/>
      <c r="G14" s="371" t="str">
        <f t="array" ref="G14">IFERROR(IF(INDEX('Reference Records'!$D$4:$D$21,MATCH(LEFT(B14,255),LEFT('Reference Records'!$C$4:$C$21,255),0))=0,"",INDEX('Reference Records'!$D$4:$D$21,MATCH(LEFT(B14,255),LEFT('Reference Records'!$C$4:$C$21,255),0))),"")</f>
        <v/>
      </c>
      <c r="H14" s="372" t="str">
        <f>IF('Overview - Section A'!$AN$5="Funding Request",IF(I14="Funding Request Place Holder","",I14),"")</f>
        <v/>
      </c>
      <c r="I14" s="373" t="str">
        <f>IFERROR(IF(AB14="","",VLOOKUP(AB14,'Overview - Section A'!$P$30:$Q$31,2,FALSE)),"")</f>
        <v/>
      </c>
      <c r="J14" s="372"/>
      <c r="K14" s="372"/>
      <c r="L14" s="372"/>
      <c r="M14" s="372"/>
      <c r="N14" s="372"/>
      <c r="O14" s="374"/>
      <c r="P14" s="375"/>
      <c r="Q14" s="374"/>
      <c r="R14" s="376"/>
      <c r="S14" s="364" t="str">
        <f t="shared" si="1"/>
        <v/>
      </c>
      <c r="T14" s="364" t="b">
        <f t="shared" si="2"/>
        <v>0</v>
      </c>
      <c r="U14" s="364" t="str">
        <f>IFERROR(IF('Overview - Section A'!$AN$5="Funding Request",VLOOKUP(H14,'Overview - Section A'!$M$30:$P$31,4,FALSE),IF(AB14="","",AB14)),"")</f>
        <v>a1236000008Hb5UAAS</v>
      </c>
      <c r="V14" s="365" t="str">
        <f t="shared" si="3"/>
        <v/>
      </c>
      <c r="W14" s="365" t="s">
        <v>396</v>
      </c>
      <c r="X14" s="365" t="str">
        <f t="array" ref="X14">IFERROR(IF(INDEX('Reference Records'!$G$4:$G$21,MATCH(LEFT(B14,255),LEFT('Reference Records'!$C$4:$C$21,255),0))=0,"",INDEX('Reference Records'!$G$4:$G$21,MATCH(LEFT(B14,255),LEFT('Reference Records'!$C$4:$C$21,255),0))),"")</f>
        <v/>
      </c>
      <c r="Y14" s="365" t="str">
        <f>IFERROR(IF('Overview - Section A'!$AN$5="Funding Request",IF('Reference Records'!$B$276&lt;&gt;"",VLOOKUP(Q14,'Reference Records'!$B$276:$C$277,2,FALSE),VLOOKUP(Q14,'Reference Records'!$A$289:$C$290,3,FALSE)),VLOOKUP(Q14,'Reference Records'!$A$293:$C$295,3,FALSE)),"")</f>
        <v/>
      </c>
      <c r="Z14" s="365" t="s">
        <v>397</v>
      </c>
      <c r="AA14" s="365" t="s">
        <v>375</v>
      </c>
      <c r="AB14" s="377" t="s">
        <v>383</v>
      </c>
      <c r="AC14" s="365" t="s">
        <v>373</v>
      </c>
      <c r="AD14" s="378"/>
      <c r="AE14" s="132"/>
      <c r="AF14" s="138"/>
      <c r="AG14" s="139"/>
    </row>
    <row r="15" spans="1:33" ht="47.1" customHeight="1" x14ac:dyDescent="0.25">
      <c r="A15" s="367">
        <v>6</v>
      </c>
      <c r="B15" s="368"/>
      <c r="C15" s="369"/>
      <c r="D15" s="370"/>
      <c r="E15" s="370"/>
      <c r="F15" s="370"/>
      <c r="G15" s="371" t="str">
        <f t="array" ref="G15">IFERROR(IF(INDEX('Reference Records'!$D$4:$D$21,MATCH(LEFT(B15,255),LEFT('Reference Records'!$C$4:$C$21,255),0))=0,"",INDEX('Reference Records'!$D$4:$D$21,MATCH(LEFT(B15,255),LEFT('Reference Records'!$C$4:$C$21,255),0))),"")</f>
        <v/>
      </c>
      <c r="H15" s="372" t="str">
        <f>IF('Overview - Section A'!$AN$5="Funding Request",IF(I15="Funding Request Place Holder","",I15),"")</f>
        <v/>
      </c>
      <c r="I15" s="373" t="str">
        <f>IFERROR(IF(AB15="","",VLOOKUP(AB15,'Overview - Section A'!$P$30:$Q$31,2,FALSE)),"")</f>
        <v/>
      </c>
      <c r="J15" s="372"/>
      <c r="K15" s="372"/>
      <c r="L15" s="372"/>
      <c r="M15" s="372"/>
      <c r="N15" s="372"/>
      <c r="O15" s="374"/>
      <c r="P15" s="375"/>
      <c r="Q15" s="374"/>
      <c r="R15" s="376"/>
      <c r="S15" s="364" t="str">
        <f t="shared" si="1"/>
        <v/>
      </c>
      <c r="T15" s="364" t="b">
        <f t="shared" si="2"/>
        <v>0</v>
      </c>
      <c r="U15" s="364" t="str">
        <f>IFERROR(IF('Overview - Section A'!$AN$5="Funding Request",VLOOKUP(H15,'Overview - Section A'!$M$30:$P$31,4,FALSE),IF(AB15="","",AB15)),"")</f>
        <v>a1236000008Hb5UAAS</v>
      </c>
      <c r="V15" s="365" t="str">
        <f t="shared" si="3"/>
        <v/>
      </c>
      <c r="W15" s="365" t="s">
        <v>398</v>
      </c>
      <c r="X15" s="365" t="str">
        <f t="array" ref="X15">IFERROR(IF(INDEX('Reference Records'!$G$4:$G$21,MATCH(LEFT(B15,255),LEFT('Reference Records'!$C$4:$C$21,255),0))=0,"",INDEX('Reference Records'!$G$4:$G$21,MATCH(LEFT(B15,255),LEFT('Reference Records'!$C$4:$C$21,255),0))),"")</f>
        <v/>
      </c>
      <c r="Y15" s="365" t="str">
        <f>IFERROR(IF('Overview - Section A'!$AN$5="Funding Request",IF('Reference Records'!$B$276&lt;&gt;"",VLOOKUP(Q15,'Reference Records'!$B$276:$C$277,2,FALSE),VLOOKUP(Q15,'Reference Records'!$A$289:$C$290,3,FALSE)),VLOOKUP(Q15,'Reference Records'!$A$293:$C$295,3,FALSE)),"")</f>
        <v/>
      </c>
      <c r="Z15" s="365" t="s">
        <v>400</v>
      </c>
      <c r="AA15" s="365" t="s">
        <v>375</v>
      </c>
      <c r="AB15" s="377" t="s">
        <v>383</v>
      </c>
      <c r="AC15" s="365" t="s">
        <v>373</v>
      </c>
      <c r="AD15" s="378"/>
      <c r="AE15" s="132"/>
      <c r="AF15" s="138"/>
      <c r="AG15" s="139"/>
    </row>
    <row r="16" spans="1:33" ht="47.1" customHeight="1" x14ac:dyDescent="0.25">
      <c r="A16" s="367">
        <v>7</v>
      </c>
      <c r="B16" s="368" t="str">
        <f>IFERROR(VLOOKUP(Z16,'Reference records(soft deleted)'!$B$6:$D$29,3,FALSE),"")</f>
        <v/>
      </c>
      <c r="C16" s="369"/>
      <c r="D16" s="370"/>
      <c r="E16" s="370"/>
      <c r="F16" s="370"/>
      <c r="G16" s="371" t="str">
        <f t="array" ref="G16">IFERROR(IF(INDEX('Reference Records'!$D$4:$D$21,MATCH(LEFT(B16,255),LEFT('Reference Records'!$C$4:$C$21,255),0))=0,"",INDEX('Reference Records'!$D$4:$D$21,MATCH(LEFT(B16,255),LEFT('Reference Records'!$C$4:$C$21,255),0))),"")</f>
        <v/>
      </c>
      <c r="H16" s="372" t="str">
        <f>IF('Overview - Section A'!$AN$5="Funding Request",IF(I16="Funding Request Place Holder","",I16),"")</f>
        <v/>
      </c>
      <c r="I16" s="373" t="str">
        <f>IFERROR(IF(AB16="","",VLOOKUP(AB16,'Overview - Section A'!$P$30:$Q$31,2,FALSE)),"")</f>
        <v/>
      </c>
      <c r="J16" s="372"/>
      <c r="K16" s="372"/>
      <c r="L16" s="372"/>
      <c r="M16" s="372"/>
      <c r="N16" s="372"/>
      <c r="O16" s="374"/>
      <c r="P16" s="375"/>
      <c r="Q16" s="374" t="str">
        <f t="shared" si="0"/>
        <v/>
      </c>
      <c r="R16" s="376"/>
      <c r="S16" s="364" t="str">
        <f t="shared" si="1"/>
        <v/>
      </c>
      <c r="T16" s="364" t="b">
        <f t="shared" si="2"/>
        <v>0</v>
      </c>
      <c r="U16" s="364" t="str">
        <f>IFERROR(IF('Overview - Section A'!$AN$5="Funding Request",VLOOKUP(H16,'Overview - Section A'!$M$30:$P$31,4,FALSE),IF(AB16="","",AB16)),"")</f>
        <v/>
      </c>
      <c r="V16" s="365" t="str">
        <f t="shared" si="3"/>
        <v/>
      </c>
      <c r="W16" s="365" t="s">
        <v>401</v>
      </c>
      <c r="X16" s="365" t="str">
        <f t="array" ref="X16">IFERROR(IF(INDEX('Reference Records'!$G$4:$G$21,MATCH(LEFT(B16,255),LEFT('Reference Records'!$C$4:$C$21,255),0))=0,"",INDEX('Reference Records'!$G$4:$G$21,MATCH(LEFT(B16,255),LEFT('Reference Records'!$C$4:$C$21,255),0))),"")</f>
        <v/>
      </c>
      <c r="Y16" s="365" t="str">
        <f>IFERROR(IF('Overview - Section A'!$AN$5="Funding Request",IF('Reference Records'!$B$276&lt;&gt;"",VLOOKUP(Q16,'Reference Records'!$B$276:$C$277,2,FALSE),VLOOKUP(Q16,'Reference Records'!$A$289:$C$290,3,FALSE)),VLOOKUP(Q16,'Reference Records'!$A$293:$C$295,3,FALSE)),"")</f>
        <v/>
      </c>
      <c r="Z16" s="365"/>
      <c r="AA16" s="365"/>
      <c r="AB16" s="377"/>
      <c r="AC16" s="365" t="s">
        <v>373</v>
      </c>
      <c r="AD16" s="378"/>
      <c r="AE16" s="132"/>
      <c r="AF16" s="138"/>
      <c r="AG16" s="139"/>
    </row>
    <row r="17" spans="1:33" ht="47.1" customHeight="1" x14ac:dyDescent="0.25">
      <c r="A17" s="367">
        <v>8</v>
      </c>
      <c r="B17" s="368" t="str">
        <f>IFERROR(VLOOKUP(Z17,'Reference records(soft deleted)'!$B$6:$D$29,3,FALSE),"")</f>
        <v/>
      </c>
      <c r="C17" s="369"/>
      <c r="D17" s="370"/>
      <c r="E17" s="370"/>
      <c r="F17" s="370"/>
      <c r="G17" s="371" t="str">
        <f t="array" ref="G17">IFERROR(IF(INDEX('Reference Records'!$D$4:$D$21,MATCH(LEFT(B17,255),LEFT('Reference Records'!$C$4:$C$21,255),0))=0,"",INDEX('Reference Records'!$D$4:$D$21,MATCH(LEFT(B17,255),LEFT('Reference Records'!$C$4:$C$21,255),0))),"")</f>
        <v/>
      </c>
      <c r="H17" s="372" t="str">
        <f>IF('Overview - Section A'!$AN$5="Funding Request",IF(I17="Funding Request Place Holder","",I17),"")</f>
        <v/>
      </c>
      <c r="I17" s="373" t="str">
        <f>IFERROR(IF(AB17="","",VLOOKUP(AB17,'Overview - Section A'!$P$30:$Q$31,2,FALSE)),"")</f>
        <v/>
      </c>
      <c r="J17" s="372"/>
      <c r="K17" s="372"/>
      <c r="L17" s="372"/>
      <c r="M17" s="372"/>
      <c r="N17" s="372"/>
      <c r="O17" s="374"/>
      <c r="P17" s="375"/>
      <c r="Q17" s="374" t="str">
        <f t="shared" si="0"/>
        <v/>
      </c>
      <c r="R17" s="376"/>
      <c r="S17" s="364" t="str">
        <f t="shared" si="1"/>
        <v/>
      </c>
      <c r="T17" s="364" t="b">
        <f t="shared" si="2"/>
        <v>0</v>
      </c>
      <c r="U17" s="364" t="str">
        <f>IFERROR(IF('Overview - Section A'!$AN$5="Funding Request",VLOOKUP(H17,'Overview - Section A'!$M$30:$P$31,4,FALSE),IF(AB17="","",AB17)),"")</f>
        <v/>
      </c>
      <c r="V17" s="365" t="str">
        <f t="shared" si="3"/>
        <v/>
      </c>
      <c r="W17" s="365" t="s">
        <v>402</v>
      </c>
      <c r="X17" s="365" t="str">
        <f t="array" ref="X17">IFERROR(IF(INDEX('Reference Records'!$G$4:$G$21,MATCH(LEFT(B17,255),LEFT('Reference Records'!$C$4:$C$21,255),0))=0,"",INDEX('Reference Records'!$G$4:$G$21,MATCH(LEFT(B17,255),LEFT('Reference Records'!$C$4:$C$21,255),0))),"")</f>
        <v/>
      </c>
      <c r="Y17" s="365" t="str">
        <f>IFERROR(IF('Overview - Section A'!$AN$5="Funding Request",IF('Reference Records'!$B$276&lt;&gt;"",VLOOKUP(Q17,'Reference Records'!$B$276:$C$277,2,FALSE),VLOOKUP(Q17,'Reference Records'!$A$289:$C$290,3,FALSE)),VLOOKUP(Q17,'Reference Records'!$A$293:$C$295,3,FALSE)),"")</f>
        <v/>
      </c>
      <c r="Z17" s="365"/>
      <c r="AA17" s="365"/>
      <c r="AB17" s="377"/>
      <c r="AC17" s="365" t="s">
        <v>373</v>
      </c>
      <c r="AD17" s="378"/>
      <c r="AE17" s="132"/>
      <c r="AF17" s="138"/>
      <c r="AG17" s="139"/>
    </row>
    <row r="18" spans="1:33" ht="47.1" customHeight="1" x14ac:dyDescent="0.25">
      <c r="A18" s="367">
        <v>9</v>
      </c>
      <c r="B18" s="368" t="str">
        <f>IFERROR(VLOOKUP(Z18,'Reference records(soft deleted)'!$B$6:$D$29,3,FALSE),"")</f>
        <v/>
      </c>
      <c r="C18" s="369"/>
      <c r="D18" s="370"/>
      <c r="E18" s="370"/>
      <c r="F18" s="370"/>
      <c r="G18" s="371" t="str">
        <f t="array" ref="G18">IFERROR(IF(INDEX('Reference Records'!$D$4:$D$21,MATCH(LEFT(B18,255),LEFT('Reference Records'!$C$4:$C$21,255),0))=0,"",INDEX('Reference Records'!$D$4:$D$21,MATCH(LEFT(B18,255),LEFT('Reference Records'!$C$4:$C$21,255),0))),"")</f>
        <v/>
      </c>
      <c r="H18" s="372" t="str">
        <f>IF('Overview - Section A'!$AN$5="Funding Request",IF(I18="Funding Request Place Holder","",I18),"")</f>
        <v/>
      </c>
      <c r="I18" s="373" t="str">
        <f>IFERROR(IF(AB18="","",VLOOKUP(AB18,'Overview - Section A'!$P$30:$Q$31,2,FALSE)),"")</f>
        <v/>
      </c>
      <c r="J18" s="372"/>
      <c r="K18" s="372"/>
      <c r="L18" s="372"/>
      <c r="M18" s="372"/>
      <c r="N18" s="372"/>
      <c r="O18" s="374"/>
      <c r="P18" s="375"/>
      <c r="Q18" s="374" t="str">
        <f t="shared" si="0"/>
        <v/>
      </c>
      <c r="R18" s="376"/>
      <c r="S18" s="364" t="str">
        <f t="shared" si="1"/>
        <v/>
      </c>
      <c r="T18" s="364" t="b">
        <f t="shared" si="2"/>
        <v>0</v>
      </c>
      <c r="U18" s="364" t="str">
        <f>IFERROR(IF('Overview - Section A'!$AN$5="Funding Request",VLOOKUP(H18,'Overview - Section A'!$M$30:$P$31,4,FALSE),IF(AB18="","",AB18)),"")</f>
        <v/>
      </c>
      <c r="V18" s="365" t="str">
        <f t="shared" si="3"/>
        <v/>
      </c>
      <c r="W18" s="365" t="s">
        <v>403</v>
      </c>
      <c r="X18" s="365" t="str">
        <f t="array" ref="X18">IFERROR(IF(INDEX('Reference Records'!$G$4:$G$21,MATCH(LEFT(B18,255),LEFT('Reference Records'!$C$4:$C$21,255),0))=0,"",INDEX('Reference Records'!$G$4:$G$21,MATCH(LEFT(B18,255),LEFT('Reference Records'!$C$4:$C$21,255),0))),"")</f>
        <v/>
      </c>
      <c r="Y18" s="365" t="str">
        <f>IFERROR(IF('Overview - Section A'!$AN$5="Funding Request",IF('Reference Records'!$B$276&lt;&gt;"",VLOOKUP(Q18,'Reference Records'!$B$276:$C$277,2,FALSE),VLOOKUP(Q18,'Reference Records'!$A$289:$C$290,3,FALSE)),VLOOKUP(Q18,'Reference Records'!$A$293:$C$295,3,FALSE)),"")</f>
        <v/>
      </c>
      <c r="Z18" s="365"/>
      <c r="AA18" s="365"/>
      <c r="AB18" s="377"/>
      <c r="AC18" s="365" t="s">
        <v>373</v>
      </c>
      <c r="AD18" s="378"/>
      <c r="AE18" s="132"/>
      <c r="AF18" s="138"/>
      <c r="AG18" s="139"/>
    </row>
    <row r="19" spans="1:33" ht="47.1" customHeight="1" x14ac:dyDescent="0.25">
      <c r="A19" s="367">
        <v>10</v>
      </c>
      <c r="B19" s="368" t="str">
        <f>IFERROR(VLOOKUP(Z19,'Reference records(soft deleted)'!$B$6:$D$29,3,FALSE),"")</f>
        <v/>
      </c>
      <c r="C19" s="369"/>
      <c r="D19" s="370"/>
      <c r="E19" s="370"/>
      <c r="F19" s="370"/>
      <c r="G19" s="371" t="str">
        <f t="array" ref="G19">IFERROR(IF(INDEX('Reference Records'!$D$4:$D$21,MATCH(LEFT(B19,255),LEFT('Reference Records'!$C$4:$C$21,255),0))=0,"",INDEX('Reference Records'!$D$4:$D$21,MATCH(LEFT(B19,255),LEFT('Reference Records'!$C$4:$C$21,255),0))),"")</f>
        <v/>
      </c>
      <c r="H19" s="372" t="str">
        <f>IF('Overview - Section A'!$AN$5="Funding Request",IF(I19="Funding Request Place Holder","",I19),"")</f>
        <v/>
      </c>
      <c r="I19" s="373" t="str">
        <f>IFERROR(IF(AB19="","",VLOOKUP(AB19,'Overview - Section A'!$P$30:$Q$31,2,FALSE)),"")</f>
        <v/>
      </c>
      <c r="J19" s="372"/>
      <c r="K19" s="372"/>
      <c r="L19" s="372"/>
      <c r="M19" s="372"/>
      <c r="N19" s="372"/>
      <c r="O19" s="374"/>
      <c r="P19" s="375"/>
      <c r="Q19" s="374" t="str">
        <f t="shared" si="0"/>
        <v/>
      </c>
      <c r="R19" s="376"/>
      <c r="S19" s="364" t="str">
        <f t="shared" si="1"/>
        <v/>
      </c>
      <c r="T19" s="364" t="b">
        <f t="shared" si="2"/>
        <v>0</v>
      </c>
      <c r="U19" s="364" t="str">
        <f>IFERROR(IF('Overview - Section A'!$AN$5="Funding Request",VLOOKUP(H19,'Overview - Section A'!$M$30:$P$31,4,FALSE),IF(AB19="","",AB19)),"")</f>
        <v/>
      </c>
      <c r="V19" s="365" t="str">
        <f t="shared" si="3"/>
        <v/>
      </c>
      <c r="W19" s="365" t="s">
        <v>404</v>
      </c>
      <c r="X19" s="365" t="str">
        <f t="array" ref="X19">IFERROR(IF(INDEX('Reference Records'!$G$4:$G$21,MATCH(LEFT(B19,255),LEFT('Reference Records'!$C$4:$C$21,255),0))=0,"",INDEX('Reference Records'!$G$4:$G$21,MATCH(LEFT(B19,255),LEFT('Reference Records'!$C$4:$C$21,255),0))),"")</f>
        <v/>
      </c>
      <c r="Y19" s="365" t="str">
        <f>IFERROR(IF('Overview - Section A'!$AN$5="Funding Request",IF('Reference Records'!$B$276&lt;&gt;"",VLOOKUP(Q19,'Reference Records'!$B$276:$C$277,2,FALSE),VLOOKUP(Q19,'Reference Records'!$A$289:$C$290,3,FALSE)),VLOOKUP(Q19,'Reference Records'!$A$293:$C$295,3,FALSE)),"")</f>
        <v/>
      </c>
      <c r="Z19" s="365"/>
      <c r="AA19" s="365"/>
      <c r="AB19" s="377"/>
      <c r="AC19" s="365" t="s">
        <v>373</v>
      </c>
      <c r="AD19" s="378"/>
      <c r="AE19" s="132"/>
      <c r="AF19" s="138"/>
      <c r="AG19" s="139"/>
    </row>
    <row r="20" spans="1:33" ht="47.1" customHeight="1" x14ac:dyDescent="0.25">
      <c r="A20" s="367">
        <v>11</v>
      </c>
      <c r="B20" s="368" t="str">
        <f>IFERROR(VLOOKUP(Z20,'Reference records(soft deleted)'!$B$6:$D$29,3,FALSE),"")</f>
        <v/>
      </c>
      <c r="C20" s="369"/>
      <c r="D20" s="370"/>
      <c r="E20" s="370"/>
      <c r="F20" s="370"/>
      <c r="G20" s="371" t="str">
        <f t="array" ref="G20">IFERROR(IF(INDEX('Reference Records'!$D$4:$D$21,MATCH(LEFT(B20,255),LEFT('Reference Records'!$C$4:$C$21,255),0))=0,"",INDEX('Reference Records'!$D$4:$D$21,MATCH(LEFT(B20,255),LEFT('Reference Records'!$C$4:$C$21,255),0))),"")</f>
        <v/>
      </c>
      <c r="H20" s="372" t="str">
        <f>IF('Overview - Section A'!$AN$5="Funding Request",IF(I20="Funding Request Place Holder","",I20),"")</f>
        <v/>
      </c>
      <c r="I20" s="373" t="str">
        <f>IFERROR(IF(AB20="","",VLOOKUP(AB20,'Overview - Section A'!$P$30:$Q$31,2,FALSE)),"")</f>
        <v/>
      </c>
      <c r="J20" s="372"/>
      <c r="K20" s="372"/>
      <c r="L20" s="372"/>
      <c r="M20" s="372"/>
      <c r="N20" s="372"/>
      <c r="O20" s="374"/>
      <c r="P20" s="375"/>
      <c r="Q20" s="374" t="str">
        <f t="shared" si="0"/>
        <v/>
      </c>
      <c r="R20" s="376"/>
      <c r="S20" s="364" t="str">
        <f t="shared" si="1"/>
        <v/>
      </c>
      <c r="T20" s="364" t="b">
        <f t="shared" si="2"/>
        <v>0</v>
      </c>
      <c r="U20" s="364" t="str">
        <f>IFERROR(IF('Overview - Section A'!$AN$5="Funding Request",VLOOKUP(H20,'Overview - Section A'!$M$30:$P$31,4,FALSE),IF(AB20="","",AB20)),"")</f>
        <v/>
      </c>
      <c r="V20" s="365" t="str">
        <f t="shared" si="3"/>
        <v/>
      </c>
      <c r="W20" s="365" t="s">
        <v>405</v>
      </c>
      <c r="X20" s="365" t="str">
        <f t="array" ref="X20">IFERROR(IF(INDEX('Reference Records'!$G$4:$G$21,MATCH(LEFT(B20,255),LEFT('Reference Records'!$C$4:$C$21,255),0))=0,"",INDEX('Reference Records'!$G$4:$G$21,MATCH(LEFT(B20,255),LEFT('Reference Records'!$C$4:$C$21,255),0))),"")</f>
        <v/>
      </c>
      <c r="Y20" s="365" t="str">
        <f>IFERROR(IF('Overview - Section A'!$AN$5="Funding Request",IF('Reference Records'!$B$276&lt;&gt;"",VLOOKUP(Q20,'Reference Records'!$B$276:$C$277,2,FALSE),VLOOKUP(Q20,'Reference Records'!$A$289:$C$290,3,FALSE)),VLOOKUP(Q20,'Reference Records'!$A$293:$C$295,3,FALSE)),"")</f>
        <v/>
      </c>
      <c r="Z20" s="365"/>
      <c r="AA20" s="365"/>
      <c r="AB20" s="377"/>
      <c r="AC20" s="365" t="s">
        <v>373</v>
      </c>
      <c r="AD20" s="378"/>
      <c r="AE20" s="132"/>
      <c r="AF20" s="138"/>
      <c r="AG20" s="139"/>
    </row>
    <row r="21" spans="1:33" ht="47.1" customHeight="1" x14ac:dyDescent="0.25">
      <c r="A21" s="367">
        <v>12</v>
      </c>
      <c r="B21" s="368" t="str">
        <f>IFERROR(VLOOKUP(Z21,'Reference records(soft deleted)'!$B$6:$D$29,3,FALSE),"")</f>
        <v/>
      </c>
      <c r="C21" s="369"/>
      <c r="D21" s="370"/>
      <c r="E21" s="370"/>
      <c r="F21" s="370"/>
      <c r="G21" s="371" t="str">
        <f t="array" ref="G21">IFERROR(IF(INDEX('Reference Records'!$D$4:$D$21,MATCH(LEFT(B21,255),LEFT('Reference Records'!$C$4:$C$21,255),0))=0,"",INDEX('Reference Records'!$D$4:$D$21,MATCH(LEFT(B21,255),LEFT('Reference Records'!$C$4:$C$21,255),0))),"")</f>
        <v/>
      </c>
      <c r="H21" s="372" t="str">
        <f>IF('Overview - Section A'!$AN$5="Funding Request",IF(I21="Funding Request Place Holder","",I21),"")</f>
        <v/>
      </c>
      <c r="I21" s="373" t="str">
        <f>IFERROR(IF(AB21="","",VLOOKUP(AB21,'Overview - Section A'!$P$30:$Q$31,2,FALSE)),"")</f>
        <v/>
      </c>
      <c r="J21" s="372"/>
      <c r="K21" s="372"/>
      <c r="L21" s="372"/>
      <c r="M21" s="372"/>
      <c r="N21" s="372"/>
      <c r="O21" s="374"/>
      <c r="P21" s="375"/>
      <c r="Q21" s="374" t="str">
        <f t="shared" si="0"/>
        <v/>
      </c>
      <c r="R21" s="376"/>
      <c r="S21" s="364" t="str">
        <f t="shared" si="1"/>
        <v/>
      </c>
      <c r="T21" s="364" t="b">
        <f t="shared" si="2"/>
        <v>0</v>
      </c>
      <c r="U21" s="364" t="str">
        <f>IFERROR(IF('Overview - Section A'!$AN$5="Funding Request",VLOOKUP(H21,'Overview - Section A'!$M$30:$P$31,4,FALSE),IF(AB21="","",AB21)),"")</f>
        <v/>
      </c>
      <c r="V21" s="365" t="str">
        <f t="shared" si="3"/>
        <v/>
      </c>
      <c r="W21" s="365" t="s">
        <v>406</v>
      </c>
      <c r="X21" s="365" t="str">
        <f t="array" ref="X21">IFERROR(IF(INDEX('Reference Records'!$G$4:$G$21,MATCH(LEFT(B21,255),LEFT('Reference Records'!$C$4:$C$21,255),0))=0,"",INDEX('Reference Records'!$G$4:$G$21,MATCH(LEFT(B21,255),LEFT('Reference Records'!$C$4:$C$21,255),0))),"")</f>
        <v/>
      </c>
      <c r="Y21" s="365" t="str">
        <f>IFERROR(IF('Overview - Section A'!$AN$5="Funding Request",IF('Reference Records'!$B$276&lt;&gt;"",VLOOKUP(Q21,'Reference Records'!$B$276:$C$277,2,FALSE),VLOOKUP(Q21,'Reference Records'!$A$289:$C$290,3,FALSE)),VLOOKUP(Q21,'Reference Records'!$A$293:$C$295,3,FALSE)),"")</f>
        <v/>
      </c>
      <c r="Z21" s="365"/>
      <c r="AA21" s="365"/>
      <c r="AB21" s="377"/>
      <c r="AC21" s="365" t="s">
        <v>373</v>
      </c>
      <c r="AD21" s="378"/>
      <c r="AE21" s="132"/>
      <c r="AF21" s="138"/>
      <c r="AG21" s="139"/>
    </row>
    <row r="22" spans="1:33" ht="47.1" customHeight="1" x14ac:dyDescent="0.25">
      <c r="A22" s="367">
        <v>13</v>
      </c>
      <c r="B22" s="368" t="str">
        <f>IFERROR(VLOOKUP(Z22,'Reference records(soft deleted)'!$B$6:$D$29,3,FALSE),"")</f>
        <v/>
      </c>
      <c r="C22" s="369"/>
      <c r="D22" s="370"/>
      <c r="E22" s="370"/>
      <c r="F22" s="370"/>
      <c r="G22" s="371" t="str">
        <f t="array" ref="G22">IFERROR(IF(INDEX('Reference Records'!$D$4:$D$21,MATCH(LEFT(B22,255),LEFT('Reference Records'!$C$4:$C$21,255),0))=0,"",INDEX('Reference Records'!$D$4:$D$21,MATCH(LEFT(B22,255),LEFT('Reference Records'!$C$4:$C$21,255),0))),"")</f>
        <v/>
      </c>
      <c r="H22" s="372" t="str">
        <f>IF('Overview - Section A'!$AN$5="Funding Request",IF(I22="Funding Request Place Holder","",I22),"")</f>
        <v/>
      </c>
      <c r="I22" s="373" t="str">
        <f>IFERROR(IF(AB22="","",VLOOKUP(AB22,'Overview - Section A'!$P$30:$Q$31,2,FALSE)),"")</f>
        <v/>
      </c>
      <c r="J22" s="372"/>
      <c r="K22" s="372"/>
      <c r="L22" s="372"/>
      <c r="M22" s="372"/>
      <c r="N22" s="372"/>
      <c r="O22" s="374"/>
      <c r="P22" s="375"/>
      <c r="Q22" s="374" t="str">
        <f t="shared" si="0"/>
        <v/>
      </c>
      <c r="R22" s="376"/>
      <c r="S22" s="364" t="str">
        <f t="shared" si="1"/>
        <v/>
      </c>
      <c r="T22" s="364" t="b">
        <f t="shared" si="2"/>
        <v>0</v>
      </c>
      <c r="U22" s="364" t="str">
        <f>IFERROR(IF('Overview - Section A'!$AN$5="Funding Request",VLOOKUP(H22,'Overview - Section A'!$M$30:$P$31,4,FALSE),IF(AB22="","",AB22)),"")</f>
        <v/>
      </c>
      <c r="V22" s="365" t="str">
        <f t="shared" si="3"/>
        <v/>
      </c>
      <c r="W22" s="365" t="s">
        <v>407</v>
      </c>
      <c r="X22" s="365" t="str">
        <f t="array" ref="X22">IFERROR(IF(INDEX('Reference Records'!$G$4:$G$21,MATCH(LEFT(B22,255),LEFT('Reference Records'!$C$4:$C$21,255),0))=0,"",INDEX('Reference Records'!$G$4:$G$21,MATCH(LEFT(B22,255),LEFT('Reference Records'!$C$4:$C$21,255),0))),"")</f>
        <v/>
      </c>
      <c r="Y22" s="365" t="str">
        <f>IFERROR(IF('Overview - Section A'!$AN$5="Funding Request",IF('Reference Records'!$B$276&lt;&gt;"",VLOOKUP(Q22,'Reference Records'!$B$276:$C$277,2,FALSE),VLOOKUP(Q22,'Reference Records'!$A$289:$C$290,3,FALSE)),VLOOKUP(Q22,'Reference Records'!$A$293:$C$295,3,FALSE)),"")</f>
        <v/>
      </c>
      <c r="Z22" s="365"/>
      <c r="AA22" s="365"/>
      <c r="AB22" s="377"/>
      <c r="AC22" s="365" t="s">
        <v>373</v>
      </c>
      <c r="AD22" s="378"/>
      <c r="AE22" s="132"/>
      <c r="AF22" s="138"/>
      <c r="AG22" s="139"/>
    </row>
    <row r="23" spans="1:33" ht="47.1" customHeight="1" x14ac:dyDescent="0.25">
      <c r="A23" s="367">
        <v>14</v>
      </c>
      <c r="B23" s="368" t="str">
        <f>IFERROR(VLOOKUP(Z23,'Reference records(soft deleted)'!$B$6:$D$29,3,FALSE),"")</f>
        <v/>
      </c>
      <c r="C23" s="369"/>
      <c r="D23" s="370"/>
      <c r="E23" s="370"/>
      <c r="F23" s="370"/>
      <c r="G23" s="371" t="str">
        <f t="array" ref="G23">IFERROR(IF(INDEX('Reference Records'!$D$4:$D$21,MATCH(LEFT(B23,255),LEFT('Reference Records'!$C$4:$C$21,255),0))=0,"",INDEX('Reference Records'!$D$4:$D$21,MATCH(LEFT(B23,255),LEFT('Reference Records'!$C$4:$C$21,255),0))),"")</f>
        <v/>
      </c>
      <c r="H23" s="372" t="str">
        <f>IF('Overview - Section A'!$AN$5="Funding Request",IF(I23="Funding Request Place Holder","",I23),"")</f>
        <v/>
      </c>
      <c r="I23" s="373" t="str">
        <f>IFERROR(IF(AB23="","",VLOOKUP(AB23,'Overview - Section A'!$P$30:$Q$31,2,FALSE)),"")</f>
        <v/>
      </c>
      <c r="J23" s="372"/>
      <c r="K23" s="372"/>
      <c r="L23" s="372"/>
      <c r="M23" s="372"/>
      <c r="N23" s="372"/>
      <c r="O23" s="374"/>
      <c r="P23" s="375"/>
      <c r="Q23" s="374" t="str">
        <f t="shared" si="0"/>
        <v/>
      </c>
      <c r="R23" s="376"/>
      <c r="S23" s="364" t="str">
        <f t="shared" si="1"/>
        <v/>
      </c>
      <c r="T23" s="364" t="b">
        <f t="shared" si="2"/>
        <v>0</v>
      </c>
      <c r="U23" s="364" t="str">
        <f>IFERROR(IF('Overview - Section A'!$AN$5="Funding Request",VLOOKUP(H23,'Overview - Section A'!$M$30:$P$31,4,FALSE),IF(AB23="","",AB23)),"")</f>
        <v/>
      </c>
      <c r="V23" s="365" t="str">
        <f t="shared" si="3"/>
        <v/>
      </c>
      <c r="W23" s="365" t="s">
        <v>408</v>
      </c>
      <c r="X23" s="365" t="str">
        <f t="array" ref="X23">IFERROR(IF(INDEX('Reference Records'!$G$4:$G$21,MATCH(LEFT(B23,255),LEFT('Reference Records'!$C$4:$C$21,255),0))=0,"",INDEX('Reference Records'!$G$4:$G$21,MATCH(LEFT(B23,255),LEFT('Reference Records'!$C$4:$C$21,255),0))),"")</f>
        <v/>
      </c>
      <c r="Y23" s="365" t="str">
        <f>IFERROR(IF('Overview - Section A'!$AN$5="Funding Request",IF('Reference Records'!$B$276&lt;&gt;"",VLOOKUP(Q23,'Reference Records'!$B$276:$C$277,2,FALSE),VLOOKUP(Q23,'Reference Records'!$A$289:$C$290,3,FALSE)),VLOOKUP(Q23,'Reference Records'!$A$293:$C$295,3,FALSE)),"")</f>
        <v/>
      </c>
      <c r="Z23" s="365"/>
      <c r="AA23" s="365"/>
      <c r="AB23" s="377"/>
      <c r="AC23" s="365" t="s">
        <v>373</v>
      </c>
      <c r="AD23" s="378"/>
      <c r="AE23" s="132"/>
      <c r="AF23" s="138"/>
      <c r="AG23" s="139"/>
    </row>
    <row r="24" spans="1:33" ht="47.1" customHeight="1" x14ac:dyDescent="0.25">
      <c r="A24" s="367">
        <v>15</v>
      </c>
      <c r="B24" s="368" t="str">
        <f>IFERROR(VLOOKUP(Z24,'Reference records(soft deleted)'!$B$6:$D$29,3,FALSE),"")</f>
        <v/>
      </c>
      <c r="C24" s="369"/>
      <c r="D24" s="370"/>
      <c r="E24" s="370"/>
      <c r="F24" s="370"/>
      <c r="G24" s="371" t="str">
        <f t="array" ref="G24">IFERROR(IF(INDEX('Reference Records'!$D$4:$D$21,MATCH(LEFT(B24,255),LEFT('Reference Records'!$C$4:$C$21,255),0))=0,"",INDEX('Reference Records'!$D$4:$D$21,MATCH(LEFT(B24,255),LEFT('Reference Records'!$C$4:$C$21,255),0))),"")</f>
        <v/>
      </c>
      <c r="H24" s="372" t="str">
        <f>IF('Overview - Section A'!$AN$5="Funding Request",IF(I24="Funding Request Place Holder","",I24),"")</f>
        <v/>
      </c>
      <c r="I24" s="373" t="str">
        <f>IFERROR(IF(AB24="","",VLOOKUP(AB24,'Overview - Section A'!$P$30:$Q$31,2,FALSE)),"")</f>
        <v/>
      </c>
      <c r="J24" s="372"/>
      <c r="K24" s="372"/>
      <c r="L24" s="372"/>
      <c r="M24" s="372"/>
      <c r="N24" s="372"/>
      <c r="O24" s="374"/>
      <c r="P24" s="375"/>
      <c r="Q24" s="374" t="str">
        <f t="shared" si="0"/>
        <v/>
      </c>
      <c r="R24" s="376"/>
      <c r="S24" s="364" t="str">
        <f t="shared" si="1"/>
        <v/>
      </c>
      <c r="T24" s="364" t="b">
        <f t="shared" si="2"/>
        <v>0</v>
      </c>
      <c r="U24" s="364" t="str">
        <f>IFERROR(IF('Overview - Section A'!$AN$5="Funding Request",VLOOKUP(H24,'Overview - Section A'!$M$30:$P$31,4,FALSE),IF(AB24="","",AB24)),"")</f>
        <v/>
      </c>
      <c r="V24" s="365" t="str">
        <f t="shared" si="3"/>
        <v/>
      </c>
      <c r="W24" s="365" t="s">
        <v>409</v>
      </c>
      <c r="X24" s="365" t="str">
        <f t="array" ref="X24">IFERROR(IF(INDEX('Reference Records'!$G$4:$G$21,MATCH(LEFT(B24,255),LEFT('Reference Records'!$C$4:$C$21,255),0))=0,"",INDEX('Reference Records'!$G$4:$G$21,MATCH(LEFT(B24,255),LEFT('Reference Records'!$C$4:$C$21,255),0))),"")</f>
        <v/>
      </c>
      <c r="Y24" s="365" t="str">
        <f>IFERROR(IF('Overview - Section A'!$AN$5="Funding Request",IF('Reference Records'!$B$276&lt;&gt;"",VLOOKUP(Q24,'Reference Records'!$B$276:$C$277,2,FALSE),VLOOKUP(Q24,'Reference Records'!$A$289:$C$290,3,FALSE)),VLOOKUP(Q24,'Reference Records'!$A$293:$C$295,3,FALSE)),"")</f>
        <v/>
      </c>
      <c r="Z24" s="365"/>
      <c r="AA24" s="365"/>
      <c r="AB24" s="377"/>
      <c r="AC24" s="365" t="s">
        <v>373</v>
      </c>
      <c r="AD24" s="378"/>
      <c r="AE24" s="132"/>
      <c r="AF24" s="138"/>
      <c r="AG24" s="139"/>
    </row>
    <row r="25" spans="1:33" ht="2.85" customHeight="1" thickBot="1" x14ac:dyDescent="0.3">
      <c r="A25" s="34"/>
      <c r="B25" s="35"/>
      <c r="C25" s="36"/>
      <c r="D25" s="36"/>
      <c r="E25" s="36"/>
      <c r="F25" s="36"/>
      <c r="G25" s="37"/>
      <c r="H25" s="37"/>
      <c r="I25" s="37"/>
      <c r="J25" s="37"/>
      <c r="K25" s="37"/>
      <c r="L25" s="37"/>
      <c r="M25" s="37"/>
      <c r="N25" s="37"/>
      <c r="O25" s="38"/>
      <c r="P25" s="36"/>
      <c r="Q25" s="36"/>
      <c r="R25" s="23"/>
      <c r="S25" s="218"/>
      <c r="T25" s="218"/>
      <c r="U25" s="218"/>
      <c r="V25" s="38"/>
      <c r="W25" s="38"/>
      <c r="X25" s="38"/>
      <c r="Y25" s="38"/>
      <c r="Z25" s="38"/>
      <c r="AA25" s="38"/>
      <c r="AB25" s="38"/>
      <c r="AC25" s="38"/>
      <c r="AD25" s="38"/>
      <c r="AE25" s="39"/>
      <c r="AF25" s="138"/>
      <c r="AG25" s="139"/>
    </row>
    <row r="26" spans="1:33" ht="23.85" customHeight="1" thickBot="1" x14ac:dyDescent="0.3">
      <c r="B26" s="41"/>
      <c r="C26" s="17"/>
      <c r="D26" s="24"/>
      <c r="E26" s="24"/>
      <c r="F26" s="24"/>
      <c r="G26" s="24"/>
      <c r="H26" s="24"/>
      <c r="I26" s="24"/>
      <c r="J26" s="24"/>
      <c r="K26" s="24"/>
      <c r="L26" s="24"/>
      <c r="M26" s="24"/>
      <c r="N26" s="24"/>
      <c r="O26" s="24"/>
      <c r="P26" s="18"/>
      <c r="Q26" s="18"/>
      <c r="R26" s="18"/>
      <c r="AF26" s="139"/>
      <c r="AG26" s="139"/>
    </row>
    <row r="27" spans="1:33" ht="27.75" customHeight="1" thickBot="1" x14ac:dyDescent="0.3">
      <c r="A27" s="523" t="s">
        <v>28</v>
      </c>
      <c r="B27" s="524"/>
      <c r="C27" s="524"/>
      <c r="D27" s="524"/>
      <c r="E27" s="524"/>
      <c r="F27" s="524"/>
      <c r="G27" s="524"/>
      <c r="H27" s="524"/>
      <c r="I27" s="40"/>
      <c r="J27" s="40"/>
      <c r="K27" s="40"/>
      <c r="L27" s="40"/>
      <c r="M27" s="40"/>
      <c r="N27" s="163"/>
      <c r="O27" s="20"/>
      <c r="P27" s="21"/>
    </row>
    <row r="28" spans="1:33" ht="45.6" customHeight="1" x14ac:dyDescent="0.25">
      <c r="A28" s="423" t="s">
        <v>21</v>
      </c>
      <c r="B28" s="423" t="s">
        <v>123</v>
      </c>
      <c r="C28" s="423" t="s">
        <v>141</v>
      </c>
      <c r="D28" s="423" t="s">
        <v>6</v>
      </c>
      <c r="E28" s="423" t="s">
        <v>7</v>
      </c>
      <c r="F28" s="423" t="s">
        <v>8</v>
      </c>
      <c r="G28" s="424" t="s">
        <v>27</v>
      </c>
      <c r="H28" s="423" t="s">
        <v>144</v>
      </c>
      <c r="I28" s="425"/>
      <c r="J28" s="426" t="s">
        <v>212</v>
      </c>
      <c r="K28" s="426" t="s">
        <v>60</v>
      </c>
      <c r="L28" s="426" t="s">
        <v>213</v>
      </c>
      <c r="M28" s="426" t="s">
        <v>62</v>
      </c>
      <c r="N28" s="426" t="s">
        <v>211</v>
      </c>
      <c r="O28" s="426" t="s">
        <v>234</v>
      </c>
      <c r="P28" s="165"/>
    </row>
    <row r="29" spans="1:33" ht="47.1" hidden="1" customHeight="1" x14ac:dyDescent="0.25">
      <c r="A29" s="427" t="s">
        <v>82</v>
      </c>
      <c r="B29" s="384" t="str">
        <f>IF(A29=A28,"",VLOOKUP(A29,$A$9:$V$26,22,FALSE))</f>
        <v>[Custom Impact Indicator]</v>
      </c>
      <c r="C29" s="385" t="str">
        <f>IFERROR(IF(N29&lt;&gt;"",N29,IF(A29=A28,IF(C28&lt;YEAR('Overview - Section A'!$E$8),C28+1,""),YEAR('Overview - Section A'!$E$7))),"")</f>
        <v>[Year of Target]</v>
      </c>
      <c r="D29" s="428" t="s">
        <v>54</v>
      </c>
      <c r="E29" s="387" t="s">
        <v>55</v>
      </c>
      <c r="F29" s="388" t="str">
        <f>IF(IF(AND(D29="",E29=""),O29,IFERROR((D29/E29)*100,""))=0,"",IF(AND(D29="",E29=""),O29,IFERROR((D29/E29)*100,"")))</f>
        <v/>
      </c>
      <c r="G29" s="389" t="s">
        <v>56</v>
      </c>
      <c r="H29" s="390" t="s">
        <v>143</v>
      </c>
      <c r="I29" s="429"/>
      <c r="J29" s="430" t="s">
        <v>61</v>
      </c>
      <c r="K29" s="430" t="b">
        <f>IFERROR(IF(VLOOKUP(A29,$A$9:$V$26,22,FALSE)&lt;&gt;"",TRUE,FALSE),FALSE)</f>
        <v>1</v>
      </c>
      <c r="L29" s="429" t="str">
        <f ca="1">IFERROR(IF(G29&lt;&gt;"",INDEX('Overview - Section A'!$U$37:$U$44,MATCH(G29,'Overview - Section A'!$A$37:$A$44,1)),J29),"")</f>
        <v>[Record ID]</v>
      </c>
      <c r="M29" s="431" t="s">
        <v>61</v>
      </c>
      <c r="N29" s="429" t="s">
        <v>239</v>
      </c>
      <c r="O29" s="429" t="s">
        <v>210</v>
      </c>
      <c r="P29" s="165"/>
    </row>
    <row r="30" spans="1:33" ht="47.1" customHeight="1" x14ac:dyDescent="0.25">
      <c r="A30" s="427">
        <v>1</v>
      </c>
      <c r="B30" s="384" t="str">
        <f t="shared" ref="B30:B93" si="4">IF(A30=A29,"",VLOOKUP(A30,$A$9:$V$26,22,FALSE))</f>
        <v>HIV I-6: Estimated percentage of child HIV infections from HIV-positive women delivering in the past 12 months</v>
      </c>
      <c r="C30" s="385">
        <f>IFERROR(IF(N30&lt;&gt;"",N30,IF(A30=A29,IF(C29&lt;YEAR('Overview - Section A'!$E$8),C29+1,""),YEAR('Overview - Section A'!$E$7))),"")</f>
        <v>2018</v>
      </c>
      <c r="D30" s="428"/>
      <c r="E30" s="387"/>
      <c r="F30" s="388">
        <v>10</v>
      </c>
      <c r="G30" s="389">
        <v>43555</v>
      </c>
      <c r="H30" s="390"/>
      <c r="I30" s="429"/>
      <c r="J30" s="430" t="s">
        <v>410</v>
      </c>
      <c r="K30" s="430" t="b">
        <f t="shared" ref="K30:K93" si="5">IFERROR(IF(VLOOKUP(A30,$A$9:$V$26,22,FALSE)&lt;&gt;"",TRUE,FALSE),FALSE)</f>
        <v>1</v>
      </c>
      <c r="L30" s="429" t="str">
        <f ca="1">IFERROR(IF(G30&lt;&gt;"",INDEX('Overview - Section A'!$U$37:$U$44,MATCH(G30,'Overview - Section A'!$A$37:$A$44,1)),J30),"")</f>
        <v>a1Y36000002qEXhEAM</v>
      </c>
      <c r="M30" s="431" t="s">
        <v>638</v>
      </c>
      <c r="N30" s="429"/>
      <c r="O30" s="429"/>
      <c r="P30" s="165"/>
    </row>
    <row r="31" spans="1:33" ht="47.1" customHeight="1" x14ac:dyDescent="0.25">
      <c r="A31" s="427">
        <v>1</v>
      </c>
      <c r="B31" s="384" t="str">
        <f t="shared" si="4"/>
        <v/>
      </c>
      <c r="C31" s="385">
        <f>IFERROR(IF(N31&lt;&gt;"",N31,IF(A31=A30,IF(C30&lt;YEAR('Overview - Section A'!$E$8),C30+1,""),YEAR('Overview - Section A'!$E$7))),"")</f>
        <v>2019</v>
      </c>
      <c r="D31" s="428"/>
      <c r="E31" s="387"/>
      <c r="F31" s="388">
        <v>7</v>
      </c>
      <c r="G31" s="389">
        <v>43921</v>
      </c>
      <c r="H31" s="390"/>
      <c r="I31" s="429"/>
      <c r="J31" s="430" t="s">
        <v>412</v>
      </c>
      <c r="K31" s="430" t="b">
        <f t="shared" si="5"/>
        <v>1</v>
      </c>
      <c r="L31" s="429" t="str">
        <f ca="1">IFERROR(IF(G31&lt;&gt;"",INDEX('Overview - Section A'!$U$37:$U$44,MATCH(G31,'Overview - Section A'!$A$37:$A$44,1)),J31),"")</f>
        <v>a1Y36000002qEXjEAM</v>
      </c>
      <c r="M31" s="431" t="s">
        <v>639</v>
      </c>
      <c r="N31" s="429"/>
      <c r="O31" s="429"/>
      <c r="P31" s="165"/>
    </row>
    <row r="32" spans="1:33" ht="47.1" customHeight="1" x14ac:dyDescent="0.25">
      <c r="A32" s="427">
        <v>1</v>
      </c>
      <c r="B32" s="384" t="str">
        <f t="shared" si="4"/>
        <v/>
      </c>
      <c r="C32" s="385">
        <f>IFERROR(IF(N32&lt;&gt;"",N32,IF(A32=A31,IF(C31&lt;YEAR('Overview - Section A'!$E$8),C31+1,""),YEAR('Overview - Section A'!$E$7))),"")</f>
        <v>2020</v>
      </c>
      <c r="D32" s="428"/>
      <c r="E32" s="387"/>
      <c r="F32" s="388">
        <v>4</v>
      </c>
      <c r="G32" s="389">
        <v>44286</v>
      </c>
      <c r="H32" s="390"/>
      <c r="I32" s="429"/>
      <c r="J32" s="430" t="s">
        <v>414</v>
      </c>
      <c r="K32" s="430" t="b">
        <f t="shared" si="5"/>
        <v>1</v>
      </c>
      <c r="L32" s="429" t="str">
        <f ca="1">IFERROR(IF(G32&lt;&gt;"",INDEX('Overview - Section A'!$U$37:$U$44,MATCH(G32,'Overview - Section A'!$A$37:$A$44,1)),J32),"")</f>
        <v>a1Y36000002qEXkEAM</v>
      </c>
      <c r="M32" s="431" t="s">
        <v>640</v>
      </c>
      <c r="N32" s="429"/>
      <c r="O32" s="429"/>
      <c r="P32" s="165"/>
    </row>
    <row r="33" spans="1:16" ht="47.1" customHeight="1" x14ac:dyDescent="0.25">
      <c r="A33" s="427">
        <v>1</v>
      </c>
      <c r="B33" s="384" t="str">
        <f t="shared" si="4"/>
        <v/>
      </c>
      <c r="C33" s="385" t="str">
        <f>IFERROR(IF(N33&lt;&gt;"",N33,IF(A33=A32,IF(C32&lt;YEAR('Overview - Section A'!$E$8),C32+1,""),YEAR('Overview - Section A'!$E$7))),"")</f>
        <v/>
      </c>
      <c r="D33" s="428"/>
      <c r="E33" s="387"/>
      <c r="F33" s="388" t="str">
        <f t="shared" ref="F33:F93" si="6">IF(IF(AND(D33="",E33=""),O33,IFERROR((D33/E33)*100,""))=0,"",IF(AND(D33="",E33=""),O33,IFERROR((D33/E33)*100,"")))</f>
        <v/>
      </c>
      <c r="G33" s="389"/>
      <c r="H33" s="390"/>
      <c r="I33" s="429"/>
      <c r="J33" s="430" t="s">
        <v>416</v>
      </c>
      <c r="K33" s="430" t="b">
        <f t="shared" si="5"/>
        <v>1</v>
      </c>
      <c r="L33" s="429" t="str">
        <f>IFERROR(IF(G33&lt;&gt;"",INDEX('Overview - Section A'!$U$37:$U$44,MATCH(G33,'Overview - Section A'!$A$37:$A$44,1)),J33),"")</f>
        <v>a1Y36000002qEXiEAM</v>
      </c>
      <c r="M33" s="431" t="s">
        <v>641</v>
      </c>
      <c r="N33" s="429"/>
      <c r="O33" s="429"/>
      <c r="P33" s="165"/>
    </row>
    <row r="34" spans="1:16" ht="47.1" customHeight="1" x14ac:dyDescent="0.25">
      <c r="A34" s="427">
        <v>1</v>
      </c>
      <c r="B34" s="384" t="str">
        <f t="shared" si="4"/>
        <v/>
      </c>
      <c r="C34" s="385" t="str">
        <f>IFERROR(IF(N34&lt;&gt;"",N34,IF(A34=A33,IF(C33&lt;YEAR('Overview - Section A'!$E$8),C33+1,""),YEAR('Overview - Section A'!$E$7))),"")</f>
        <v/>
      </c>
      <c r="D34" s="428"/>
      <c r="E34" s="387"/>
      <c r="F34" s="388" t="str">
        <f t="shared" si="6"/>
        <v/>
      </c>
      <c r="G34" s="389"/>
      <c r="H34" s="390"/>
      <c r="I34" s="429"/>
      <c r="J34" s="430" t="s">
        <v>418</v>
      </c>
      <c r="K34" s="430" t="b">
        <f t="shared" si="5"/>
        <v>1</v>
      </c>
      <c r="L34" s="429" t="str">
        <f>IFERROR(IF(G34&lt;&gt;"",INDEX('Overview - Section A'!$U$37:$U$44,MATCH(G34,'Overview - Section A'!$A$37:$A$44,1)),J34),"")</f>
        <v>a1Y36000002qEXjEAM</v>
      </c>
      <c r="M34" s="431" t="s">
        <v>642</v>
      </c>
      <c r="N34" s="429"/>
      <c r="O34" s="429"/>
      <c r="P34" s="165"/>
    </row>
    <row r="35" spans="1:16" ht="47.1" customHeight="1" x14ac:dyDescent="0.25">
      <c r="A35" s="427">
        <v>1</v>
      </c>
      <c r="B35" s="384" t="str">
        <f t="shared" si="4"/>
        <v/>
      </c>
      <c r="C35" s="385" t="str">
        <f>IFERROR(IF(N35&lt;&gt;"",N35,IF(A35=A34,IF(C34&lt;YEAR('Overview - Section A'!$E$8),C34+1,""),YEAR('Overview - Section A'!$E$7))),"")</f>
        <v/>
      </c>
      <c r="D35" s="428"/>
      <c r="E35" s="387"/>
      <c r="F35" s="388" t="str">
        <f t="shared" si="6"/>
        <v/>
      </c>
      <c r="G35" s="389"/>
      <c r="H35" s="390"/>
      <c r="I35" s="429"/>
      <c r="J35" s="430" t="s">
        <v>420</v>
      </c>
      <c r="K35" s="430" t="b">
        <f t="shared" si="5"/>
        <v>1</v>
      </c>
      <c r="L35" s="429" t="str">
        <f>IFERROR(IF(G35&lt;&gt;"",INDEX('Overview - Section A'!$U$37:$U$44,MATCH(G35,'Overview - Section A'!$A$37:$A$44,1)),J35),"")</f>
        <v>a1Y36000002qEXkEAM</v>
      </c>
      <c r="M35" s="431" t="s">
        <v>643</v>
      </c>
      <c r="N35" s="429"/>
      <c r="O35" s="429"/>
      <c r="P35" s="165"/>
    </row>
    <row r="36" spans="1:16" ht="47.1" customHeight="1" x14ac:dyDescent="0.25">
      <c r="A36" s="427">
        <v>2</v>
      </c>
      <c r="B36" s="384" t="str">
        <f t="shared" si="4"/>
        <v>HIV I-9a(M): Percentage of men who have sex with men who are living with HIV</v>
      </c>
      <c r="C36" s="385">
        <f>IFERROR(IF(N36&lt;&gt;"",N36,IF(A36=A35,IF(C35&lt;YEAR('Overview - Section A'!$E$8),C35+1,""),YEAR('Overview - Section A'!$E$7))),"")</f>
        <v>2018</v>
      </c>
      <c r="D36" s="428"/>
      <c r="E36" s="387"/>
      <c r="F36" s="388">
        <v>13.1</v>
      </c>
      <c r="G36" s="389">
        <v>43525</v>
      </c>
      <c r="H36" s="390"/>
      <c r="I36" s="429"/>
      <c r="J36" s="430" t="s">
        <v>410</v>
      </c>
      <c r="K36" s="430" t="b">
        <f t="shared" si="5"/>
        <v>1</v>
      </c>
      <c r="L36" s="429" t="str">
        <f ca="1">IFERROR(IF(G36&lt;&gt;"",INDEX('Overview - Section A'!$U$37:$U$44,MATCH(G36,'Overview - Section A'!$A$37:$A$44,1)),J36),"")</f>
        <v>a1Y36000002qEXhEAM</v>
      </c>
      <c r="M36" s="431" t="s">
        <v>644</v>
      </c>
      <c r="N36" s="429"/>
      <c r="O36" s="429"/>
      <c r="P36" s="165"/>
    </row>
    <row r="37" spans="1:16" ht="47.1" customHeight="1" x14ac:dyDescent="0.25">
      <c r="A37" s="427">
        <v>2</v>
      </c>
      <c r="B37" s="384" t="str">
        <f t="shared" si="4"/>
        <v/>
      </c>
      <c r="C37" s="385">
        <f>IFERROR(IF(N37&lt;&gt;"",N37,IF(A37=A36,IF(C36&lt;YEAR('Overview - Section A'!$E$8),C36+1,""),YEAR('Overview - Section A'!$E$7))),"")</f>
        <v>2019</v>
      </c>
      <c r="D37" s="428"/>
      <c r="E37" s="387"/>
      <c r="F37" s="388"/>
      <c r="G37" s="389"/>
      <c r="H37" s="390"/>
      <c r="I37" s="429"/>
      <c r="J37" s="430" t="s">
        <v>412</v>
      </c>
      <c r="K37" s="430" t="b">
        <f t="shared" si="5"/>
        <v>1</v>
      </c>
      <c r="L37" s="429" t="str">
        <f>IFERROR(IF(G37&lt;&gt;"",INDEX('Overview - Section A'!$U$37:$U$44,MATCH(G37,'Overview - Section A'!$A$37:$A$44,1)),J37),"")</f>
        <v>a1Y36000002qEXgEAM</v>
      </c>
      <c r="M37" s="431" t="s">
        <v>645</v>
      </c>
      <c r="N37" s="429"/>
      <c r="O37" s="429"/>
      <c r="P37" s="165"/>
    </row>
    <row r="38" spans="1:16" ht="47.1" customHeight="1" x14ac:dyDescent="0.25">
      <c r="A38" s="427">
        <v>2</v>
      </c>
      <c r="B38" s="384" t="str">
        <f t="shared" si="4"/>
        <v/>
      </c>
      <c r="C38" s="385">
        <f>IFERROR(IF(N38&lt;&gt;"",N38,IF(A38=A37,IF(C37&lt;YEAR('Overview - Section A'!$E$8),C37+1,""),YEAR('Overview - Section A'!$E$7))),"")</f>
        <v>2020</v>
      </c>
      <c r="D38" s="428"/>
      <c r="E38" s="387"/>
      <c r="F38" s="388"/>
      <c r="G38" s="389"/>
      <c r="H38" s="390"/>
      <c r="I38" s="429"/>
      <c r="J38" s="430" t="s">
        <v>414</v>
      </c>
      <c r="K38" s="430" t="b">
        <f t="shared" si="5"/>
        <v>1</v>
      </c>
      <c r="L38" s="429" t="str">
        <f>IFERROR(IF(G38&lt;&gt;"",INDEX('Overview - Section A'!$U$37:$U$44,MATCH(G38,'Overview - Section A'!$A$37:$A$44,1)),J38),"")</f>
        <v>a1Y36000002qEXhEAM</v>
      </c>
      <c r="M38" s="431" t="s">
        <v>646</v>
      </c>
      <c r="N38" s="429"/>
      <c r="O38" s="429"/>
      <c r="P38" s="165"/>
    </row>
    <row r="39" spans="1:16" ht="47.1" customHeight="1" x14ac:dyDescent="0.25">
      <c r="A39" s="427">
        <v>2</v>
      </c>
      <c r="B39" s="384" t="str">
        <f t="shared" si="4"/>
        <v/>
      </c>
      <c r="C39" s="385" t="str">
        <f>IFERROR(IF(N39&lt;&gt;"",N39,IF(A39=A38,IF(C38&lt;YEAR('Overview - Section A'!$E$8),C38+1,""),YEAR('Overview - Section A'!$E$7))),"")</f>
        <v/>
      </c>
      <c r="D39" s="428"/>
      <c r="E39" s="387"/>
      <c r="F39" s="388" t="str">
        <f t="shared" si="6"/>
        <v/>
      </c>
      <c r="G39" s="389"/>
      <c r="H39" s="390"/>
      <c r="I39" s="429"/>
      <c r="J39" s="430" t="s">
        <v>416</v>
      </c>
      <c r="K39" s="430" t="b">
        <f t="shared" si="5"/>
        <v>1</v>
      </c>
      <c r="L39" s="429" t="str">
        <f>IFERROR(IF(G39&lt;&gt;"",INDEX('Overview - Section A'!$U$37:$U$44,MATCH(G39,'Overview - Section A'!$A$37:$A$44,1)),J39),"")</f>
        <v>a1Y36000002qEXiEAM</v>
      </c>
      <c r="M39" s="431" t="s">
        <v>647</v>
      </c>
      <c r="N39" s="429"/>
      <c r="O39" s="429"/>
      <c r="P39" s="165"/>
    </row>
    <row r="40" spans="1:16" ht="47.1" customHeight="1" x14ac:dyDescent="0.25">
      <c r="A40" s="427">
        <v>2</v>
      </c>
      <c r="B40" s="384" t="str">
        <f t="shared" si="4"/>
        <v/>
      </c>
      <c r="C40" s="385" t="str">
        <f>IFERROR(IF(N40&lt;&gt;"",N40,IF(A40=A39,IF(C39&lt;YEAR('Overview - Section A'!$E$8),C39+1,""),YEAR('Overview - Section A'!$E$7))),"")</f>
        <v/>
      </c>
      <c r="D40" s="428"/>
      <c r="E40" s="387"/>
      <c r="F40" s="388" t="str">
        <f t="shared" si="6"/>
        <v/>
      </c>
      <c r="G40" s="389"/>
      <c r="H40" s="390"/>
      <c r="I40" s="429"/>
      <c r="J40" s="430" t="s">
        <v>418</v>
      </c>
      <c r="K40" s="430" t="b">
        <f t="shared" si="5"/>
        <v>1</v>
      </c>
      <c r="L40" s="429" t="str">
        <f>IFERROR(IF(G40&lt;&gt;"",INDEX('Overview - Section A'!$U$37:$U$44,MATCH(G40,'Overview - Section A'!$A$37:$A$44,1)),J40),"")</f>
        <v>a1Y36000002qEXjEAM</v>
      </c>
      <c r="M40" s="431" t="s">
        <v>648</v>
      </c>
      <c r="N40" s="429"/>
      <c r="O40" s="429"/>
      <c r="P40" s="165"/>
    </row>
    <row r="41" spans="1:16" ht="47.1" customHeight="1" x14ac:dyDescent="0.25">
      <c r="A41" s="427">
        <v>2</v>
      </c>
      <c r="B41" s="384" t="str">
        <f t="shared" si="4"/>
        <v/>
      </c>
      <c r="C41" s="385" t="str">
        <f>IFERROR(IF(N41&lt;&gt;"",N41,IF(A41=A40,IF(C40&lt;YEAR('Overview - Section A'!$E$8),C40+1,""),YEAR('Overview - Section A'!$E$7))),"")</f>
        <v/>
      </c>
      <c r="D41" s="428"/>
      <c r="E41" s="387"/>
      <c r="F41" s="388" t="str">
        <f t="shared" si="6"/>
        <v/>
      </c>
      <c r="G41" s="389"/>
      <c r="H41" s="390"/>
      <c r="I41" s="429"/>
      <c r="J41" s="430" t="s">
        <v>420</v>
      </c>
      <c r="K41" s="430" t="b">
        <f t="shared" si="5"/>
        <v>1</v>
      </c>
      <c r="L41" s="429" t="str">
        <f>IFERROR(IF(G41&lt;&gt;"",INDEX('Overview - Section A'!$U$37:$U$44,MATCH(G41,'Overview - Section A'!$A$37:$A$44,1)),J41),"")</f>
        <v>a1Y36000002qEXkEAM</v>
      </c>
      <c r="M41" s="431" t="s">
        <v>649</v>
      </c>
      <c r="N41" s="429"/>
      <c r="O41" s="429"/>
      <c r="P41" s="165"/>
    </row>
    <row r="42" spans="1:16" ht="47.1" customHeight="1" x14ac:dyDescent="0.25">
      <c r="A42" s="427">
        <v>3</v>
      </c>
      <c r="B42" s="384" t="str">
        <f t="shared" si="4"/>
        <v>HIV I-10(M): Percentage of sex workers who are living with HIV</v>
      </c>
      <c r="C42" s="385">
        <f>IFERROR(IF(N42&lt;&gt;"",N42,IF(A42=A41,IF(C41&lt;YEAR('Overview - Section A'!$E$8),C41+1,""),YEAR('Overview - Section A'!$E$7))),"")</f>
        <v>2018</v>
      </c>
      <c r="D42" s="428"/>
      <c r="E42" s="387"/>
      <c r="F42" s="388">
        <v>7</v>
      </c>
      <c r="G42" s="389">
        <v>43525</v>
      </c>
      <c r="H42" s="390"/>
      <c r="I42" s="429"/>
      <c r="J42" s="430" t="s">
        <v>410</v>
      </c>
      <c r="K42" s="430" t="b">
        <f t="shared" si="5"/>
        <v>1</v>
      </c>
      <c r="L42" s="429" t="str">
        <f ca="1">IFERROR(IF(G42&lt;&gt;"",INDEX('Overview - Section A'!$U$37:$U$44,MATCH(G42,'Overview - Section A'!$A$37:$A$44,1)),J42),"")</f>
        <v>a1Y36000002qEXhEAM</v>
      </c>
      <c r="M42" s="431" t="s">
        <v>650</v>
      </c>
      <c r="N42" s="429"/>
      <c r="O42" s="429"/>
      <c r="P42" s="165"/>
    </row>
    <row r="43" spans="1:16" ht="47.1" customHeight="1" x14ac:dyDescent="0.25">
      <c r="A43" s="427">
        <v>3</v>
      </c>
      <c r="B43" s="384" t="str">
        <f t="shared" si="4"/>
        <v/>
      </c>
      <c r="C43" s="385">
        <f>IFERROR(IF(N43&lt;&gt;"",N43,IF(A43=A42,IF(C42&lt;YEAR('Overview - Section A'!$E$8),C42+1,""),YEAR('Overview - Section A'!$E$7))),"")</f>
        <v>2019</v>
      </c>
      <c r="D43" s="428"/>
      <c r="E43" s="387"/>
      <c r="F43" s="388"/>
      <c r="G43" s="389"/>
      <c r="H43" s="390"/>
      <c r="I43" s="429"/>
      <c r="J43" s="430" t="s">
        <v>412</v>
      </c>
      <c r="K43" s="430" t="b">
        <f t="shared" si="5"/>
        <v>1</v>
      </c>
      <c r="L43" s="429" t="str">
        <f>IFERROR(IF(G43&lt;&gt;"",INDEX('Overview - Section A'!$U$37:$U$44,MATCH(G43,'Overview - Section A'!$A$37:$A$44,1)),J43),"")</f>
        <v>a1Y36000002qEXgEAM</v>
      </c>
      <c r="M43" s="431" t="s">
        <v>651</v>
      </c>
      <c r="N43" s="429"/>
      <c r="O43" s="429"/>
      <c r="P43" s="165"/>
    </row>
    <row r="44" spans="1:16" ht="47.1" customHeight="1" x14ac:dyDescent="0.25">
      <c r="A44" s="427">
        <v>3</v>
      </c>
      <c r="B44" s="384" t="str">
        <f t="shared" si="4"/>
        <v/>
      </c>
      <c r="C44" s="385">
        <f>IFERROR(IF(N44&lt;&gt;"",N44,IF(A44=A43,IF(C43&lt;YEAR('Overview - Section A'!$E$8),C43+1,""),YEAR('Overview - Section A'!$E$7))),"")</f>
        <v>2020</v>
      </c>
      <c r="D44" s="428"/>
      <c r="E44" s="387"/>
      <c r="F44" s="388"/>
      <c r="G44" s="389"/>
      <c r="H44" s="390"/>
      <c r="I44" s="429"/>
      <c r="J44" s="430" t="s">
        <v>414</v>
      </c>
      <c r="K44" s="430" t="b">
        <f t="shared" si="5"/>
        <v>1</v>
      </c>
      <c r="L44" s="429" t="str">
        <f>IFERROR(IF(G44&lt;&gt;"",INDEX('Overview - Section A'!$U$37:$U$44,MATCH(G44,'Overview - Section A'!$A$37:$A$44,1)),J44),"")</f>
        <v>a1Y36000002qEXhEAM</v>
      </c>
      <c r="M44" s="431" t="s">
        <v>652</v>
      </c>
      <c r="N44" s="429"/>
      <c r="O44" s="429"/>
      <c r="P44" s="165"/>
    </row>
    <row r="45" spans="1:16" ht="47.1" customHeight="1" x14ac:dyDescent="0.25">
      <c r="A45" s="427">
        <v>3</v>
      </c>
      <c r="B45" s="384" t="str">
        <f t="shared" si="4"/>
        <v/>
      </c>
      <c r="C45" s="385" t="str">
        <f>IFERROR(IF(N45&lt;&gt;"",N45,IF(A45=A44,IF(C44&lt;YEAR('Overview - Section A'!$E$8),C44+1,""),YEAR('Overview - Section A'!$E$7))),"")</f>
        <v/>
      </c>
      <c r="D45" s="428"/>
      <c r="E45" s="387"/>
      <c r="F45" s="388" t="str">
        <f t="shared" si="6"/>
        <v/>
      </c>
      <c r="G45" s="389"/>
      <c r="H45" s="390"/>
      <c r="I45" s="429"/>
      <c r="J45" s="430" t="s">
        <v>416</v>
      </c>
      <c r="K45" s="430" t="b">
        <f t="shared" si="5"/>
        <v>1</v>
      </c>
      <c r="L45" s="429" t="str">
        <f>IFERROR(IF(G45&lt;&gt;"",INDEX('Overview - Section A'!$U$37:$U$44,MATCH(G45,'Overview - Section A'!$A$37:$A$44,1)),J45),"")</f>
        <v>a1Y36000002qEXiEAM</v>
      </c>
      <c r="M45" s="431" t="s">
        <v>653</v>
      </c>
      <c r="N45" s="429"/>
      <c r="O45" s="429"/>
      <c r="P45" s="165"/>
    </row>
    <row r="46" spans="1:16" ht="47.1" customHeight="1" x14ac:dyDescent="0.25">
      <c r="A46" s="427">
        <v>3</v>
      </c>
      <c r="B46" s="384" t="str">
        <f t="shared" si="4"/>
        <v/>
      </c>
      <c r="C46" s="385" t="str">
        <f>IFERROR(IF(N46&lt;&gt;"",N46,IF(A46=A45,IF(C45&lt;YEAR('Overview - Section A'!$E$8),C45+1,""),YEAR('Overview - Section A'!$E$7))),"")</f>
        <v/>
      </c>
      <c r="D46" s="428"/>
      <c r="E46" s="387"/>
      <c r="F46" s="388" t="str">
        <f t="shared" si="6"/>
        <v/>
      </c>
      <c r="G46" s="389"/>
      <c r="H46" s="390"/>
      <c r="I46" s="429"/>
      <c r="J46" s="430" t="s">
        <v>418</v>
      </c>
      <c r="K46" s="430" t="b">
        <f t="shared" si="5"/>
        <v>1</v>
      </c>
      <c r="L46" s="429" t="str">
        <f>IFERROR(IF(G46&lt;&gt;"",INDEX('Overview - Section A'!$U$37:$U$44,MATCH(G46,'Overview - Section A'!$A$37:$A$44,1)),J46),"")</f>
        <v>a1Y36000002qEXjEAM</v>
      </c>
      <c r="M46" s="431" t="s">
        <v>654</v>
      </c>
      <c r="N46" s="429"/>
      <c r="O46" s="429"/>
      <c r="P46" s="165"/>
    </row>
    <row r="47" spans="1:16" ht="47.1" customHeight="1" x14ac:dyDescent="0.25">
      <c r="A47" s="427">
        <v>3</v>
      </c>
      <c r="B47" s="384" t="str">
        <f t="shared" si="4"/>
        <v/>
      </c>
      <c r="C47" s="385" t="str">
        <f>IFERROR(IF(N47&lt;&gt;"",N47,IF(A47=A46,IF(C46&lt;YEAR('Overview - Section A'!$E$8),C46+1,""),YEAR('Overview - Section A'!$E$7))),"")</f>
        <v/>
      </c>
      <c r="D47" s="428"/>
      <c r="E47" s="387"/>
      <c r="F47" s="388" t="str">
        <f t="shared" si="6"/>
        <v/>
      </c>
      <c r="G47" s="389"/>
      <c r="H47" s="390"/>
      <c r="I47" s="429"/>
      <c r="J47" s="430" t="s">
        <v>420</v>
      </c>
      <c r="K47" s="430" t="b">
        <f t="shared" si="5"/>
        <v>1</v>
      </c>
      <c r="L47" s="429" t="str">
        <f>IFERROR(IF(G47&lt;&gt;"",INDEX('Overview - Section A'!$U$37:$U$44,MATCH(G47,'Overview - Section A'!$A$37:$A$44,1)),J47),"")</f>
        <v>a1Y36000002qEXkEAM</v>
      </c>
      <c r="M47" s="431" t="s">
        <v>655</v>
      </c>
      <c r="N47" s="429"/>
      <c r="O47" s="429"/>
      <c r="P47" s="165"/>
    </row>
    <row r="48" spans="1:16" ht="47.1" customHeight="1" x14ac:dyDescent="0.25">
      <c r="A48" s="427">
        <v>4</v>
      </c>
      <c r="B48" s="384" t="str">
        <f t="shared" si="4"/>
        <v/>
      </c>
      <c r="C48" s="385">
        <f>IFERROR(IF(N48&lt;&gt;"",N48,IF(A48=A47,IF(C47&lt;YEAR('Overview - Section A'!$E$8),C47+1,""),YEAR('Overview - Section A'!$E$7))),"")</f>
        <v>2018</v>
      </c>
      <c r="D48" s="428"/>
      <c r="E48" s="387"/>
      <c r="F48" s="388" t="str">
        <f t="shared" si="6"/>
        <v/>
      </c>
      <c r="G48" s="389"/>
      <c r="H48" s="390"/>
      <c r="I48" s="429"/>
      <c r="J48" s="430" t="s">
        <v>410</v>
      </c>
      <c r="K48" s="430" t="b">
        <f t="shared" si="5"/>
        <v>0</v>
      </c>
      <c r="L48" s="429" t="str">
        <f>IFERROR(IF(G48&lt;&gt;"",INDEX('Overview - Section A'!$U$37:$U$44,MATCH(G48,'Overview - Section A'!$A$37:$A$44,1)),J48),"")</f>
        <v>a1Y36000002qEXfEAM</v>
      </c>
      <c r="M48" s="431" t="s">
        <v>656</v>
      </c>
      <c r="N48" s="429"/>
      <c r="O48" s="429"/>
      <c r="P48" s="165"/>
    </row>
    <row r="49" spans="1:16" ht="47.1" customHeight="1" x14ac:dyDescent="0.25">
      <c r="A49" s="427">
        <v>4</v>
      </c>
      <c r="B49" s="384" t="str">
        <f t="shared" si="4"/>
        <v/>
      </c>
      <c r="C49" s="385">
        <f>IFERROR(IF(N49&lt;&gt;"",N49,IF(A49=A48,IF(C48&lt;YEAR('Overview - Section A'!$E$8),C48+1,""),YEAR('Overview - Section A'!$E$7))),"")</f>
        <v>2019</v>
      </c>
      <c r="D49" s="428"/>
      <c r="E49" s="387"/>
      <c r="F49" s="388" t="str">
        <f t="shared" si="6"/>
        <v/>
      </c>
      <c r="G49" s="389"/>
      <c r="H49" s="390"/>
      <c r="I49" s="429"/>
      <c r="J49" s="430" t="s">
        <v>412</v>
      </c>
      <c r="K49" s="430" t="b">
        <f t="shared" si="5"/>
        <v>0</v>
      </c>
      <c r="L49" s="429" t="str">
        <f>IFERROR(IF(G49&lt;&gt;"",INDEX('Overview - Section A'!$U$37:$U$44,MATCH(G49,'Overview - Section A'!$A$37:$A$44,1)),J49),"")</f>
        <v>a1Y36000002qEXgEAM</v>
      </c>
      <c r="M49" s="431" t="s">
        <v>657</v>
      </c>
      <c r="N49" s="429"/>
      <c r="O49" s="429"/>
      <c r="P49" s="165"/>
    </row>
    <row r="50" spans="1:16" ht="47.1" customHeight="1" x14ac:dyDescent="0.25">
      <c r="A50" s="427">
        <v>4</v>
      </c>
      <c r="B50" s="384" t="str">
        <f t="shared" si="4"/>
        <v/>
      </c>
      <c r="C50" s="385">
        <f>IFERROR(IF(N50&lt;&gt;"",N50,IF(A50=A49,IF(C49&lt;YEAR('Overview - Section A'!$E$8),C49+1,""),YEAR('Overview - Section A'!$E$7))),"")</f>
        <v>2020</v>
      </c>
      <c r="D50" s="428"/>
      <c r="E50" s="387"/>
      <c r="F50" s="388" t="str">
        <f t="shared" si="6"/>
        <v/>
      </c>
      <c r="G50" s="389"/>
      <c r="H50" s="390"/>
      <c r="I50" s="429"/>
      <c r="J50" s="430" t="s">
        <v>414</v>
      </c>
      <c r="K50" s="430" t="b">
        <f t="shared" si="5"/>
        <v>0</v>
      </c>
      <c r="L50" s="429" t="str">
        <f>IFERROR(IF(G50&lt;&gt;"",INDEX('Overview - Section A'!$U$37:$U$44,MATCH(G50,'Overview - Section A'!$A$37:$A$44,1)),J50),"")</f>
        <v>a1Y36000002qEXhEAM</v>
      </c>
      <c r="M50" s="431" t="s">
        <v>658</v>
      </c>
      <c r="N50" s="429"/>
      <c r="O50" s="429"/>
      <c r="P50" s="165"/>
    </row>
    <row r="51" spans="1:16" ht="47.1" customHeight="1" x14ac:dyDescent="0.25">
      <c r="A51" s="427">
        <v>4</v>
      </c>
      <c r="B51" s="384" t="str">
        <f t="shared" si="4"/>
        <v/>
      </c>
      <c r="C51" s="385" t="str">
        <f>IFERROR(IF(N51&lt;&gt;"",N51,IF(A51=A50,IF(C50&lt;YEAR('Overview - Section A'!$E$8),C50+1,""),YEAR('Overview - Section A'!$E$7))),"")</f>
        <v/>
      </c>
      <c r="D51" s="428"/>
      <c r="E51" s="387"/>
      <c r="F51" s="388" t="str">
        <f t="shared" si="6"/>
        <v/>
      </c>
      <c r="G51" s="389"/>
      <c r="H51" s="390"/>
      <c r="I51" s="429"/>
      <c r="J51" s="430" t="s">
        <v>416</v>
      </c>
      <c r="K51" s="430" t="b">
        <f t="shared" si="5"/>
        <v>0</v>
      </c>
      <c r="L51" s="429" t="str">
        <f>IFERROR(IF(G51&lt;&gt;"",INDEX('Overview - Section A'!$U$37:$U$44,MATCH(G51,'Overview - Section A'!$A$37:$A$44,1)),J51),"")</f>
        <v>a1Y36000002qEXiEAM</v>
      </c>
      <c r="M51" s="431" t="s">
        <v>659</v>
      </c>
      <c r="N51" s="429"/>
      <c r="O51" s="429"/>
      <c r="P51" s="165"/>
    </row>
    <row r="52" spans="1:16" ht="47.1" customHeight="1" x14ac:dyDescent="0.25">
      <c r="A52" s="427">
        <v>4</v>
      </c>
      <c r="B52" s="384" t="str">
        <f t="shared" si="4"/>
        <v/>
      </c>
      <c r="C52" s="385" t="str">
        <f>IFERROR(IF(N52&lt;&gt;"",N52,IF(A52=A51,IF(C51&lt;YEAR('Overview - Section A'!$E$8),C51+1,""),YEAR('Overview - Section A'!$E$7))),"")</f>
        <v/>
      </c>
      <c r="D52" s="428"/>
      <c r="E52" s="387"/>
      <c r="F52" s="388" t="str">
        <f t="shared" si="6"/>
        <v/>
      </c>
      <c r="G52" s="389"/>
      <c r="H52" s="390"/>
      <c r="I52" s="429"/>
      <c r="J52" s="430" t="s">
        <v>418</v>
      </c>
      <c r="K52" s="430" t="b">
        <f t="shared" si="5"/>
        <v>0</v>
      </c>
      <c r="L52" s="429" t="str">
        <f>IFERROR(IF(G52&lt;&gt;"",INDEX('Overview - Section A'!$U$37:$U$44,MATCH(G52,'Overview - Section A'!$A$37:$A$44,1)),J52),"")</f>
        <v>a1Y36000002qEXjEAM</v>
      </c>
      <c r="M52" s="431" t="s">
        <v>660</v>
      </c>
      <c r="N52" s="429"/>
      <c r="O52" s="429"/>
      <c r="P52" s="165"/>
    </row>
    <row r="53" spans="1:16" ht="47.1" customHeight="1" x14ac:dyDescent="0.25">
      <c r="A53" s="427">
        <v>4</v>
      </c>
      <c r="B53" s="384" t="str">
        <f t="shared" si="4"/>
        <v/>
      </c>
      <c r="C53" s="385" t="str">
        <f>IFERROR(IF(N53&lt;&gt;"",N53,IF(A53=A52,IF(C52&lt;YEAR('Overview - Section A'!$E$8),C52+1,""),YEAR('Overview - Section A'!$E$7))),"")</f>
        <v/>
      </c>
      <c r="D53" s="428"/>
      <c r="E53" s="387"/>
      <c r="F53" s="388" t="str">
        <f t="shared" si="6"/>
        <v/>
      </c>
      <c r="G53" s="389"/>
      <c r="H53" s="390"/>
      <c r="I53" s="429"/>
      <c r="J53" s="430" t="s">
        <v>420</v>
      </c>
      <c r="K53" s="430" t="b">
        <f t="shared" si="5"/>
        <v>0</v>
      </c>
      <c r="L53" s="429" t="str">
        <f>IFERROR(IF(G53&lt;&gt;"",INDEX('Overview - Section A'!$U$37:$U$44,MATCH(G53,'Overview - Section A'!$A$37:$A$44,1)),J53),"")</f>
        <v>a1Y36000002qEXkEAM</v>
      </c>
      <c r="M53" s="431" t="s">
        <v>661</v>
      </c>
      <c r="N53" s="429"/>
      <c r="O53" s="429"/>
      <c r="P53" s="165"/>
    </row>
    <row r="54" spans="1:16" ht="47.1" customHeight="1" x14ac:dyDescent="0.25">
      <c r="A54" s="427">
        <v>5</v>
      </c>
      <c r="B54" s="384" t="str">
        <f t="shared" si="4"/>
        <v/>
      </c>
      <c r="C54" s="385">
        <f>IFERROR(IF(N54&lt;&gt;"",N54,IF(A54=A53,IF(C53&lt;YEAR('Overview - Section A'!$E$8),C53+1,""),YEAR('Overview - Section A'!$E$7))),"")</f>
        <v>2018</v>
      </c>
      <c r="D54" s="428"/>
      <c r="E54" s="387"/>
      <c r="F54" s="388" t="str">
        <f t="shared" si="6"/>
        <v/>
      </c>
      <c r="G54" s="389"/>
      <c r="H54" s="390"/>
      <c r="I54" s="429"/>
      <c r="J54" s="430" t="s">
        <v>410</v>
      </c>
      <c r="K54" s="430" t="b">
        <f t="shared" si="5"/>
        <v>0</v>
      </c>
      <c r="L54" s="429" t="str">
        <f>IFERROR(IF(G54&lt;&gt;"",INDEX('Overview - Section A'!$U$37:$U$44,MATCH(G54,'Overview - Section A'!$A$37:$A$44,1)),J54),"")</f>
        <v>a1Y36000002qEXfEAM</v>
      </c>
      <c r="M54" s="431" t="s">
        <v>662</v>
      </c>
      <c r="N54" s="429"/>
      <c r="O54" s="429"/>
      <c r="P54" s="165"/>
    </row>
    <row r="55" spans="1:16" ht="47.1" customHeight="1" x14ac:dyDescent="0.25">
      <c r="A55" s="427">
        <v>5</v>
      </c>
      <c r="B55" s="384" t="str">
        <f t="shared" si="4"/>
        <v/>
      </c>
      <c r="C55" s="385">
        <f>IFERROR(IF(N55&lt;&gt;"",N55,IF(A55=A54,IF(C54&lt;YEAR('Overview - Section A'!$E$8),C54+1,""),YEAR('Overview - Section A'!$E$7))),"")</f>
        <v>2019</v>
      </c>
      <c r="D55" s="428"/>
      <c r="E55" s="387"/>
      <c r="F55" s="388" t="str">
        <f t="shared" si="6"/>
        <v/>
      </c>
      <c r="G55" s="389"/>
      <c r="H55" s="390"/>
      <c r="I55" s="429"/>
      <c r="J55" s="430" t="s">
        <v>412</v>
      </c>
      <c r="K55" s="430" t="b">
        <f t="shared" si="5"/>
        <v>0</v>
      </c>
      <c r="L55" s="429" t="str">
        <f>IFERROR(IF(G55&lt;&gt;"",INDEX('Overview - Section A'!$U$37:$U$44,MATCH(G55,'Overview - Section A'!$A$37:$A$44,1)),J55),"")</f>
        <v>a1Y36000002qEXgEAM</v>
      </c>
      <c r="M55" s="431" t="s">
        <v>663</v>
      </c>
      <c r="N55" s="429"/>
      <c r="O55" s="429"/>
      <c r="P55" s="165"/>
    </row>
    <row r="56" spans="1:16" ht="47.1" customHeight="1" x14ac:dyDescent="0.25">
      <c r="A56" s="427">
        <v>5</v>
      </c>
      <c r="B56" s="384" t="str">
        <f t="shared" si="4"/>
        <v/>
      </c>
      <c r="C56" s="385">
        <f>IFERROR(IF(N56&lt;&gt;"",N56,IF(A56=A55,IF(C55&lt;YEAR('Overview - Section A'!$E$8),C55+1,""),YEAR('Overview - Section A'!$E$7))),"")</f>
        <v>2020</v>
      </c>
      <c r="D56" s="428"/>
      <c r="E56" s="387"/>
      <c r="F56" s="388" t="str">
        <f t="shared" si="6"/>
        <v/>
      </c>
      <c r="G56" s="389"/>
      <c r="H56" s="390"/>
      <c r="I56" s="429"/>
      <c r="J56" s="430" t="s">
        <v>414</v>
      </c>
      <c r="K56" s="430" t="b">
        <f t="shared" si="5"/>
        <v>0</v>
      </c>
      <c r="L56" s="429" t="str">
        <f>IFERROR(IF(G56&lt;&gt;"",INDEX('Overview - Section A'!$U$37:$U$44,MATCH(G56,'Overview - Section A'!$A$37:$A$44,1)),J56),"")</f>
        <v>a1Y36000002qEXhEAM</v>
      </c>
      <c r="M56" s="431" t="s">
        <v>664</v>
      </c>
      <c r="N56" s="429"/>
      <c r="O56" s="429"/>
      <c r="P56" s="165"/>
    </row>
    <row r="57" spans="1:16" ht="47.1" customHeight="1" x14ac:dyDescent="0.25">
      <c r="A57" s="427">
        <v>5</v>
      </c>
      <c r="B57" s="384" t="str">
        <f t="shared" si="4"/>
        <v/>
      </c>
      <c r="C57" s="385" t="str">
        <f>IFERROR(IF(N57&lt;&gt;"",N57,IF(A57=A56,IF(C56&lt;YEAR('Overview - Section A'!$E$8),C56+1,""),YEAR('Overview - Section A'!$E$7))),"")</f>
        <v/>
      </c>
      <c r="D57" s="428"/>
      <c r="E57" s="387"/>
      <c r="F57" s="388" t="str">
        <f t="shared" si="6"/>
        <v/>
      </c>
      <c r="G57" s="389"/>
      <c r="H57" s="390"/>
      <c r="I57" s="429"/>
      <c r="J57" s="430" t="s">
        <v>416</v>
      </c>
      <c r="K57" s="430" t="b">
        <f t="shared" si="5"/>
        <v>0</v>
      </c>
      <c r="L57" s="429" t="str">
        <f>IFERROR(IF(G57&lt;&gt;"",INDEX('Overview - Section A'!$U$37:$U$44,MATCH(G57,'Overview - Section A'!$A$37:$A$44,1)),J57),"")</f>
        <v>a1Y36000002qEXiEAM</v>
      </c>
      <c r="M57" s="431" t="s">
        <v>665</v>
      </c>
      <c r="N57" s="429"/>
      <c r="O57" s="429"/>
      <c r="P57" s="165"/>
    </row>
    <row r="58" spans="1:16" ht="47.1" customHeight="1" x14ac:dyDescent="0.25">
      <c r="A58" s="427">
        <v>5</v>
      </c>
      <c r="B58" s="384" t="str">
        <f t="shared" si="4"/>
        <v/>
      </c>
      <c r="C58" s="385" t="str">
        <f>IFERROR(IF(N58&lt;&gt;"",N58,IF(A58=A57,IF(C57&lt;YEAR('Overview - Section A'!$E$8),C57+1,""),YEAR('Overview - Section A'!$E$7))),"")</f>
        <v/>
      </c>
      <c r="D58" s="428"/>
      <c r="E58" s="387"/>
      <c r="F58" s="388" t="str">
        <f t="shared" si="6"/>
        <v/>
      </c>
      <c r="G58" s="389"/>
      <c r="H58" s="390"/>
      <c r="I58" s="429"/>
      <c r="J58" s="430" t="s">
        <v>418</v>
      </c>
      <c r="K58" s="430" t="b">
        <f t="shared" si="5"/>
        <v>0</v>
      </c>
      <c r="L58" s="429" t="str">
        <f>IFERROR(IF(G58&lt;&gt;"",INDEX('Overview - Section A'!$U$37:$U$44,MATCH(G58,'Overview - Section A'!$A$37:$A$44,1)),J58),"")</f>
        <v>a1Y36000002qEXjEAM</v>
      </c>
      <c r="M58" s="431" t="s">
        <v>666</v>
      </c>
      <c r="N58" s="429"/>
      <c r="O58" s="429"/>
      <c r="P58" s="165"/>
    </row>
    <row r="59" spans="1:16" ht="47.1" customHeight="1" x14ac:dyDescent="0.25">
      <c r="A59" s="427">
        <v>5</v>
      </c>
      <c r="B59" s="384" t="str">
        <f t="shared" si="4"/>
        <v/>
      </c>
      <c r="C59" s="385" t="str">
        <f>IFERROR(IF(N59&lt;&gt;"",N59,IF(A59=A58,IF(C58&lt;YEAR('Overview - Section A'!$E$8),C58+1,""),YEAR('Overview - Section A'!$E$7))),"")</f>
        <v/>
      </c>
      <c r="D59" s="428"/>
      <c r="E59" s="387"/>
      <c r="F59" s="388" t="str">
        <f t="shared" si="6"/>
        <v/>
      </c>
      <c r="G59" s="389"/>
      <c r="H59" s="390"/>
      <c r="I59" s="429"/>
      <c r="J59" s="430" t="s">
        <v>420</v>
      </c>
      <c r="K59" s="430" t="b">
        <f t="shared" si="5"/>
        <v>0</v>
      </c>
      <c r="L59" s="429" t="str">
        <f>IFERROR(IF(G59&lt;&gt;"",INDEX('Overview - Section A'!$U$37:$U$44,MATCH(G59,'Overview - Section A'!$A$37:$A$44,1)),J59),"")</f>
        <v>a1Y36000002qEXkEAM</v>
      </c>
      <c r="M59" s="431" t="s">
        <v>667</v>
      </c>
      <c r="N59" s="429"/>
      <c r="O59" s="429"/>
      <c r="P59" s="165"/>
    </row>
    <row r="60" spans="1:16" ht="47.1" customHeight="1" x14ac:dyDescent="0.25">
      <c r="A60" s="427">
        <v>6</v>
      </c>
      <c r="B60" s="384" t="str">
        <f t="shared" si="4"/>
        <v/>
      </c>
      <c r="C60" s="385">
        <f>IFERROR(IF(N60&lt;&gt;"",N60,IF(A60=A59,IF(C59&lt;YEAR('Overview - Section A'!$E$8),C59+1,""),YEAR('Overview - Section A'!$E$7))),"")</f>
        <v>2018</v>
      </c>
      <c r="D60" s="428">
        <v>19</v>
      </c>
      <c r="E60" s="387"/>
      <c r="F60" s="388"/>
      <c r="G60" s="389">
        <v>43678</v>
      </c>
      <c r="H60" s="390"/>
      <c r="I60" s="429"/>
      <c r="J60" s="430" t="s">
        <v>410</v>
      </c>
      <c r="K60" s="430" t="b">
        <f t="shared" si="5"/>
        <v>0</v>
      </c>
      <c r="L60" s="429" t="str">
        <f ca="1">IFERROR(IF(G60&lt;&gt;"",INDEX('Overview - Section A'!$U$37:$U$44,MATCH(G60,'Overview - Section A'!$A$37:$A$44,1)),J60),"")</f>
        <v>a1Y36000002qEXiEAM</v>
      </c>
      <c r="M60" s="431" t="s">
        <v>668</v>
      </c>
      <c r="N60" s="429"/>
      <c r="O60" s="429"/>
      <c r="P60" s="165"/>
    </row>
    <row r="61" spans="1:16" ht="47.1" customHeight="1" x14ac:dyDescent="0.25">
      <c r="A61" s="427">
        <v>6</v>
      </c>
      <c r="B61" s="384" t="str">
        <f t="shared" si="4"/>
        <v/>
      </c>
      <c r="C61" s="385">
        <f>IFERROR(IF(N61&lt;&gt;"",N61,IF(A61=A60,IF(C60&lt;YEAR('Overview - Section A'!$E$8),C60+1,""),YEAR('Overview - Section A'!$E$7))),"")</f>
        <v>2019</v>
      </c>
      <c r="D61" s="428">
        <v>18</v>
      </c>
      <c r="E61" s="387"/>
      <c r="F61" s="388"/>
      <c r="G61" s="389">
        <v>43678</v>
      </c>
      <c r="H61" s="390"/>
      <c r="I61" s="429"/>
      <c r="J61" s="430" t="s">
        <v>412</v>
      </c>
      <c r="K61" s="430" t="b">
        <f t="shared" si="5"/>
        <v>0</v>
      </c>
      <c r="L61" s="429" t="str">
        <f ca="1">IFERROR(IF(G61&lt;&gt;"",INDEX('Overview - Section A'!$U$37:$U$44,MATCH(G61,'Overview - Section A'!$A$37:$A$44,1)),J61),"")</f>
        <v>a1Y36000002qEXiEAM</v>
      </c>
      <c r="M61" s="431" t="s">
        <v>669</v>
      </c>
      <c r="N61" s="429"/>
      <c r="O61" s="429"/>
      <c r="P61" s="165"/>
    </row>
    <row r="62" spans="1:16" ht="47.1" customHeight="1" x14ac:dyDescent="0.25">
      <c r="A62" s="427">
        <v>6</v>
      </c>
      <c r="B62" s="384" t="str">
        <f t="shared" si="4"/>
        <v/>
      </c>
      <c r="C62" s="385">
        <f>IFERROR(IF(N62&lt;&gt;"",N62,IF(A62=A61,IF(C61&lt;YEAR('Overview - Section A'!$E$8),C61+1,""),YEAR('Overview - Section A'!$E$7))),"")</f>
        <v>2020</v>
      </c>
      <c r="D62" s="428">
        <v>17</v>
      </c>
      <c r="E62" s="387"/>
      <c r="F62" s="388"/>
      <c r="G62" s="389">
        <v>43678</v>
      </c>
      <c r="H62" s="390"/>
      <c r="I62" s="429"/>
      <c r="J62" s="430" t="s">
        <v>414</v>
      </c>
      <c r="K62" s="430" t="b">
        <f t="shared" si="5"/>
        <v>0</v>
      </c>
      <c r="L62" s="429" t="str">
        <f ca="1">IFERROR(IF(G62&lt;&gt;"",INDEX('Overview - Section A'!$U$37:$U$44,MATCH(G62,'Overview - Section A'!$A$37:$A$44,1)),J62),"")</f>
        <v>a1Y36000002qEXiEAM</v>
      </c>
      <c r="M62" s="431" t="s">
        <v>670</v>
      </c>
      <c r="N62" s="429"/>
      <c r="O62" s="429"/>
      <c r="P62" s="165"/>
    </row>
    <row r="63" spans="1:16" ht="47.1" customHeight="1" x14ac:dyDescent="0.25">
      <c r="A63" s="427">
        <v>6</v>
      </c>
      <c r="B63" s="384" t="str">
        <f t="shared" si="4"/>
        <v/>
      </c>
      <c r="C63" s="385" t="str">
        <f>IFERROR(IF(N63&lt;&gt;"",N63,IF(A63=A62,IF(C62&lt;YEAR('Overview - Section A'!$E$8),C62+1,""),YEAR('Overview - Section A'!$E$7))),"")</f>
        <v/>
      </c>
      <c r="D63" s="428"/>
      <c r="E63" s="387"/>
      <c r="F63" s="388" t="str">
        <f t="shared" si="6"/>
        <v/>
      </c>
      <c r="G63" s="389"/>
      <c r="H63" s="390"/>
      <c r="I63" s="429"/>
      <c r="J63" s="430" t="s">
        <v>416</v>
      </c>
      <c r="K63" s="430" t="b">
        <f t="shared" si="5"/>
        <v>0</v>
      </c>
      <c r="L63" s="429" t="str">
        <f>IFERROR(IF(G63&lt;&gt;"",INDEX('Overview - Section A'!$U$37:$U$44,MATCH(G63,'Overview - Section A'!$A$37:$A$44,1)),J63),"")</f>
        <v>a1Y36000002qEXiEAM</v>
      </c>
      <c r="M63" s="431" t="s">
        <v>671</v>
      </c>
      <c r="N63" s="429"/>
      <c r="O63" s="429"/>
      <c r="P63" s="165"/>
    </row>
    <row r="64" spans="1:16" ht="47.1" customHeight="1" x14ac:dyDescent="0.25">
      <c r="A64" s="427">
        <v>6</v>
      </c>
      <c r="B64" s="384" t="str">
        <f t="shared" si="4"/>
        <v/>
      </c>
      <c r="C64" s="385" t="str">
        <f>IFERROR(IF(N64&lt;&gt;"",N64,IF(A64=A63,IF(C63&lt;YEAR('Overview - Section A'!$E$8),C63+1,""),YEAR('Overview - Section A'!$E$7))),"")</f>
        <v/>
      </c>
      <c r="D64" s="428"/>
      <c r="E64" s="387"/>
      <c r="F64" s="388" t="str">
        <f t="shared" si="6"/>
        <v/>
      </c>
      <c r="G64" s="389"/>
      <c r="H64" s="390"/>
      <c r="I64" s="429"/>
      <c r="J64" s="430" t="s">
        <v>418</v>
      </c>
      <c r="K64" s="430" t="b">
        <f t="shared" si="5"/>
        <v>0</v>
      </c>
      <c r="L64" s="429" t="str">
        <f>IFERROR(IF(G64&lt;&gt;"",INDEX('Overview - Section A'!$U$37:$U$44,MATCH(G64,'Overview - Section A'!$A$37:$A$44,1)),J64),"")</f>
        <v>a1Y36000002qEXjEAM</v>
      </c>
      <c r="M64" s="431" t="s">
        <v>672</v>
      </c>
      <c r="N64" s="429"/>
      <c r="O64" s="429"/>
      <c r="P64" s="165"/>
    </row>
    <row r="65" spans="1:16" ht="47.1" customHeight="1" x14ac:dyDescent="0.25">
      <c r="A65" s="427">
        <v>6</v>
      </c>
      <c r="B65" s="384" t="str">
        <f t="shared" si="4"/>
        <v/>
      </c>
      <c r="C65" s="385" t="str">
        <f>IFERROR(IF(N65&lt;&gt;"",N65,IF(A65=A64,IF(C64&lt;YEAR('Overview - Section A'!$E$8),C64+1,""),YEAR('Overview - Section A'!$E$7))),"")</f>
        <v/>
      </c>
      <c r="D65" s="428"/>
      <c r="E65" s="387"/>
      <c r="F65" s="388" t="str">
        <f t="shared" si="6"/>
        <v/>
      </c>
      <c r="G65" s="389"/>
      <c r="H65" s="390"/>
      <c r="I65" s="429"/>
      <c r="J65" s="430" t="s">
        <v>420</v>
      </c>
      <c r="K65" s="430" t="b">
        <f t="shared" si="5"/>
        <v>0</v>
      </c>
      <c r="L65" s="429" t="str">
        <f>IFERROR(IF(G65&lt;&gt;"",INDEX('Overview - Section A'!$U$37:$U$44,MATCH(G65,'Overview - Section A'!$A$37:$A$44,1)),J65),"")</f>
        <v>a1Y36000002qEXkEAM</v>
      </c>
      <c r="M65" s="431" t="s">
        <v>673</v>
      </c>
      <c r="N65" s="429"/>
      <c r="O65" s="429"/>
      <c r="P65" s="165"/>
    </row>
    <row r="66" spans="1:16" ht="47.1" customHeight="1" x14ac:dyDescent="0.25">
      <c r="A66" s="427">
        <v>7</v>
      </c>
      <c r="B66" s="384" t="str">
        <f t="shared" si="4"/>
        <v/>
      </c>
      <c r="C66" s="385">
        <f>IFERROR(IF(N66&lt;&gt;"",N66,IF(A66=A65,IF(C65&lt;YEAR('Overview - Section A'!$E$8),C65+1,""),YEAR('Overview - Section A'!$E$7))),"")</f>
        <v>2018</v>
      </c>
      <c r="D66" s="428"/>
      <c r="E66" s="387"/>
      <c r="F66" s="388" t="str">
        <f t="shared" si="6"/>
        <v/>
      </c>
      <c r="G66" s="389"/>
      <c r="H66" s="390"/>
      <c r="I66" s="429"/>
      <c r="J66" s="430" t="s">
        <v>410</v>
      </c>
      <c r="K66" s="430" t="b">
        <f t="shared" si="5"/>
        <v>0</v>
      </c>
      <c r="L66" s="429" t="str">
        <f>IFERROR(IF(G66&lt;&gt;"",INDEX('Overview - Section A'!$U$37:$U$44,MATCH(G66,'Overview - Section A'!$A$37:$A$44,1)),J66),"")</f>
        <v>a1Y36000002qEXfEAM</v>
      </c>
      <c r="M66" s="431" t="s">
        <v>674</v>
      </c>
      <c r="N66" s="429"/>
      <c r="O66" s="429"/>
      <c r="P66" s="165"/>
    </row>
    <row r="67" spans="1:16" ht="47.1" customHeight="1" x14ac:dyDescent="0.25">
      <c r="A67" s="427">
        <v>7</v>
      </c>
      <c r="B67" s="384" t="str">
        <f t="shared" si="4"/>
        <v/>
      </c>
      <c r="C67" s="385">
        <f>IFERROR(IF(N67&lt;&gt;"",N67,IF(A67=A66,IF(C66&lt;YEAR('Overview - Section A'!$E$8),C66+1,""),YEAR('Overview - Section A'!$E$7))),"")</f>
        <v>2019</v>
      </c>
      <c r="D67" s="428"/>
      <c r="E67" s="387"/>
      <c r="F67" s="388" t="str">
        <f t="shared" si="6"/>
        <v/>
      </c>
      <c r="G67" s="389"/>
      <c r="H67" s="390"/>
      <c r="I67" s="429"/>
      <c r="J67" s="430" t="s">
        <v>412</v>
      </c>
      <c r="K67" s="430" t="b">
        <f t="shared" si="5"/>
        <v>0</v>
      </c>
      <c r="L67" s="429" t="str">
        <f>IFERROR(IF(G67&lt;&gt;"",INDEX('Overview - Section A'!$U$37:$U$44,MATCH(G67,'Overview - Section A'!$A$37:$A$44,1)),J67),"")</f>
        <v>a1Y36000002qEXgEAM</v>
      </c>
      <c r="M67" s="431" t="s">
        <v>675</v>
      </c>
      <c r="N67" s="429"/>
      <c r="O67" s="429"/>
      <c r="P67" s="165"/>
    </row>
    <row r="68" spans="1:16" ht="47.1" customHeight="1" x14ac:dyDescent="0.25">
      <c r="A68" s="427">
        <v>7</v>
      </c>
      <c r="B68" s="384" t="str">
        <f t="shared" si="4"/>
        <v/>
      </c>
      <c r="C68" s="385">
        <f>IFERROR(IF(N68&lt;&gt;"",N68,IF(A68=A67,IF(C67&lt;YEAR('Overview - Section A'!$E$8),C67+1,""),YEAR('Overview - Section A'!$E$7))),"")</f>
        <v>2020</v>
      </c>
      <c r="D68" s="428"/>
      <c r="E68" s="387"/>
      <c r="F68" s="388" t="str">
        <f t="shared" si="6"/>
        <v/>
      </c>
      <c r="G68" s="389"/>
      <c r="H68" s="390"/>
      <c r="I68" s="429"/>
      <c r="J68" s="430" t="s">
        <v>414</v>
      </c>
      <c r="K68" s="430" t="b">
        <f t="shared" si="5"/>
        <v>0</v>
      </c>
      <c r="L68" s="429" t="str">
        <f>IFERROR(IF(G68&lt;&gt;"",INDEX('Overview - Section A'!$U$37:$U$44,MATCH(G68,'Overview - Section A'!$A$37:$A$44,1)),J68),"")</f>
        <v>a1Y36000002qEXhEAM</v>
      </c>
      <c r="M68" s="431" t="s">
        <v>676</v>
      </c>
      <c r="N68" s="429"/>
      <c r="O68" s="429"/>
      <c r="P68" s="165"/>
    </row>
    <row r="69" spans="1:16" ht="47.1" customHeight="1" x14ac:dyDescent="0.25">
      <c r="A69" s="427">
        <v>7</v>
      </c>
      <c r="B69" s="384" t="str">
        <f t="shared" si="4"/>
        <v/>
      </c>
      <c r="C69" s="385" t="str">
        <f>IFERROR(IF(N69&lt;&gt;"",N69,IF(A69=A68,IF(C68&lt;YEAR('Overview - Section A'!$E$8),C68+1,""),YEAR('Overview - Section A'!$E$7))),"")</f>
        <v/>
      </c>
      <c r="D69" s="428"/>
      <c r="E69" s="387"/>
      <c r="F69" s="388" t="str">
        <f t="shared" si="6"/>
        <v/>
      </c>
      <c r="G69" s="389"/>
      <c r="H69" s="390"/>
      <c r="I69" s="429"/>
      <c r="J69" s="430" t="s">
        <v>416</v>
      </c>
      <c r="K69" s="430" t="b">
        <f t="shared" si="5"/>
        <v>0</v>
      </c>
      <c r="L69" s="429" t="str">
        <f>IFERROR(IF(G69&lt;&gt;"",INDEX('Overview - Section A'!$U$37:$U$44,MATCH(G69,'Overview - Section A'!$A$37:$A$44,1)),J69),"")</f>
        <v>a1Y36000002qEXiEAM</v>
      </c>
      <c r="M69" s="431" t="s">
        <v>677</v>
      </c>
      <c r="N69" s="429"/>
      <c r="O69" s="429"/>
      <c r="P69" s="165"/>
    </row>
    <row r="70" spans="1:16" ht="47.1" customHeight="1" x14ac:dyDescent="0.25">
      <c r="A70" s="427">
        <v>7</v>
      </c>
      <c r="B70" s="384" t="str">
        <f t="shared" si="4"/>
        <v/>
      </c>
      <c r="C70" s="385" t="str">
        <f>IFERROR(IF(N70&lt;&gt;"",N70,IF(A70=A69,IF(C69&lt;YEAR('Overview - Section A'!$E$8),C69+1,""),YEAR('Overview - Section A'!$E$7))),"")</f>
        <v/>
      </c>
      <c r="D70" s="428"/>
      <c r="E70" s="387"/>
      <c r="F70" s="388" t="str">
        <f t="shared" si="6"/>
        <v/>
      </c>
      <c r="G70" s="389"/>
      <c r="H70" s="390"/>
      <c r="I70" s="429"/>
      <c r="J70" s="430" t="s">
        <v>418</v>
      </c>
      <c r="K70" s="430" t="b">
        <f t="shared" si="5"/>
        <v>0</v>
      </c>
      <c r="L70" s="429" t="str">
        <f>IFERROR(IF(G70&lt;&gt;"",INDEX('Overview - Section A'!$U$37:$U$44,MATCH(G70,'Overview - Section A'!$A$37:$A$44,1)),J70),"")</f>
        <v>a1Y36000002qEXjEAM</v>
      </c>
      <c r="M70" s="431" t="s">
        <v>678</v>
      </c>
      <c r="N70" s="429"/>
      <c r="O70" s="429"/>
      <c r="P70" s="165"/>
    </row>
    <row r="71" spans="1:16" ht="47.1" customHeight="1" x14ac:dyDescent="0.25">
      <c r="A71" s="427">
        <v>7</v>
      </c>
      <c r="B71" s="384" t="str">
        <f t="shared" si="4"/>
        <v/>
      </c>
      <c r="C71" s="385" t="str">
        <f>IFERROR(IF(N71&lt;&gt;"",N71,IF(A71=A70,IF(C70&lt;YEAR('Overview - Section A'!$E$8),C70+1,""),YEAR('Overview - Section A'!$E$7))),"")</f>
        <v/>
      </c>
      <c r="D71" s="428"/>
      <c r="E71" s="387"/>
      <c r="F71" s="388" t="str">
        <f t="shared" si="6"/>
        <v/>
      </c>
      <c r="G71" s="389"/>
      <c r="H71" s="390"/>
      <c r="I71" s="429"/>
      <c r="J71" s="430" t="s">
        <v>420</v>
      </c>
      <c r="K71" s="430" t="b">
        <f t="shared" si="5"/>
        <v>0</v>
      </c>
      <c r="L71" s="429" t="str">
        <f>IFERROR(IF(G71&lt;&gt;"",INDEX('Overview - Section A'!$U$37:$U$44,MATCH(G71,'Overview - Section A'!$A$37:$A$44,1)),J71),"")</f>
        <v>a1Y36000002qEXkEAM</v>
      </c>
      <c r="M71" s="431" t="s">
        <v>679</v>
      </c>
      <c r="N71" s="429"/>
      <c r="O71" s="429"/>
      <c r="P71" s="165"/>
    </row>
    <row r="72" spans="1:16" ht="47.1" customHeight="1" x14ac:dyDescent="0.25">
      <c r="A72" s="427">
        <v>8</v>
      </c>
      <c r="B72" s="384" t="str">
        <f t="shared" si="4"/>
        <v/>
      </c>
      <c r="C72" s="385">
        <f>IFERROR(IF(N72&lt;&gt;"",N72,IF(A72=A71,IF(C71&lt;YEAR('Overview - Section A'!$E$8),C71+1,""),YEAR('Overview - Section A'!$E$7))),"")</f>
        <v>2018</v>
      </c>
      <c r="D72" s="428"/>
      <c r="E72" s="387"/>
      <c r="F72" s="388" t="str">
        <f t="shared" si="6"/>
        <v/>
      </c>
      <c r="G72" s="389"/>
      <c r="H72" s="390"/>
      <c r="I72" s="429"/>
      <c r="J72" s="430" t="s">
        <v>410</v>
      </c>
      <c r="K72" s="430" t="b">
        <f t="shared" si="5"/>
        <v>0</v>
      </c>
      <c r="L72" s="429" t="str">
        <f>IFERROR(IF(G72&lt;&gt;"",INDEX('Overview - Section A'!$U$37:$U$44,MATCH(G72,'Overview - Section A'!$A$37:$A$44,1)),J72),"")</f>
        <v>a1Y36000002qEXfEAM</v>
      </c>
      <c r="M72" s="431" t="s">
        <v>680</v>
      </c>
      <c r="N72" s="429"/>
      <c r="O72" s="429"/>
      <c r="P72" s="165"/>
    </row>
    <row r="73" spans="1:16" ht="47.1" customHeight="1" x14ac:dyDescent="0.25">
      <c r="A73" s="427">
        <v>8</v>
      </c>
      <c r="B73" s="384" t="str">
        <f t="shared" si="4"/>
        <v/>
      </c>
      <c r="C73" s="385">
        <f>IFERROR(IF(N73&lt;&gt;"",N73,IF(A73=A72,IF(C72&lt;YEAR('Overview - Section A'!$E$8),C72+1,""),YEAR('Overview - Section A'!$E$7))),"")</f>
        <v>2019</v>
      </c>
      <c r="D73" s="428"/>
      <c r="E73" s="387"/>
      <c r="F73" s="388" t="str">
        <f t="shared" si="6"/>
        <v/>
      </c>
      <c r="G73" s="389"/>
      <c r="H73" s="390"/>
      <c r="I73" s="429"/>
      <c r="J73" s="430" t="s">
        <v>412</v>
      </c>
      <c r="K73" s="430" t="b">
        <f t="shared" si="5"/>
        <v>0</v>
      </c>
      <c r="L73" s="429" t="str">
        <f>IFERROR(IF(G73&lt;&gt;"",INDEX('Overview - Section A'!$U$37:$U$44,MATCH(G73,'Overview - Section A'!$A$37:$A$44,1)),J73),"")</f>
        <v>a1Y36000002qEXgEAM</v>
      </c>
      <c r="M73" s="431" t="s">
        <v>681</v>
      </c>
      <c r="N73" s="429"/>
      <c r="O73" s="429"/>
      <c r="P73" s="165"/>
    </row>
    <row r="74" spans="1:16" ht="47.1" customHeight="1" x14ac:dyDescent="0.25">
      <c r="A74" s="427">
        <v>8</v>
      </c>
      <c r="B74" s="384" t="str">
        <f t="shared" si="4"/>
        <v/>
      </c>
      <c r="C74" s="385">
        <f>IFERROR(IF(N74&lt;&gt;"",N74,IF(A74=A73,IF(C73&lt;YEAR('Overview - Section A'!$E$8),C73+1,""),YEAR('Overview - Section A'!$E$7))),"")</f>
        <v>2020</v>
      </c>
      <c r="D74" s="428"/>
      <c r="E74" s="387"/>
      <c r="F74" s="388" t="str">
        <f t="shared" si="6"/>
        <v/>
      </c>
      <c r="G74" s="389"/>
      <c r="H74" s="390"/>
      <c r="I74" s="429"/>
      <c r="J74" s="430" t="s">
        <v>414</v>
      </c>
      <c r="K74" s="430" t="b">
        <f t="shared" si="5"/>
        <v>0</v>
      </c>
      <c r="L74" s="429" t="str">
        <f>IFERROR(IF(G74&lt;&gt;"",INDEX('Overview - Section A'!$U$37:$U$44,MATCH(G74,'Overview - Section A'!$A$37:$A$44,1)),J74),"")</f>
        <v>a1Y36000002qEXhEAM</v>
      </c>
      <c r="M74" s="431" t="s">
        <v>682</v>
      </c>
      <c r="N74" s="429"/>
      <c r="O74" s="429"/>
      <c r="P74" s="165"/>
    </row>
    <row r="75" spans="1:16" ht="47.1" customHeight="1" x14ac:dyDescent="0.25">
      <c r="A75" s="427">
        <v>8</v>
      </c>
      <c r="B75" s="384" t="str">
        <f t="shared" si="4"/>
        <v/>
      </c>
      <c r="C75" s="385" t="str">
        <f>IFERROR(IF(N75&lt;&gt;"",N75,IF(A75=A74,IF(C74&lt;YEAR('Overview - Section A'!$E$8),C74+1,""),YEAR('Overview - Section A'!$E$7))),"")</f>
        <v/>
      </c>
      <c r="D75" s="428"/>
      <c r="E75" s="387"/>
      <c r="F75" s="388" t="str">
        <f t="shared" si="6"/>
        <v/>
      </c>
      <c r="G75" s="389"/>
      <c r="H75" s="390"/>
      <c r="I75" s="429"/>
      <c r="J75" s="430" t="s">
        <v>416</v>
      </c>
      <c r="K75" s="430" t="b">
        <f t="shared" si="5"/>
        <v>0</v>
      </c>
      <c r="L75" s="429" t="str">
        <f>IFERROR(IF(G75&lt;&gt;"",INDEX('Overview - Section A'!$U$37:$U$44,MATCH(G75,'Overview - Section A'!$A$37:$A$44,1)),J75),"")</f>
        <v>a1Y36000002qEXiEAM</v>
      </c>
      <c r="M75" s="431" t="s">
        <v>683</v>
      </c>
      <c r="N75" s="429"/>
      <c r="O75" s="429"/>
      <c r="P75" s="165"/>
    </row>
    <row r="76" spans="1:16" ht="47.1" customHeight="1" x14ac:dyDescent="0.25">
      <c r="A76" s="427">
        <v>8</v>
      </c>
      <c r="B76" s="384" t="str">
        <f t="shared" si="4"/>
        <v/>
      </c>
      <c r="C76" s="385" t="str">
        <f>IFERROR(IF(N76&lt;&gt;"",N76,IF(A76=A75,IF(C75&lt;YEAR('Overview - Section A'!$E$8),C75+1,""),YEAR('Overview - Section A'!$E$7))),"")</f>
        <v/>
      </c>
      <c r="D76" s="428"/>
      <c r="E76" s="387"/>
      <c r="F76" s="388" t="str">
        <f t="shared" si="6"/>
        <v/>
      </c>
      <c r="G76" s="389"/>
      <c r="H76" s="390"/>
      <c r="I76" s="429"/>
      <c r="J76" s="430" t="s">
        <v>418</v>
      </c>
      <c r="K76" s="430" t="b">
        <f t="shared" si="5"/>
        <v>0</v>
      </c>
      <c r="L76" s="429" t="str">
        <f>IFERROR(IF(G76&lt;&gt;"",INDEX('Overview - Section A'!$U$37:$U$44,MATCH(G76,'Overview - Section A'!$A$37:$A$44,1)),J76),"")</f>
        <v>a1Y36000002qEXjEAM</v>
      </c>
      <c r="M76" s="431" t="s">
        <v>684</v>
      </c>
      <c r="N76" s="429"/>
      <c r="O76" s="429"/>
      <c r="P76" s="165"/>
    </row>
    <row r="77" spans="1:16" ht="47.1" customHeight="1" x14ac:dyDescent="0.25">
      <c r="A77" s="427">
        <v>8</v>
      </c>
      <c r="B77" s="384" t="str">
        <f t="shared" si="4"/>
        <v/>
      </c>
      <c r="C77" s="385" t="str">
        <f>IFERROR(IF(N77&lt;&gt;"",N77,IF(A77=A76,IF(C76&lt;YEAR('Overview - Section A'!$E$8),C76+1,""),YEAR('Overview - Section A'!$E$7))),"")</f>
        <v/>
      </c>
      <c r="D77" s="428"/>
      <c r="E77" s="387"/>
      <c r="F77" s="388" t="str">
        <f t="shared" si="6"/>
        <v/>
      </c>
      <c r="G77" s="389"/>
      <c r="H77" s="390"/>
      <c r="I77" s="429"/>
      <c r="J77" s="430" t="s">
        <v>420</v>
      </c>
      <c r="K77" s="430" t="b">
        <f t="shared" si="5"/>
        <v>0</v>
      </c>
      <c r="L77" s="429" t="str">
        <f>IFERROR(IF(G77&lt;&gt;"",INDEX('Overview - Section A'!$U$37:$U$44,MATCH(G77,'Overview - Section A'!$A$37:$A$44,1)),J77),"")</f>
        <v>a1Y36000002qEXkEAM</v>
      </c>
      <c r="M77" s="431" t="s">
        <v>685</v>
      </c>
      <c r="N77" s="429"/>
      <c r="O77" s="429"/>
      <c r="P77" s="165"/>
    </row>
    <row r="78" spans="1:16" ht="47.1" customHeight="1" x14ac:dyDescent="0.25">
      <c r="A78" s="427">
        <v>9</v>
      </c>
      <c r="B78" s="384" t="str">
        <f t="shared" si="4"/>
        <v/>
      </c>
      <c r="C78" s="385">
        <f>IFERROR(IF(N78&lt;&gt;"",N78,IF(A78=A77,IF(C77&lt;YEAR('Overview - Section A'!$E$8),C77+1,""),YEAR('Overview - Section A'!$E$7))),"")</f>
        <v>2018</v>
      </c>
      <c r="D78" s="428"/>
      <c r="E78" s="387"/>
      <c r="F78" s="388" t="str">
        <f t="shared" si="6"/>
        <v/>
      </c>
      <c r="G78" s="389"/>
      <c r="H78" s="390"/>
      <c r="I78" s="429"/>
      <c r="J78" s="430" t="s">
        <v>410</v>
      </c>
      <c r="K78" s="430" t="b">
        <f t="shared" si="5"/>
        <v>0</v>
      </c>
      <c r="L78" s="429" t="str">
        <f>IFERROR(IF(G78&lt;&gt;"",INDEX('Overview - Section A'!$U$37:$U$44,MATCH(G78,'Overview - Section A'!$A$37:$A$44,1)),J78),"")</f>
        <v>a1Y36000002qEXfEAM</v>
      </c>
      <c r="M78" s="431" t="s">
        <v>686</v>
      </c>
      <c r="N78" s="429"/>
      <c r="O78" s="429"/>
      <c r="P78" s="165"/>
    </row>
    <row r="79" spans="1:16" ht="47.1" customHeight="1" x14ac:dyDescent="0.25">
      <c r="A79" s="427">
        <v>9</v>
      </c>
      <c r="B79" s="384" t="str">
        <f t="shared" si="4"/>
        <v/>
      </c>
      <c r="C79" s="385">
        <f>IFERROR(IF(N79&lt;&gt;"",N79,IF(A79=A78,IF(C78&lt;YEAR('Overview - Section A'!$E$8),C78+1,""),YEAR('Overview - Section A'!$E$7))),"")</f>
        <v>2019</v>
      </c>
      <c r="D79" s="428"/>
      <c r="E79" s="387"/>
      <c r="F79" s="388" t="str">
        <f t="shared" si="6"/>
        <v/>
      </c>
      <c r="G79" s="389"/>
      <c r="H79" s="390"/>
      <c r="I79" s="429"/>
      <c r="J79" s="430" t="s">
        <v>412</v>
      </c>
      <c r="K79" s="430" t="b">
        <f t="shared" si="5"/>
        <v>0</v>
      </c>
      <c r="L79" s="429" t="str">
        <f>IFERROR(IF(G79&lt;&gt;"",INDEX('Overview - Section A'!$U$37:$U$44,MATCH(G79,'Overview - Section A'!$A$37:$A$44,1)),J79),"")</f>
        <v>a1Y36000002qEXgEAM</v>
      </c>
      <c r="M79" s="431" t="s">
        <v>687</v>
      </c>
      <c r="N79" s="429"/>
      <c r="O79" s="429"/>
      <c r="P79" s="165"/>
    </row>
    <row r="80" spans="1:16" ht="47.1" customHeight="1" x14ac:dyDescent="0.25">
      <c r="A80" s="427">
        <v>9</v>
      </c>
      <c r="B80" s="384" t="str">
        <f t="shared" si="4"/>
        <v/>
      </c>
      <c r="C80" s="385">
        <f>IFERROR(IF(N80&lt;&gt;"",N80,IF(A80=A79,IF(C79&lt;YEAR('Overview - Section A'!$E$8),C79+1,""),YEAR('Overview - Section A'!$E$7))),"")</f>
        <v>2020</v>
      </c>
      <c r="D80" s="428"/>
      <c r="E80" s="387"/>
      <c r="F80" s="388" t="str">
        <f t="shared" si="6"/>
        <v/>
      </c>
      <c r="G80" s="389"/>
      <c r="H80" s="390"/>
      <c r="I80" s="429"/>
      <c r="J80" s="430" t="s">
        <v>414</v>
      </c>
      <c r="K80" s="430" t="b">
        <f t="shared" si="5"/>
        <v>0</v>
      </c>
      <c r="L80" s="429" t="str">
        <f>IFERROR(IF(G80&lt;&gt;"",INDEX('Overview - Section A'!$U$37:$U$44,MATCH(G80,'Overview - Section A'!$A$37:$A$44,1)),J80),"")</f>
        <v>a1Y36000002qEXhEAM</v>
      </c>
      <c r="M80" s="431" t="s">
        <v>688</v>
      </c>
      <c r="N80" s="429"/>
      <c r="O80" s="429"/>
      <c r="P80" s="165"/>
    </row>
    <row r="81" spans="1:16" ht="47.1" customHeight="1" x14ac:dyDescent="0.25">
      <c r="A81" s="427">
        <v>9</v>
      </c>
      <c r="B81" s="384" t="str">
        <f t="shared" si="4"/>
        <v/>
      </c>
      <c r="C81" s="385" t="str">
        <f>IFERROR(IF(N81&lt;&gt;"",N81,IF(A81=A80,IF(C80&lt;YEAR('Overview - Section A'!$E$8),C80+1,""),YEAR('Overview - Section A'!$E$7))),"")</f>
        <v/>
      </c>
      <c r="D81" s="428"/>
      <c r="E81" s="387"/>
      <c r="F81" s="388" t="str">
        <f t="shared" si="6"/>
        <v/>
      </c>
      <c r="G81" s="389"/>
      <c r="H81" s="390"/>
      <c r="I81" s="429"/>
      <c r="J81" s="430" t="s">
        <v>416</v>
      </c>
      <c r="K81" s="430" t="b">
        <f t="shared" si="5"/>
        <v>0</v>
      </c>
      <c r="L81" s="429" t="str">
        <f>IFERROR(IF(G81&lt;&gt;"",INDEX('Overview - Section A'!$U$37:$U$44,MATCH(G81,'Overview - Section A'!$A$37:$A$44,1)),J81),"")</f>
        <v>a1Y36000002qEXiEAM</v>
      </c>
      <c r="M81" s="431" t="s">
        <v>689</v>
      </c>
      <c r="N81" s="429"/>
      <c r="O81" s="429"/>
      <c r="P81" s="165"/>
    </row>
    <row r="82" spans="1:16" ht="47.1" customHeight="1" x14ac:dyDescent="0.25">
      <c r="A82" s="427">
        <v>9</v>
      </c>
      <c r="B82" s="384" t="str">
        <f t="shared" si="4"/>
        <v/>
      </c>
      <c r="C82" s="385" t="str">
        <f>IFERROR(IF(N82&lt;&gt;"",N82,IF(A82=A81,IF(C81&lt;YEAR('Overview - Section A'!$E$8),C81+1,""),YEAR('Overview - Section A'!$E$7))),"")</f>
        <v/>
      </c>
      <c r="D82" s="428"/>
      <c r="E82" s="387"/>
      <c r="F82" s="388" t="str">
        <f t="shared" si="6"/>
        <v/>
      </c>
      <c r="G82" s="389"/>
      <c r="H82" s="390"/>
      <c r="I82" s="429"/>
      <c r="J82" s="430" t="s">
        <v>418</v>
      </c>
      <c r="K82" s="430" t="b">
        <f t="shared" si="5"/>
        <v>0</v>
      </c>
      <c r="L82" s="429" t="str">
        <f>IFERROR(IF(G82&lt;&gt;"",INDEX('Overview - Section A'!$U$37:$U$44,MATCH(G82,'Overview - Section A'!$A$37:$A$44,1)),J82),"")</f>
        <v>a1Y36000002qEXjEAM</v>
      </c>
      <c r="M82" s="431" t="s">
        <v>690</v>
      </c>
      <c r="N82" s="429"/>
      <c r="O82" s="429"/>
      <c r="P82" s="165"/>
    </row>
    <row r="83" spans="1:16" ht="47.1" customHeight="1" x14ac:dyDescent="0.25">
      <c r="A83" s="427">
        <v>9</v>
      </c>
      <c r="B83" s="384" t="str">
        <f t="shared" si="4"/>
        <v/>
      </c>
      <c r="C83" s="385" t="str">
        <f>IFERROR(IF(N83&lt;&gt;"",N83,IF(A83=A82,IF(C82&lt;YEAR('Overview - Section A'!$E$8),C82+1,""),YEAR('Overview - Section A'!$E$7))),"")</f>
        <v/>
      </c>
      <c r="D83" s="428"/>
      <c r="E83" s="387"/>
      <c r="F83" s="388" t="str">
        <f t="shared" si="6"/>
        <v/>
      </c>
      <c r="G83" s="389"/>
      <c r="H83" s="390"/>
      <c r="I83" s="429"/>
      <c r="J83" s="430" t="s">
        <v>420</v>
      </c>
      <c r="K83" s="430" t="b">
        <f t="shared" si="5"/>
        <v>0</v>
      </c>
      <c r="L83" s="429" t="str">
        <f>IFERROR(IF(G83&lt;&gt;"",INDEX('Overview - Section A'!$U$37:$U$44,MATCH(G83,'Overview - Section A'!$A$37:$A$44,1)),J83),"")</f>
        <v>a1Y36000002qEXkEAM</v>
      </c>
      <c r="M83" s="431" t="s">
        <v>691</v>
      </c>
      <c r="N83" s="429"/>
      <c r="O83" s="429"/>
      <c r="P83" s="165"/>
    </row>
    <row r="84" spans="1:16" ht="47.1" customHeight="1" x14ac:dyDescent="0.25">
      <c r="A84" s="427">
        <v>10</v>
      </c>
      <c r="B84" s="384" t="str">
        <f t="shared" si="4"/>
        <v/>
      </c>
      <c r="C84" s="385">
        <f>IFERROR(IF(N84&lt;&gt;"",N84,IF(A84=A83,IF(C83&lt;YEAR('Overview - Section A'!$E$8),C83+1,""),YEAR('Overview - Section A'!$E$7))),"")</f>
        <v>2018</v>
      </c>
      <c r="D84" s="428"/>
      <c r="E84" s="387"/>
      <c r="F84" s="388" t="str">
        <f t="shared" si="6"/>
        <v/>
      </c>
      <c r="G84" s="389"/>
      <c r="H84" s="390"/>
      <c r="I84" s="429"/>
      <c r="J84" s="430" t="s">
        <v>410</v>
      </c>
      <c r="K84" s="430" t="b">
        <f t="shared" si="5"/>
        <v>0</v>
      </c>
      <c r="L84" s="429" t="str">
        <f>IFERROR(IF(G84&lt;&gt;"",INDEX('Overview - Section A'!$U$37:$U$44,MATCH(G84,'Overview - Section A'!$A$37:$A$44,1)),J84),"")</f>
        <v>a1Y36000002qEXfEAM</v>
      </c>
      <c r="M84" s="431" t="s">
        <v>692</v>
      </c>
      <c r="N84" s="429"/>
      <c r="O84" s="429"/>
      <c r="P84" s="165"/>
    </row>
    <row r="85" spans="1:16" ht="47.1" customHeight="1" x14ac:dyDescent="0.25">
      <c r="A85" s="427">
        <v>10</v>
      </c>
      <c r="B85" s="384" t="str">
        <f t="shared" si="4"/>
        <v/>
      </c>
      <c r="C85" s="385">
        <f>IFERROR(IF(N85&lt;&gt;"",N85,IF(A85=A84,IF(C84&lt;YEAR('Overview - Section A'!$E$8),C84+1,""),YEAR('Overview - Section A'!$E$7))),"")</f>
        <v>2019</v>
      </c>
      <c r="D85" s="428"/>
      <c r="E85" s="387"/>
      <c r="F85" s="388" t="str">
        <f t="shared" si="6"/>
        <v/>
      </c>
      <c r="G85" s="389"/>
      <c r="H85" s="390"/>
      <c r="I85" s="429"/>
      <c r="J85" s="430" t="s">
        <v>412</v>
      </c>
      <c r="K85" s="430" t="b">
        <f t="shared" si="5"/>
        <v>0</v>
      </c>
      <c r="L85" s="429" t="str">
        <f>IFERROR(IF(G85&lt;&gt;"",INDEX('Overview - Section A'!$U$37:$U$44,MATCH(G85,'Overview - Section A'!$A$37:$A$44,1)),J85),"")</f>
        <v>a1Y36000002qEXgEAM</v>
      </c>
      <c r="M85" s="431" t="s">
        <v>693</v>
      </c>
      <c r="N85" s="429"/>
      <c r="O85" s="429"/>
      <c r="P85" s="165"/>
    </row>
    <row r="86" spans="1:16" ht="47.1" customHeight="1" x14ac:dyDescent="0.25">
      <c r="A86" s="427">
        <v>10</v>
      </c>
      <c r="B86" s="384" t="str">
        <f t="shared" si="4"/>
        <v/>
      </c>
      <c r="C86" s="385">
        <f>IFERROR(IF(N86&lt;&gt;"",N86,IF(A86=A85,IF(C85&lt;YEAR('Overview - Section A'!$E$8),C85+1,""),YEAR('Overview - Section A'!$E$7))),"")</f>
        <v>2020</v>
      </c>
      <c r="D86" s="428"/>
      <c r="E86" s="387"/>
      <c r="F86" s="388" t="str">
        <f t="shared" si="6"/>
        <v/>
      </c>
      <c r="G86" s="389"/>
      <c r="H86" s="390"/>
      <c r="I86" s="429"/>
      <c r="J86" s="430" t="s">
        <v>414</v>
      </c>
      <c r="K86" s="430" t="b">
        <f t="shared" si="5"/>
        <v>0</v>
      </c>
      <c r="L86" s="429" t="str">
        <f>IFERROR(IF(G86&lt;&gt;"",INDEX('Overview - Section A'!$U$37:$U$44,MATCH(G86,'Overview - Section A'!$A$37:$A$44,1)),J86),"")</f>
        <v>a1Y36000002qEXhEAM</v>
      </c>
      <c r="M86" s="431" t="s">
        <v>694</v>
      </c>
      <c r="N86" s="429"/>
      <c r="O86" s="429"/>
      <c r="P86" s="165"/>
    </row>
    <row r="87" spans="1:16" ht="47.1" customHeight="1" x14ac:dyDescent="0.25">
      <c r="A87" s="427">
        <v>10</v>
      </c>
      <c r="B87" s="384" t="str">
        <f t="shared" si="4"/>
        <v/>
      </c>
      <c r="C87" s="385" t="str">
        <f>IFERROR(IF(N87&lt;&gt;"",N87,IF(A87=A86,IF(C86&lt;YEAR('Overview - Section A'!$E$8),C86+1,""),YEAR('Overview - Section A'!$E$7))),"")</f>
        <v/>
      </c>
      <c r="D87" s="428"/>
      <c r="E87" s="387"/>
      <c r="F87" s="388" t="str">
        <f t="shared" si="6"/>
        <v/>
      </c>
      <c r="G87" s="389"/>
      <c r="H87" s="390"/>
      <c r="I87" s="429"/>
      <c r="J87" s="430" t="s">
        <v>416</v>
      </c>
      <c r="K87" s="430" t="b">
        <f t="shared" si="5"/>
        <v>0</v>
      </c>
      <c r="L87" s="429" t="str">
        <f>IFERROR(IF(G87&lt;&gt;"",INDEX('Overview - Section A'!$U$37:$U$44,MATCH(G87,'Overview - Section A'!$A$37:$A$44,1)),J87),"")</f>
        <v>a1Y36000002qEXiEAM</v>
      </c>
      <c r="M87" s="431" t="s">
        <v>695</v>
      </c>
      <c r="N87" s="429"/>
      <c r="O87" s="429"/>
      <c r="P87" s="165"/>
    </row>
    <row r="88" spans="1:16" ht="47.1" customHeight="1" x14ac:dyDescent="0.25">
      <c r="A88" s="427">
        <v>10</v>
      </c>
      <c r="B88" s="384" t="str">
        <f t="shared" si="4"/>
        <v/>
      </c>
      <c r="C88" s="385" t="str">
        <f>IFERROR(IF(N88&lt;&gt;"",N88,IF(A88=A87,IF(C87&lt;YEAR('Overview - Section A'!$E$8),C87+1,""),YEAR('Overview - Section A'!$E$7))),"")</f>
        <v/>
      </c>
      <c r="D88" s="428"/>
      <c r="E88" s="387"/>
      <c r="F88" s="388" t="str">
        <f t="shared" si="6"/>
        <v/>
      </c>
      <c r="G88" s="389"/>
      <c r="H88" s="390"/>
      <c r="I88" s="429"/>
      <c r="J88" s="430" t="s">
        <v>418</v>
      </c>
      <c r="K88" s="430" t="b">
        <f t="shared" si="5"/>
        <v>0</v>
      </c>
      <c r="L88" s="429" t="str">
        <f>IFERROR(IF(G88&lt;&gt;"",INDEX('Overview - Section A'!$U$37:$U$44,MATCH(G88,'Overview - Section A'!$A$37:$A$44,1)),J88),"")</f>
        <v>a1Y36000002qEXjEAM</v>
      </c>
      <c r="M88" s="431" t="s">
        <v>696</v>
      </c>
      <c r="N88" s="429"/>
      <c r="O88" s="429"/>
      <c r="P88" s="165"/>
    </row>
    <row r="89" spans="1:16" ht="47.1" customHeight="1" x14ac:dyDescent="0.25">
      <c r="A89" s="427">
        <v>10</v>
      </c>
      <c r="B89" s="384" t="str">
        <f t="shared" si="4"/>
        <v/>
      </c>
      <c r="C89" s="385" t="str">
        <f>IFERROR(IF(N89&lt;&gt;"",N89,IF(A89=A88,IF(C88&lt;YEAR('Overview - Section A'!$E$8),C88+1,""),YEAR('Overview - Section A'!$E$7))),"")</f>
        <v/>
      </c>
      <c r="D89" s="428"/>
      <c r="E89" s="387"/>
      <c r="F89" s="388" t="str">
        <f t="shared" si="6"/>
        <v/>
      </c>
      <c r="G89" s="389"/>
      <c r="H89" s="390"/>
      <c r="I89" s="429"/>
      <c r="J89" s="430" t="s">
        <v>420</v>
      </c>
      <c r="K89" s="430" t="b">
        <f t="shared" si="5"/>
        <v>0</v>
      </c>
      <c r="L89" s="429" t="str">
        <f>IFERROR(IF(G89&lt;&gt;"",INDEX('Overview - Section A'!$U$37:$U$44,MATCH(G89,'Overview - Section A'!$A$37:$A$44,1)),J89),"")</f>
        <v>a1Y36000002qEXkEAM</v>
      </c>
      <c r="M89" s="431" t="s">
        <v>697</v>
      </c>
      <c r="N89" s="429"/>
      <c r="O89" s="429"/>
      <c r="P89" s="165"/>
    </row>
    <row r="90" spans="1:16" ht="47.1" customHeight="1" x14ac:dyDescent="0.25">
      <c r="A90" s="427">
        <v>11</v>
      </c>
      <c r="B90" s="384" t="str">
        <f t="shared" si="4"/>
        <v/>
      </c>
      <c r="C90" s="385">
        <f>IFERROR(IF(N90&lt;&gt;"",N90,IF(A90=A89,IF(C89&lt;YEAR('Overview - Section A'!$E$8),C89+1,""),YEAR('Overview - Section A'!$E$7))),"")</f>
        <v>2018</v>
      </c>
      <c r="D90" s="428"/>
      <c r="E90" s="387"/>
      <c r="F90" s="388" t="str">
        <f t="shared" si="6"/>
        <v/>
      </c>
      <c r="G90" s="389"/>
      <c r="H90" s="390"/>
      <c r="I90" s="429"/>
      <c r="J90" s="430" t="s">
        <v>410</v>
      </c>
      <c r="K90" s="430" t="b">
        <f t="shared" si="5"/>
        <v>0</v>
      </c>
      <c r="L90" s="429" t="str">
        <f>IFERROR(IF(G90&lt;&gt;"",INDEX('Overview - Section A'!$U$37:$U$44,MATCH(G90,'Overview - Section A'!$A$37:$A$44,1)),J90),"")</f>
        <v>a1Y36000002qEXfEAM</v>
      </c>
      <c r="M90" s="431" t="s">
        <v>698</v>
      </c>
      <c r="N90" s="429"/>
      <c r="O90" s="429"/>
      <c r="P90" s="165"/>
    </row>
    <row r="91" spans="1:16" ht="47.1" customHeight="1" x14ac:dyDescent="0.25">
      <c r="A91" s="427">
        <v>11</v>
      </c>
      <c r="B91" s="384" t="str">
        <f t="shared" si="4"/>
        <v/>
      </c>
      <c r="C91" s="385">
        <f>IFERROR(IF(N91&lt;&gt;"",N91,IF(A91=A90,IF(C90&lt;YEAR('Overview - Section A'!$E$8),C90+1,""),YEAR('Overview - Section A'!$E$7))),"")</f>
        <v>2019</v>
      </c>
      <c r="D91" s="428"/>
      <c r="E91" s="387"/>
      <c r="F91" s="388" t="str">
        <f t="shared" si="6"/>
        <v/>
      </c>
      <c r="G91" s="389"/>
      <c r="H91" s="390"/>
      <c r="I91" s="429"/>
      <c r="J91" s="430" t="s">
        <v>412</v>
      </c>
      <c r="K91" s="430" t="b">
        <f t="shared" si="5"/>
        <v>0</v>
      </c>
      <c r="L91" s="429" t="str">
        <f>IFERROR(IF(G91&lt;&gt;"",INDEX('Overview - Section A'!$U$37:$U$44,MATCH(G91,'Overview - Section A'!$A$37:$A$44,1)),J91),"")</f>
        <v>a1Y36000002qEXgEAM</v>
      </c>
      <c r="M91" s="431" t="s">
        <v>699</v>
      </c>
      <c r="N91" s="429"/>
      <c r="O91" s="429"/>
      <c r="P91" s="165"/>
    </row>
    <row r="92" spans="1:16" ht="47.1" customHeight="1" x14ac:dyDescent="0.25">
      <c r="A92" s="427">
        <v>11</v>
      </c>
      <c r="B92" s="384" t="str">
        <f t="shared" si="4"/>
        <v/>
      </c>
      <c r="C92" s="385">
        <f>IFERROR(IF(N92&lt;&gt;"",N92,IF(A92=A91,IF(C91&lt;YEAR('Overview - Section A'!$E$8),C91+1,""),YEAR('Overview - Section A'!$E$7))),"")</f>
        <v>2020</v>
      </c>
      <c r="D92" s="428"/>
      <c r="E92" s="387"/>
      <c r="F92" s="388" t="str">
        <f t="shared" si="6"/>
        <v/>
      </c>
      <c r="G92" s="389"/>
      <c r="H92" s="390"/>
      <c r="I92" s="429"/>
      <c r="J92" s="430" t="s">
        <v>414</v>
      </c>
      <c r="K92" s="430" t="b">
        <f t="shared" si="5"/>
        <v>0</v>
      </c>
      <c r="L92" s="429" t="str">
        <f>IFERROR(IF(G92&lt;&gt;"",INDEX('Overview - Section A'!$U$37:$U$44,MATCH(G92,'Overview - Section A'!$A$37:$A$44,1)),J92),"")</f>
        <v>a1Y36000002qEXhEAM</v>
      </c>
      <c r="M92" s="431" t="s">
        <v>700</v>
      </c>
      <c r="N92" s="429"/>
      <c r="O92" s="429"/>
      <c r="P92" s="165"/>
    </row>
    <row r="93" spans="1:16" ht="47.1" customHeight="1" x14ac:dyDescent="0.25">
      <c r="A93" s="427">
        <v>11</v>
      </c>
      <c r="B93" s="384" t="str">
        <f t="shared" si="4"/>
        <v/>
      </c>
      <c r="C93" s="385" t="str">
        <f>IFERROR(IF(N93&lt;&gt;"",N93,IF(A93=A92,IF(C92&lt;YEAR('Overview - Section A'!$E$8),C92+1,""),YEAR('Overview - Section A'!$E$7))),"")</f>
        <v/>
      </c>
      <c r="D93" s="428"/>
      <c r="E93" s="387"/>
      <c r="F93" s="388" t="str">
        <f t="shared" si="6"/>
        <v/>
      </c>
      <c r="G93" s="389"/>
      <c r="H93" s="390"/>
      <c r="I93" s="429"/>
      <c r="J93" s="430" t="s">
        <v>416</v>
      </c>
      <c r="K93" s="430" t="b">
        <f t="shared" si="5"/>
        <v>0</v>
      </c>
      <c r="L93" s="429" t="str">
        <f>IFERROR(IF(G93&lt;&gt;"",INDEX('Overview - Section A'!$U$37:$U$44,MATCH(G93,'Overview - Section A'!$A$37:$A$44,1)),J93),"")</f>
        <v>a1Y36000002qEXiEAM</v>
      </c>
      <c r="M93" s="431" t="s">
        <v>701</v>
      </c>
      <c r="N93" s="429"/>
      <c r="O93" s="429"/>
      <c r="P93" s="165"/>
    </row>
    <row r="94" spans="1:16" ht="47.1" customHeight="1" x14ac:dyDescent="0.25">
      <c r="A94" s="427">
        <v>11</v>
      </c>
      <c r="B94" s="384" t="str">
        <f t="shared" ref="B94:B119" si="7">IF(A94=A93,"",VLOOKUP(A94,$A$9:$V$26,22,FALSE))</f>
        <v/>
      </c>
      <c r="C94" s="385" t="str">
        <f>IFERROR(IF(N94&lt;&gt;"",N94,IF(A94=A93,IF(C93&lt;YEAR('Overview - Section A'!$E$8),C93+1,""),YEAR('Overview - Section A'!$E$7))),"")</f>
        <v/>
      </c>
      <c r="D94" s="428"/>
      <c r="E94" s="387"/>
      <c r="F94" s="388" t="str">
        <f t="shared" ref="F94:F119" si="8">IF(IF(AND(D94="",E94=""),O94,IFERROR((D94/E94)*100,""))=0,"",IF(AND(D94="",E94=""),O94,IFERROR((D94/E94)*100,"")))</f>
        <v/>
      </c>
      <c r="G94" s="389"/>
      <c r="H94" s="390"/>
      <c r="I94" s="429"/>
      <c r="J94" s="430" t="s">
        <v>418</v>
      </c>
      <c r="K94" s="430" t="b">
        <f t="shared" ref="K94:K119" si="9">IFERROR(IF(VLOOKUP(A94,$A$9:$V$26,22,FALSE)&lt;&gt;"",TRUE,FALSE),FALSE)</f>
        <v>0</v>
      </c>
      <c r="L94" s="429" t="str">
        <f>IFERROR(IF(G94&lt;&gt;"",INDEX('Overview - Section A'!$U$37:$U$44,MATCH(G94,'Overview - Section A'!$A$37:$A$44,1)),J94),"")</f>
        <v>a1Y36000002qEXjEAM</v>
      </c>
      <c r="M94" s="431" t="s">
        <v>702</v>
      </c>
      <c r="N94" s="429"/>
      <c r="O94" s="429"/>
      <c r="P94" s="165"/>
    </row>
    <row r="95" spans="1:16" ht="47.1" customHeight="1" x14ac:dyDescent="0.25">
      <c r="A95" s="427">
        <v>11</v>
      </c>
      <c r="B95" s="384" t="str">
        <f t="shared" si="7"/>
        <v/>
      </c>
      <c r="C95" s="385" t="str">
        <f>IFERROR(IF(N95&lt;&gt;"",N95,IF(A95=A94,IF(C94&lt;YEAR('Overview - Section A'!$E$8),C94+1,""),YEAR('Overview - Section A'!$E$7))),"")</f>
        <v/>
      </c>
      <c r="D95" s="428"/>
      <c r="E95" s="387"/>
      <c r="F95" s="388" t="str">
        <f t="shared" si="8"/>
        <v/>
      </c>
      <c r="G95" s="389"/>
      <c r="H95" s="390"/>
      <c r="I95" s="429"/>
      <c r="J95" s="430" t="s">
        <v>420</v>
      </c>
      <c r="K95" s="430" t="b">
        <f t="shared" si="9"/>
        <v>0</v>
      </c>
      <c r="L95" s="429" t="str">
        <f>IFERROR(IF(G95&lt;&gt;"",INDEX('Overview - Section A'!$U$37:$U$44,MATCH(G95,'Overview - Section A'!$A$37:$A$44,1)),J95),"")</f>
        <v>a1Y36000002qEXkEAM</v>
      </c>
      <c r="M95" s="431" t="s">
        <v>703</v>
      </c>
      <c r="N95" s="429"/>
      <c r="O95" s="429"/>
      <c r="P95" s="165"/>
    </row>
    <row r="96" spans="1:16" ht="47.1" customHeight="1" x14ac:dyDescent="0.25">
      <c r="A96" s="427">
        <v>12</v>
      </c>
      <c r="B96" s="384" t="str">
        <f t="shared" si="7"/>
        <v/>
      </c>
      <c r="C96" s="385">
        <f>IFERROR(IF(N96&lt;&gt;"",N96,IF(A96=A95,IF(C95&lt;YEAR('Overview - Section A'!$E$8),C95+1,""),YEAR('Overview - Section A'!$E$7))),"")</f>
        <v>2018</v>
      </c>
      <c r="D96" s="428"/>
      <c r="E96" s="387"/>
      <c r="F96" s="388" t="str">
        <f t="shared" si="8"/>
        <v/>
      </c>
      <c r="G96" s="389"/>
      <c r="H96" s="390"/>
      <c r="I96" s="429"/>
      <c r="J96" s="430" t="s">
        <v>410</v>
      </c>
      <c r="K96" s="430" t="b">
        <f t="shared" si="9"/>
        <v>0</v>
      </c>
      <c r="L96" s="429" t="str">
        <f>IFERROR(IF(G96&lt;&gt;"",INDEX('Overview - Section A'!$U$37:$U$44,MATCH(G96,'Overview - Section A'!$A$37:$A$44,1)),J96),"")</f>
        <v>a1Y36000002qEXfEAM</v>
      </c>
      <c r="M96" s="431" t="s">
        <v>704</v>
      </c>
      <c r="N96" s="429"/>
      <c r="O96" s="429"/>
      <c r="P96" s="165"/>
    </row>
    <row r="97" spans="1:16" ht="47.1" customHeight="1" x14ac:dyDescent="0.25">
      <c r="A97" s="427">
        <v>12</v>
      </c>
      <c r="B97" s="384" t="str">
        <f t="shared" si="7"/>
        <v/>
      </c>
      <c r="C97" s="385">
        <f>IFERROR(IF(N97&lt;&gt;"",N97,IF(A97=A96,IF(C96&lt;YEAR('Overview - Section A'!$E$8),C96+1,""),YEAR('Overview - Section A'!$E$7))),"")</f>
        <v>2019</v>
      </c>
      <c r="D97" s="428"/>
      <c r="E97" s="387"/>
      <c r="F97" s="388" t="str">
        <f t="shared" si="8"/>
        <v/>
      </c>
      <c r="G97" s="389"/>
      <c r="H97" s="390"/>
      <c r="I97" s="429"/>
      <c r="J97" s="430" t="s">
        <v>412</v>
      </c>
      <c r="K97" s="430" t="b">
        <f t="shared" si="9"/>
        <v>0</v>
      </c>
      <c r="L97" s="429" t="str">
        <f>IFERROR(IF(G97&lt;&gt;"",INDEX('Overview - Section A'!$U$37:$U$44,MATCH(G97,'Overview - Section A'!$A$37:$A$44,1)),J97),"")</f>
        <v>a1Y36000002qEXgEAM</v>
      </c>
      <c r="M97" s="431" t="s">
        <v>705</v>
      </c>
      <c r="N97" s="429"/>
      <c r="O97" s="429"/>
      <c r="P97" s="165"/>
    </row>
    <row r="98" spans="1:16" ht="47.1" customHeight="1" x14ac:dyDescent="0.25">
      <c r="A98" s="427">
        <v>12</v>
      </c>
      <c r="B98" s="384" t="str">
        <f t="shared" si="7"/>
        <v/>
      </c>
      <c r="C98" s="385">
        <f>IFERROR(IF(N98&lt;&gt;"",N98,IF(A98=A97,IF(C97&lt;YEAR('Overview - Section A'!$E$8),C97+1,""),YEAR('Overview - Section A'!$E$7))),"")</f>
        <v>2020</v>
      </c>
      <c r="D98" s="428"/>
      <c r="E98" s="387"/>
      <c r="F98" s="388" t="str">
        <f t="shared" si="8"/>
        <v/>
      </c>
      <c r="G98" s="389"/>
      <c r="H98" s="390"/>
      <c r="I98" s="429"/>
      <c r="J98" s="430" t="s">
        <v>414</v>
      </c>
      <c r="K98" s="430" t="b">
        <f t="shared" si="9"/>
        <v>0</v>
      </c>
      <c r="L98" s="429" t="str">
        <f>IFERROR(IF(G98&lt;&gt;"",INDEX('Overview - Section A'!$U$37:$U$44,MATCH(G98,'Overview - Section A'!$A$37:$A$44,1)),J98),"")</f>
        <v>a1Y36000002qEXhEAM</v>
      </c>
      <c r="M98" s="431" t="s">
        <v>706</v>
      </c>
      <c r="N98" s="429"/>
      <c r="O98" s="429"/>
      <c r="P98" s="165"/>
    </row>
    <row r="99" spans="1:16" ht="47.1" customHeight="1" x14ac:dyDescent="0.25">
      <c r="A99" s="427">
        <v>12</v>
      </c>
      <c r="B99" s="384" t="str">
        <f t="shared" si="7"/>
        <v/>
      </c>
      <c r="C99" s="385" t="str">
        <f>IFERROR(IF(N99&lt;&gt;"",N99,IF(A99=A98,IF(C98&lt;YEAR('Overview - Section A'!$E$8),C98+1,""),YEAR('Overview - Section A'!$E$7))),"")</f>
        <v/>
      </c>
      <c r="D99" s="428"/>
      <c r="E99" s="387"/>
      <c r="F99" s="388" t="str">
        <f t="shared" si="8"/>
        <v/>
      </c>
      <c r="G99" s="389"/>
      <c r="H99" s="390"/>
      <c r="I99" s="429"/>
      <c r="J99" s="430" t="s">
        <v>416</v>
      </c>
      <c r="K99" s="430" t="b">
        <f t="shared" si="9"/>
        <v>0</v>
      </c>
      <c r="L99" s="429" t="str">
        <f>IFERROR(IF(G99&lt;&gt;"",INDEX('Overview - Section A'!$U$37:$U$44,MATCH(G99,'Overview - Section A'!$A$37:$A$44,1)),J99),"")</f>
        <v>a1Y36000002qEXiEAM</v>
      </c>
      <c r="M99" s="431" t="s">
        <v>707</v>
      </c>
      <c r="N99" s="429"/>
      <c r="O99" s="429"/>
      <c r="P99" s="165"/>
    </row>
    <row r="100" spans="1:16" ht="47.1" customHeight="1" x14ac:dyDescent="0.25">
      <c r="A100" s="427">
        <v>12</v>
      </c>
      <c r="B100" s="384" t="str">
        <f t="shared" si="7"/>
        <v/>
      </c>
      <c r="C100" s="385" t="str">
        <f>IFERROR(IF(N100&lt;&gt;"",N100,IF(A100=A99,IF(C99&lt;YEAR('Overview - Section A'!$E$8),C99+1,""),YEAR('Overview - Section A'!$E$7))),"")</f>
        <v/>
      </c>
      <c r="D100" s="428"/>
      <c r="E100" s="387"/>
      <c r="F100" s="388" t="str">
        <f t="shared" si="8"/>
        <v/>
      </c>
      <c r="G100" s="389"/>
      <c r="H100" s="390"/>
      <c r="I100" s="429"/>
      <c r="J100" s="430" t="s">
        <v>418</v>
      </c>
      <c r="K100" s="430" t="b">
        <f t="shared" si="9"/>
        <v>0</v>
      </c>
      <c r="L100" s="429" t="str">
        <f>IFERROR(IF(G100&lt;&gt;"",INDEX('Overview - Section A'!$U$37:$U$44,MATCH(G100,'Overview - Section A'!$A$37:$A$44,1)),J100),"")</f>
        <v>a1Y36000002qEXjEAM</v>
      </c>
      <c r="M100" s="431" t="s">
        <v>708</v>
      </c>
      <c r="N100" s="429"/>
      <c r="O100" s="429"/>
      <c r="P100" s="165"/>
    </row>
    <row r="101" spans="1:16" ht="47.1" customHeight="1" x14ac:dyDescent="0.25">
      <c r="A101" s="427">
        <v>12</v>
      </c>
      <c r="B101" s="384" t="str">
        <f t="shared" si="7"/>
        <v/>
      </c>
      <c r="C101" s="385" t="str">
        <f>IFERROR(IF(N101&lt;&gt;"",N101,IF(A101=A100,IF(C100&lt;YEAR('Overview - Section A'!$E$8),C100+1,""),YEAR('Overview - Section A'!$E$7))),"")</f>
        <v/>
      </c>
      <c r="D101" s="428"/>
      <c r="E101" s="387"/>
      <c r="F101" s="388" t="str">
        <f t="shared" si="8"/>
        <v/>
      </c>
      <c r="G101" s="389"/>
      <c r="H101" s="390"/>
      <c r="I101" s="429"/>
      <c r="J101" s="430" t="s">
        <v>420</v>
      </c>
      <c r="K101" s="430" t="b">
        <f t="shared" si="9"/>
        <v>0</v>
      </c>
      <c r="L101" s="429" t="str">
        <f>IFERROR(IF(G101&lt;&gt;"",INDEX('Overview - Section A'!$U$37:$U$44,MATCH(G101,'Overview - Section A'!$A$37:$A$44,1)),J101),"")</f>
        <v>a1Y36000002qEXkEAM</v>
      </c>
      <c r="M101" s="431" t="s">
        <v>709</v>
      </c>
      <c r="N101" s="429"/>
      <c r="O101" s="429"/>
      <c r="P101" s="165"/>
    </row>
    <row r="102" spans="1:16" ht="47.1" customHeight="1" x14ac:dyDescent="0.25">
      <c r="A102" s="427">
        <v>13</v>
      </c>
      <c r="B102" s="384" t="str">
        <f t="shared" si="7"/>
        <v/>
      </c>
      <c r="C102" s="385">
        <f>IFERROR(IF(N102&lt;&gt;"",N102,IF(A102=A101,IF(C101&lt;YEAR('Overview - Section A'!$E$8),C101+1,""),YEAR('Overview - Section A'!$E$7))),"")</f>
        <v>2018</v>
      </c>
      <c r="D102" s="428"/>
      <c r="E102" s="387"/>
      <c r="F102" s="388" t="str">
        <f t="shared" si="8"/>
        <v/>
      </c>
      <c r="G102" s="389"/>
      <c r="H102" s="390"/>
      <c r="I102" s="429"/>
      <c r="J102" s="430" t="s">
        <v>410</v>
      </c>
      <c r="K102" s="430" t="b">
        <f t="shared" si="9"/>
        <v>0</v>
      </c>
      <c r="L102" s="429" t="str">
        <f>IFERROR(IF(G102&lt;&gt;"",INDEX('Overview - Section A'!$U$37:$U$44,MATCH(G102,'Overview - Section A'!$A$37:$A$44,1)),J102),"")</f>
        <v>a1Y36000002qEXfEAM</v>
      </c>
      <c r="M102" s="431" t="s">
        <v>710</v>
      </c>
      <c r="N102" s="429"/>
      <c r="O102" s="429"/>
      <c r="P102" s="165"/>
    </row>
    <row r="103" spans="1:16" ht="47.1" customHeight="1" x14ac:dyDescent="0.25">
      <c r="A103" s="427">
        <v>13</v>
      </c>
      <c r="B103" s="384" t="str">
        <f t="shared" si="7"/>
        <v/>
      </c>
      <c r="C103" s="385">
        <f>IFERROR(IF(N103&lt;&gt;"",N103,IF(A103=A102,IF(C102&lt;YEAR('Overview - Section A'!$E$8),C102+1,""),YEAR('Overview - Section A'!$E$7))),"")</f>
        <v>2019</v>
      </c>
      <c r="D103" s="428"/>
      <c r="E103" s="387"/>
      <c r="F103" s="388" t="str">
        <f t="shared" si="8"/>
        <v/>
      </c>
      <c r="G103" s="389"/>
      <c r="H103" s="390"/>
      <c r="I103" s="429"/>
      <c r="J103" s="430" t="s">
        <v>412</v>
      </c>
      <c r="K103" s="430" t="b">
        <f t="shared" si="9"/>
        <v>0</v>
      </c>
      <c r="L103" s="429" t="str">
        <f>IFERROR(IF(G103&lt;&gt;"",INDEX('Overview - Section A'!$U$37:$U$44,MATCH(G103,'Overview - Section A'!$A$37:$A$44,1)),J103),"")</f>
        <v>a1Y36000002qEXgEAM</v>
      </c>
      <c r="M103" s="431" t="s">
        <v>711</v>
      </c>
      <c r="N103" s="429"/>
      <c r="O103" s="429"/>
      <c r="P103" s="165"/>
    </row>
    <row r="104" spans="1:16" ht="47.1" customHeight="1" x14ac:dyDescent="0.25">
      <c r="A104" s="427">
        <v>13</v>
      </c>
      <c r="B104" s="384" t="str">
        <f t="shared" si="7"/>
        <v/>
      </c>
      <c r="C104" s="385">
        <f>IFERROR(IF(N104&lt;&gt;"",N104,IF(A104=A103,IF(C103&lt;YEAR('Overview - Section A'!$E$8),C103+1,""),YEAR('Overview - Section A'!$E$7))),"")</f>
        <v>2020</v>
      </c>
      <c r="D104" s="428"/>
      <c r="E104" s="387"/>
      <c r="F104" s="388" t="str">
        <f t="shared" si="8"/>
        <v/>
      </c>
      <c r="G104" s="389"/>
      <c r="H104" s="390"/>
      <c r="I104" s="429"/>
      <c r="J104" s="430" t="s">
        <v>414</v>
      </c>
      <c r="K104" s="430" t="b">
        <f t="shared" si="9"/>
        <v>0</v>
      </c>
      <c r="L104" s="429" t="str">
        <f>IFERROR(IF(G104&lt;&gt;"",INDEX('Overview - Section A'!$U$37:$U$44,MATCH(G104,'Overview - Section A'!$A$37:$A$44,1)),J104),"")</f>
        <v>a1Y36000002qEXhEAM</v>
      </c>
      <c r="M104" s="431" t="s">
        <v>712</v>
      </c>
      <c r="N104" s="429"/>
      <c r="O104" s="429"/>
      <c r="P104" s="165"/>
    </row>
    <row r="105" spans="1:16" ht="47.1" customHeight="1" x14ac:dyDescent="0.25">
      <c r="A105" s="427">
        <v>13</v>
      </c>
      <c r="B105" s="384" t="str">
        <f t="shared" si="7"/>
        <v/>
      </c>
      <c r="C105" s="385" t="str">
        <f>IFERROR(IF(N105&lt;&gt;"",N105,IF(A105=A104,IF(C104&lt;YEAR('Overview - Section A'!$E$8),C104+1,""),YEAR('Overview - Section A'!$E$7))),"")</f>
        <v/>
      </c>
      <c r="D105" s="428"/>
      <c r="E105" s="387"/>
      <c r="F105" s="388" t="str">
        <f t="shared" si="8"/>
        <v/>
      </c>
      <c r="G105" s="389"/>
      <c r="H105" s="390"/>
      <c r="I105" s="429"/>
      <c r="J105" s="430" t="s">
        <v>416</v>
      </c>
      <c r="K105" s="430" t="b">
        <f t="shared" si="9"/>
        <v>0</v>
      </c>
      <c r="L105" s="429" t="str">
        <f>IFERROR(IF(G105&lt;&gt;"",INDEX('Overview - Section A'!$U$37:$U$44,MATCH(G105,'Overview - Section A'!$A$37:$A$44,1)),J105),"")</f>
        <v>a1Y36000002qEXiEAM</v>
      </c>
      <c r="M105" s="431" t="s">
        <v>713</v>
      </c>
      <c r="N105" s="429"/>
      <c r="O105" s="429"/>
      <c r="P105" s="165"/>
    </row>
    <row r="106" spans="1:16" ht="47.1" customHeight="1" x14ac:dyDescent="0.25">
      <c r="A106" s="427">
        <v>13</v>
      </c>
      <c r="B106" s="384" t="str">
        <f t="shared" si="7"/>
        <v/>
      </c>
      <c r="C106" s="385" t="str">
        <f>IFERROR(IF(N106&lt;&gt;"",N106,IF(A106=A105,IF(C105&lt;YEAR('Overview - Section A'!$E$8),C105+1,""),YEAR('Overview - Section A'!$E$7))),"")</f>
        <v/>
      </c>
      <c r="D106" s="428"/>
      <c r="E106" s="387"/>
      <c r="F106" s="388" t="str">
        <f t="shared" si="8"/>
        <v/>
      </c>
      <c r="G106" s="389"/>
      <c r="H106" s="390"/>
      <c r="I106" s="429"/>
      <c r="J106" s="430" t="s">
        <v>418</v>
      </c>
      <c r="K106" s="430" t="b">
        <f t="shared" si="9"/>
        <v>0</v>
      </c>
      <c r="L106" s="429" t="str">
        <f>IFERROR(IF(G106&lt;&gt;"",INDEX('Overview - Section A'!$U$37:$U$44,MATCH(G106,'Overview - Section A'!$A$37:$A$44,1)),J106),"")</f>
        <v>a1Y36000002qEXjEAM</v>
      </c>
      <c r="M106" s="431" t="s">
        <v>714</v>
      </c>
      <c r="N106" s="429"/>
      <c r="O106" s="429"/>
      <c r="P106" s="165"/>
    </row>
    <row r="107" spans="1:16" ht="47.1" customHeight="1" x14ac:dyDescent="0.25">
      <c r="A107" s="427">
        <v>13</v>
      </c>
      <c r="B107" s="384" t="str">
        <f t="shared" si="7"/>
        <v/>
      </c>
      <c r="C107" s="385" t="str">
        <f>IFERROR(IF(N107&lt;&gt;"",N107,IF(A107=A106,IF(C106&lt;YEAR('Overview - Section A'!$E$8),C106+1,""),YEAR('Overview - Section A'!$E$7))),"")</f>
        <v/>
      </c>
      <c r="D107" s="428"/>
      <c r="E107" s="387"/>
      <c r="F107" s="388" t="str">
        <f t="shared" si="8"/>
        <v/>
      </c>
      <c r="G107" s="389"/>
      <c r="H107" s="390"/>
      <c r="I107" s="429"/>
      <c r="J107" s="430" t="s">
        <v>420</v>
      </c>
      <c r="K107" s="430" t="b">
        <f t="shared" si="9"/>
        <v>0</v>
      </c>
      <c r="L107" s="429" t="str">
        <f>IFERROR(IF(G107&lt;&gt;"",INDEX('Overview - Section A'!$U$37:$U$44,MATCH(G107,'Overview - Section A'!$A$37:$A$44,1)),J107),"")</f>
        <v>a1Y36000002qEXkEAM</v>
      </c>
      <c r="M107" s="431" t="s">
        <v>715</v>
      </c>
      <c r="N107" s="429"/>
      <c r="O107" s="429"/>
      <c r="P107" s="165"/>
    </row>
    <row r="108" spans="1:16" ht="47.1" customHeight="1" x14ac:dyDescent="0.25">
      <c r="A108" s="427">
        <v>14</v>
      </c>
      <c r="B108" s="384" t="str">
        <f t="shared" si="7"/>
        <v/>
      </c>
      <c r="C108" s="385">
        <f>IFERROR(IF(N108&lt;&gt;"",N108,IF(A108=A107,IF(C107&lt;YEAR('Overview - Section A'!$E$8),C107+1,""),YEAR('Overview - Section A'!$E$7))),"")</f>
        <v>2018</v>
      </c>
      <c r="D108" s="428"/>
      <c r="E108" s="387"/>
      <c r="F108" s="388" t="str">
        <f t="shared" si="8"/>
        <v/>
      </c>
      <c r="G108" s="389"/>
      <c r="H108" s="390"/>
      <c r="I108" s="429"/>
      <c r="J108" s="430" t="s">
        <v>410</v>
      </c>
      <c r="K108" s="430" t="b">
        <f t="shared" si="9"/>
        <v>0</v>
      </c>
      <c r="L108" s="429" t="str">
        <f>IFERROR(IF(G108&lt;&gt;"",INDEX('Overview - Section A'!$U$37:$U$44,MATCH(G108,'Overview - Section A'!$A$37:$A$44,1)),J108),"")</f>
        <v>a1Y36000002qEXfEAM</v>
      </c>
      <c r="M108" s="431" t="s">
        <v>716</v>
      </c>
      <c r="N108" s="429"/>
      <c r="O108" s="429"/>
      <c r="P108" s="165"/>
    </row>
    <row r="109" spans="1:16" ht="47.1" customHeight="1" x14ac:dyDescent="0.25">
      <c r="A109" s="427">
        <v>14</v>
      </c>
      <c r="B109" s="384" t="str">
        <f t="shared" si="7"/>
        <v/>
      </c>
      <c r="C109" s="385">
        <f>IFERROR(IF(N109&lt;&gt;"",N109,IF(A109=A108,IF(C108&lt;YEAR('Overview - Section A'!$E$8),C108+1,""),YEAR('Overview - Section A'!$E$7))),"")</f>
        <v>2019</v>
      </c>
      <c r="D109" s="428"/>
      <c r="E109" s="387"/>
      <c r="F109" s="388" t="str">
        <f t="shared" si="8"/>
        <v/>
      </c>
      <c r="G109" s="389"/>
      <c r="H109" s="390"/>
      <c r="I109" s="429"/>
      <c r="J109" s="430" t="s">
        <v>412</v>
      </c>
      <c r="K109" s="430" t="b">
        <f t="shared" si="9"/>
        <v>0</v>
      </c>
      <c r="L109" s="429" t="str">
        <f>IFERROR(IF(G109&lt;&gt;"",INDEX('Overview - Section A'!$U$37:$U$44,MATCH(G109,'Overview - Section A'!$A$37:$A$44,1)),J109),"")</f>
        <v>a1Y36000002qEXgEAM</v>
      </c>
      <c r="M109" s="431" t="s">
        <v>717</v>
      </c>
      <c r="N109" s="429"/>
      <c r="O109" s="429"/>
      <c r="P109" s="165"/>
    </row>
    <row r="110" spans="1:16" ht="47.1" customHeight="1" x14ac:dyDescent="0.25">
      <c r="A110" s="427">
        <v>14</v>
      </c>
      <c r="B110" s="384" t="str">
        <f t="shared" si="7"/>
        <v/>
      </c>
      <c r="C110" s="385">
        <f>IFERROR(IF(N110&lt;&gt;"",N110,IF(A110=A109,IF(C109&lt;YEAR('Overview - Section A'!$E$8),C109+1,""),YEAR('Overview - Section A'!$E$7))),"")</f>
        <v>2020</v>
      </c>
      <c r="D110" s="428"/>
      <c r="E110" s="387"/>
      <c r="F110" s="388" t="str">
        <f t="shared" si="8"/>
        <v/>
      </c>
      <c r="G110" s="389"/>
      <c r="H110" s="390"/>
      <c r="I110" s="429"/>
      <c r="J110" s="430" t="s">
        <v>414</v>
      </c>
      <c r="K110" s="430" t="b">
        <f t="shared" si="9"/>
        <v>0</v>
      </c>
      <c r="L110" s="429" t="str">
        <f>IFERROR(IF(G110&lt;&gt;"",INDEX('Overview - Section A'!$U$37:$U$44,MATCH(G110,'Overview - Section A'!$A$37:$A$44,1)),J110),"")</f>
        <v>a1Y36000002qEXhEAM</v>
      </c>
      <c r="M110" s="431" t="s">
        <v>718</v>
      </c>
      <c r="N110" s="429"/>
      <c r="O110" s="429"/>
      <c r="P110" s="165"/>
    </row>
    <row r="111" spans="1:16" ht="47.1" customHeight="1" x14ac:dyDescent="0.25">
      <c r="A111" s="427">
        <v>14</v>
      </c>
      <c r="B111" s="384" t="str">
        <f t="shared" si="7"/>
        <v/>
      </c>
      <c r="C111" s="385" t="str">
        <f>IFERROR(IF(N111&lt;&gt;"",N111,IF(A111=A110,IF(C110&lt;YEAR('Overview - Section A'!$E$8),C110+1,""),YEAR('Overview - Section A'!$E$7))),"")</f>
        <v/>
      </c>
      <c r="D111" s="428"/>
      <c r="E111" s="387"/>
      <c r="F111" s="388" t="str">
        <f t="shared" si="8"/>
        <v/>
      </c>
      <c r="G111" s="389"/>
      <c r="H111" s="390"/>
      <c r="I111" s="429"/>
      <c r="J111" s="430" t="s">
        <v>416</v>
      </c>
      <c r="K111" s="430" t="b">
        <f t="shared" si="9"/>
        <v>0</v>
      </c>
      <c r="L111" s="429" t="str">
        <f>IFERROR(IF(G111&lt;&gt;"",INDEX('Overview - Section A'!$U$37:$U$44,MATCH(G111,'Overview - Section A'!$A$37:$A$44,1)),J111),"")</f>
        <v>a1Y36000002qEXiEAM</v>
      </c>
      <c r="M111" s="431" t="s">
        <v>719</v>
      </c>
      <c r="N111" s="429"/>
      <c r="O111" s="429"/>
      <c r="P111" s="165"/>
    </row>
    <row r="112" spans="1:16" ht="47.1" customHeight="1" x14ac:dyDescent="0.25">
      <c r="A112" s="427">
        <v>14</v>
      </c>
      <c r="B112" s="384" t="str">
        <f t="shared" si="7"/>
        <v/>
      </c>
      <c r="C112" s="385" t="str">
        <f>IFERROR(IF(N112&lt;&gt;"",N112,IF(A112=A111,IF(C111&lt;YEAR('Overview - Section A'!$E$8),C111+1,""),YEAR('Overview - Section A'!$E$7))),"")</f>
        <v/>
      </c>
      <c r="D112" s="428"/>
      <c r="E112" s="387"/>
      <c r="F112" s="388" t="str">
        <f t="shared" si="8"/>
        <v/>
      </c>
      <c r="G112" s="389"/>
      <c r="H112" s="390"/>
      <c r="I112" s="429"/>
      <c r="J112" s="430" t="s">
        <v>418</v>
      </c>
      <c r="K112" s="430" t="b">
        <f t="shared" si="9"/>
        <v>0</v>
      </c>
      <c r="L112" s="429" t="str">
        <f>IFERROR(IF(G112&lt;&gt;"",INDEX('Overview - Section A'!$U$37:$U$44,MATCH(G112,'Overview - Section A'!$A$37:$A$44,1)),J112),"")</f>
        <v>a1Y36000002qEXjEAM</v>
      </c>
      <c r="M112" s="431" t="s">
        <v>720</v>
      </c>
      <c r="N112" s="429"/>
      <c r="O112" s="429"/>
      <c r="P112" s="165"/>
    </row>
    <row r="113" spans="1:16" ht="47.1" customHeight="1" x14ac:dyDescent="0.25">
      <c r="A113" s="427">
        <v>14</v>
      </c>
      <c r="B113" s="384" t="str">
        <f t="shared" si="7"/>
        <v/>
      </c>
      <c r="C113" s="385" t="str">
        <f>IFERROR(IF(N113&lt;&gt;"",N113,IF(A113=A112,IF(C112&lt;YEAR('Overview - Section A'!$E$8),C112+1,""),YEAR('Overview - Section A'!$E$7))),"")</f>
        <v/>
      </c>
      <c r="D113" s="428"/>
      <c r="E113" s="387"/>
      <c r="F113" s="388" t="str">
        <f t="shared" si="8"/>
        <v/>
      </c>
      <c r="G113" s="389"/>
      <c r="H113" s="390"/>
      <c r="I113" s="429"/>
      <c r="J113" s="430" t="s">
        <v>420</v>
      </c>
      <c r="K113" s="430" t="b">
        <f t="shared" si="9"/>
        <v>0</v>
      </c>
      <c r="L113" s="429" t="str">
        <f>IFERROR(IF(G113&lt;&gt;"",INDEX('Overview - Section A'!$U$37:$U$44,MATCH(G113,'Overview - Section A'!$A$37:$A$44,1)),J113),"")</f>
        <v>a1Y36000002qEXkEAM</v>
      </c>
      <c r="M113" s="431" t="s">
        <v>721</v>
      </c>
      <c r="N113" s="429"/>
      <c r="O113" s="429"/>
      <c r="P113" s="165"/>
    </row>
    <row r="114" spans="1:16" ht="47.1" customHeight="1" x14ac:dyDescent="0.25">
      <c r="A114" s="427">
        <v>15</v>
      </c>
      <c r="B114" s="384" t="str">
        <f t="shared" si="7"/>
        <v/>
      </c>
      <c r="C114" s="385">
        <f>IFERROR(IF(N114&lt;&gt;"",N114,IF(A114=A113,IF(C113&lt;YEAR('Overview - Section A'!$E$8),C113+1,""),YEAR('Overview - Section A'!$E$7))),"")</f>
        <v>2018</v>
      </c>
      <c r="D114" s="428"/>
      <c r="E114" s="387"/>
      <c r="F114" s="388" t="str">
        <f t="shared" si="8"/>
        <v/>
      </c>
      <c r="G114" s="389"/>
      <c r="H114" s="390"/>
      <c r="I114" s="429"/>
      <c r="J114" s="430" t="s">
        <v>410</v>
      </c>
      <c r="K114" s="430" t="b">
        <f t="shared" si="9"/>
        <v>0</v>
      </c>
      <c r="L114" s="429" t="str">
        <f>IFERROR(IF(G114&lt;&gt;"",INDEX('Overview - Section A'!$U$37:$U$44,MATCH(G114,'Overview - Section A'!$A$37:$A$44,1)),J114),"")</f>
        <v>a1Y36000002qEXfEAM</v>
      </c>
      <c r="M114" s="431" t="s">
        <v>722</v>
      </c>
      <c r="N114" s="429"/>
      <c r="O114" s="429"/>
      <c r="P114" s="165"/>
    </row>
    <row r="115" spans="1:16" ht="47.1" customHeight="1" x14ac:dyDescent="0.25">
      <c r="A115" s="427">
        <v>15</v>
      </c>
      <c r="B115" s="384" t="str">
        <f t="shared" si="7"/>
        <v/>
      </c>
      <c r="C115" s="385">
        <f>IFERROR(IF(N115&lt;&gt;"",N115,IF(A115=A114,IF(C114&lt;YEAR('Overview - Section A'!$E$8),C114+1,""),YEAR('Overview - Section A'!$E$7))),"")</f>
        <v>2019</v>
      </c>
      <c r="D115" s="428"/>
      <c r="E115" s="387"/>
      <c r="F115" s="388" t="str">
        <f t="shared" si="8"/>
        <v/>
      </c>
      <c r="G115" s="389"/>
      <c r="H115" s="390"/>
      <c r="I115" s="429"/>
      <c r="J115" s="430" t="s">
        <v>412</v>
      </c>
      <c r="K115" s="430" t="b">
        <f t="shared" si="9"/>
        <v>0</v>
      </c>
      <c r="L115" s="429" t="str">
        <f>IFERROR(IF(G115&lt;&gt;"",INDEX('Overview - Section A'!$U$37:$U$44,MATCH(G115,'Overview - Section A'!$A$37:$A$44,1)),J115),"")</f>
        <v>a1Y36000002qEXgEAM</v>
      </c>
      <c r="M115" s="431" t="s">
        <v>723</v>
      </c>
      <c r="N115" s="429"/>
      <c r="O115" s="429"/>
      <c r="P115" s="165"/>
    </row>
    <row r="116" spans="1:16" ht="47.1" customHeight="1" x14ac:dyDescent="0.25">
      <c r="A116" s="427">
        <v>15</v>
      </c>
      <c r="B116" s="384" t="str">
        <f t="shared" si="7"/>
        <v/>
      </c>
      <c r="C116" s="385">
        <f>IFERROR(IF(N116&lt;&gt;"",N116,IF(A116=A115,IF(C115&lt;YEAR('Overview - Section A'!$E$8),C115+1,""),YEAR('Overview - Section A'!$E$7))),"")</f>
        <v>2020</v>
      </c>
      <c r="D116" s="428"/>
      <c r="E116" s="387"/>
      <c r="F116" s="388" t="str">
        <f t="shared" si="8"/>
        <v/>
      </c>
      <c r="G116" s="389"/>
      <c r="H116" s="390"/>
      <c r="I116" s="429"/>
      <c r="J116" s="430" t="s">
        <v>414</v>
      </c>
      <c r="K116" s="430" t="b">
        <f t="shared" si="9"/>
        <v>0</v>
      </c>
      <c r="L116" s="429" t="str">
        <f>IFERROR(IF(G116&lt;&gt;"",INDEX('Overview - Section A'!$U$37:$U$44,MATCH(G116,'Overview - Section A'!$A$37:$A$44,1)),J116),"")</f>
        <v>a1Y36000002qEXhEAM</v>
      </c>
      <c r="M116" s="431" t="s">
        <v>724</v>
      </c>
      <c r="N116" s="429"/>
      <c r="O116" s="429"/>
      <c r="P116" s="165"/>
    </row>
    <row r="117" spans="1:16" ht="47.1" customHeight="1" x14ac:dyDescent="0.25">
      <c r="A117" s="427">
        <v>15</v>
      </c>
      <c r="B117" s="384" t="str">
        <f t="shared" si="7"/>
        <v/>
      </c>
      <c r="C117" s="385" t="str">
        <f>IFERROR(IF(N117&lt;&gt;"",N117,IF(A117=A116,IF(C116&lt;YEAR('Overview - Section A'!$E$8),C116+1,""),YEAR('Overview - Section A'!$E$7))),"")</f>
        <v/>
      </c>
      <c r="D117" s="428"/>
      <c r="E117" s="387"/>
      <c r="F117" s="388" t="str">
        <f t="shared" si="8"/>
        <v/>
      </c>
      <c r="G117" s="389"/>
      <c r="H117" s="390"/>
      <c r="I117" s="429"/>
      <c r="J117" s="430" t="s">
        <v>416</v>
      </c>
      <c r="K117" s="430" t="b">
        <f t="shared" si="9"/>
        <v>0</v>
      </c>
      <c r="L117" s="429" t="str">
        <f>IFERROR(IF(G117&lt;&gt;"",INDEX('Overview - Section A'!$U$37:$U$44,MATCH(G117,'Overview - Section A'!$A$37:$A$44,1)),J117),"")</f>
        <v>a1Y36000002qEXiEAM</v>
      </c>
      <c r="M117" s="431" t="s">
        <v>725</v>
      </c>
      <c r="N117" s="429"/>
      <c r="O117" s="429"/>
      <c r="P117" s="165"/>
    </row>
    <row r="118" spans="1:16" ht="47.1" customHeight="1" x14ac:dyDescent="0.25">
      <c r="A118" s="427">
        <v>15</v>
      </c>
      <c r="B118" s="384" t="str">
        <f t="shared" si="7"/>
        <v/>
      </c>
      <c r="C118" s="385" t="str">
        <f>IFERROR(IF(N118&lt;&gt;"",N118,IF(A118=A117,IF(C117&lt;YEAR('Overview - Section A'!$E$8),C117+1,""),YEAR('Overview - Section A'!$E$7))),"")</f>
        <v/>
      </c>
      <c r="D118" s="428"/>
      <c r="E118" s="387"/>
      <c r="F118" s="388" t="str">
        <f t="shared" si="8"/>
        <v/>
      </c>
      <c r="G118" s="389"/>
      <c r="H118" s="390"/>
      <c r="I118" s="429"/>
      <c r="J118" s="430" t="s">
        <v>418</v>
      </c>
      <c r="K118" s="430" t="b">
        <f t="shared" si="9"/>
        <v>0</v>
      </c>
      <c r="L118" s="429" t="str">
        <f>IFERROR(IF(G118&lt;&gt;"",INDEX('Overview - Section A'!$U$37:$U$44,MATCH(G118,'Overview - Section A'!$A$37:$A$44,1)),J118),"")</f>
        <v>a1Y36000002qEXjEAM</v>
      </c>
      <c r="M118" s="431" t="s">
        <v>726</v>
      </c>
      <c r="N118" s="429"/>
      <c r="O118" s="429"/>
      <c r="P118" s="165"/>
    </row>
    <row r="119" spans="1:16" ht="47.1" customHeight="1" x14ac:dyDescent="0.25">
      <c r="A119" s="427">
        <v>15</v>
      </c>
      <c r="B119" s="384" t="str">
        <f t="shared" si="7"/>
        <v/>
      </c>
      <c r="C119" s="385" t="str">
        <f>IFERROR(IF(N119&lt;&gt;"",N119,IF(A119=A118,IF(C118&lt;YEAR('Overview - Section A'!$E$8),C118+1,""),YEAR('Overview - Section A'!$E$7))),"")</f>
        <v/>
      </c>
      <c r="D119" s="428"/>
      <c r="E119" s="387"/>
      <c r="F119" s="388" t="str">
        <f t="shared" si="8"/>
        <v/>
      </c>
      <c r="G119" s="389"/>
      <c r="H119" s="390"/>
      <c r="I119" s="429"/>
      <c r="J119" s="430" t="s">
        <v>420</v>
      </c>
      <c r="K119" s="430" t="b">
        <f t="shared" si="9"/>
        <v>0</v>
      </c>
      <c r="L119" s="429" t="str">
        <f>IFERROR(IF(G119&lt;&gt;"",INDEX('Overview - Section A'!$U$37:$U$44,MATCH(G119,'Overview - Section A'!$A$37:$A$44,1)),J119),"")</f>
        <v>a1Y36000002qEXkEAM</v>
      </c>
      <c r="M119" s="431" t="s">
        <v>727</v>
      </c>
      <c r="N119" s="429"/>
      <c r="O119" s="429"/>
      <c r="P119" s="165"/>
    </row>
    <row r="120" spans="1:16" ht="0.75" customHeight="1" thickBot="1" x14ac:dyDescent="0.3">
      <c r="A120" s="22"/>
      <c r="B120" s="23"/>
      <c r="C120" s="23"/>
      <c r="D120" s="23"/>
      <c r="E120" s="23"/>
      <c r="F120" s="23"/>
      <c r="G120" s="23"/>
      <c r="H120" s="23"/>
      <c r="I120" s="23"/>
      <c r="J120" s="23"/>
      <c r="K120" s="23"/>
      <c r="L120" s="23"/>
      <c r="M120" s="23"/>
      <c r="N120" s="23"/>
      <c r="O120" s="166"/>
      <c r="P120" s="167"/>
    </row>
    <row r="121" spans="1:16" ht="30" customHeight="1" x14ac:dyDescent="0.25">
      <c r="O121" s="139"/>
      <c r="P121" s="139"/>
    </row>
    <row r="125" spans="1:16" x14ac:dyDescent="0.25">
      <c r="A125" s="25" t="s">
        <v>70</v>
      </c>
      <c r="H125" s="207"/>
    </row>
  </sheetData>
  <sheetProtection algorithmName="SHA-512" hashValue="04KRagImkSU+5Izqvvd+8au+nMuNVuwz1ILIe4hNMnlKyYmGbOUSVwKlehzVvPRdRLp8OlSzxkIjZcpxPLgdQg==" saltValue="VepNi/ts8dBA1LH9Fi/jOw==" spinCount="100000" sheet="1" objects="1" scenarios="1" formatCells="0" sort="0" autoFilter="0"/>
  <mergeCells count="3">
    <mergeCell ref="A27:H27"/>
    <mergeCell ref="A1:Q2"/>
    <mergeCell ref="A7:AD7"/>
  </mergeCells>
  <conditionalFormatting sqref="A29:C119">
    <cfRule type="expression" dxfId="92" priority="25">
      <formula>MOD($A29,2)=0</formula>
    </cfRule>
    <cfRule type="expression" dxfId="91" priority="26">
      <formula>MOD($A29,2)=1</formula>
    </cfRule>
  </conditionalFormatting>
  <conditionalFormatting sqref="B9:C24">
    <cfRule type="expression" dxfId="90" priority="20">
      <formula>AND($B9&lt;&gt;"",$C9&lt;&gt;"")</formula>
    </cfRule>
  </conditionalFormatting>
  <conditionalFormatting sqref="D29:H29 D33:H59 D30:E32 H30:H32 D63:H119 H60:H62">
    <cfRule type="expression" dxfId="89" priority="17">
      <formula>AND(INDEX($AD$9:$AD$9,MATCH($A29,$A$9:$A$9,0))="Deactivate")</formula>
    </cfRule>
  </conditionalFormatting>
  <conditionalFormatting sqref="D9:R9 D12:R24 D10:Q11">
    <cfRule type="expression" dxfId="88" priority="16">
      <formula>$AO$8="Deactivate"</formula>
    </cfRule>
  </conditionalFormatting>
  <conditionalFormatting sqref="A9:AD9 A12:AD12 A10:Q11 S10:AD11">
    <cfRule type="expression" dxfId="87" priority="15">
      <formula>$W9:$W26="[Record ID]"</formula>
    </cfRule>
  </conditionalFormatting>
  <conditionalFormatting sqref="A29:H29 A33:H59 A30:E32 H30:H32 A63:H119 A60:C62 H60:H62">
    <cfRule type="expression" dxfId="86" priority="14">
      <formula>$M29:$M120="[Record ID]"</formula>
    </cfRule>
  </conditionalFormatting>
  <conditionalFormatting sqref="A13:AD24">
    <cfRule type="expression" dxfId="85" priority="49">
      <formula>$W13:$W120="[Record ID]"</formula>
    </cfRule>
  </conditionalFormatting>
  <conditionalFormatting sqref="F30:G32">
    <cfRule type="expression" dxfId="84" priority="12">
      <formula>AND(INDEX($AD$9:$AD$9,MATCH($A30,$A$9:$A$9,0))="Deactivate")</formula>
    </cfRule>
  </conditionalFormatting>
  <conditionalFormatting sqref="F30:G32">
    <cfRule type="expression" dxfId="83" priority="11">
      <formula>$M30:$M121="[Record ID]"</formula>
    </cfRule>
  </conditionalFormatting>
  <conditionalFormatting sqref="D60:F62">
    <cfRule type="expression" dxfId="82" priority="9">
      <formula>AND(INDEX($AD$9:$AD$9,MATCH($A60,$A$9:$A$9,0))="Deactivate")</formula>
    </cfRule>
  </conditionalFormatting>
  <conditionalFormatting sqref="D60:F62">
    <cfRule type="expression" dxfId="81" priority="8">
      <formula>$M60:$M151="[Record ID]"</formula>
    </cfRule>
  </conditionalFormatting>
  <conditionalFormatting sqref="R10">
    <cfRule type="expression" dxfId="80" priority="6">
      <formula>$AO$8="Deactivate"</formula>
    </cfRule>
  </conditionalFormatting>
  <conditionalFormatting sqref="R10">
    <cfRule type="expression" dxfId="79" priority="5">
      <formula>$W10:$W27="[Record ID]"</formula>
    </cfRule>
  </conditionalFormatting>
  <conditionalFormatting sqref="R11">
    <cfRule type="expression" dxfId="78" priority="2">
      <formula>$AO$8="Deactivate"</formula>
    </cfRule>
  </conditionalFormatting>
  <conditionalFormatting sqref="R11">
    <cfRule type="expression" dxfId="77" priority="1">
      <formula>$W11:$W28="[Record ID]"</formula>
    </cfRule>
  </conditionalFormatting>
  <dataValidations count="18">
    <dataValidation type="list" allowBlank="1" showInputMessage="1" showErrorMessage="1" sqref="B9:B24">
      <formula1>ImpactIndicator</formula1>
    </dataValidation>
    <dataValidation type="custom" allowBlank="1" showInputMessage="1" showErrorMessage="1" errorTitle="Indicators" error="Cannot enter both Standard and Impact indicators on the same line" sqref="C9:C24">
      <formula1>B9=""</formula1>
    </dataValidation>
    <dataValidation type="list" allowBlank="1" showInputMessage="1" showErrorMessage="1" errorTitle="Selection unknown" error="The value selected should equal the dropdown for available PRs" sqref="H9:H24">
      <formula1>ResponsiblePR</formula1>
    </dataValidation>
    <dataValidation type="list" allowBlank="1" showInputMessage="1" showErrorMessage="1" errorTitle="Selection unknown" error="The value selected should equal the dropdown list of available countries." sqref="Q9:Q24">
      <formula1>Country</formula1>
    </dataValidation>
    <dataValidation type="textLength" allowBlank="1" showErrorMessage="1" errorTitle="Field length" error="Information entered here is limited to 4000 characters. Please capture further information in the comments." sqref="F9:F24">
      <formula1>0</formula1>
      <formula2>4000</formula2>
    </dataValidation>
    <dataValidation type="textLength" allowBlank="1" showInputMessage="1" showErrorMessage="1" errorTitle="Field length" error="Information entered here is limited to 20 characters. Please capture further details in Comments." sqref="D9:D24">
      <formula1>0</formula1>
      <formula2>20</formula2>
    </dataValidation>
    <dataValidation type="textLength" allowBlank="1" showInputMessage="1" showErrorMessage="1" sqref="R9:R24">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9:A24 A29:A119">
      <formula1>-1000000000000000000</formula1>
      <formula2>1000000000000000000</formula2>
    </dataValidation>
    <dataValidation type="list" allowBlank="1" showInputMessage="1" showErrorMessage="1" errorTitle="X-Author for Excel" error="Please select a value from the drop-down." promptTitle="X-Author for Excel" sqref="E9:E24">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19">
      <formula1>"TRUE,FALSE"</formula1>
    </dataValidation>
    <dataValidation type="custom" allowBlank="1" showInputMessage="1" showErrorMessage="1" errorTitle="X-Author for Excel" error="Id and Lookup fields are not editable." promptTitle="X-Author for Excel" sqref="AC9:AC24 W9:Y24 M29:M119 J29:J119">
      <formula1>""</formula1>
    </dataValidation>
    <dataValidation type="list" allowBlank="1" showInputMessage="1" showErrorMessage="1" errorTitle="X-Author for Excel" error="Please select a value from the drop-down." promptTitle="X-Author for Excel" sqref="AD9:AD24">
      <formula1>IF(IFERROR(ROWS(INDIRECT(SUBSTITUTE("AIM_Impact_Indicator__c.AIM_Deactivate_indicator__c"," ","_"))),-1) &lt; 0, XAuthorInvalidPicklistData,INDIRECT(SUBSTITUTE("AIM_Impact_Indicator__c.AIM_Deactivate_indicator__c","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D29:D119">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29:E119">
      <formula1>-10000000000</formula1>
      <formula2>10000000000</formula2>
    </dataValidation>
    <dataValidation type="date" allowBlank="1" showInputMessage="1" showErrorMessage="1" errorTitle="X-Author for Excel" error="Please enter a valid date." promptTitle="X-Author for Excel" sqref="G29:G119">
      <formula1>1</formula1>
      <formula2>767376</formula2>
    </dataValidation>
    <dataValidation type="list" allowBlank="1" showInputMessage="1" showErrorMessage="1" errorTitle="X-Author for Excel" error="Please select a value from the drop-down." promptTitle="X-Author for Excel" sqref="H29:H119">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19">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29:O119">
      <formula1>-99999.99</formula1>
      <formula2>99999.99</formula2>
    </dataValidation>
  </dataValidations>
  <hyperlinks>
    <hyperlink ref="C4" location="_8d9f9399_d674_44d3_98fa_9bdc7c2dff17" display="Impact Indicator Targets"/>
    <hyperlink ref="B4" location="'Impact Indicators - Section B'!A7" display="Impact Indicators"/>
    <hyperlink ref="A125" location="'Impact Indicators - Section B'!A4" display="Impact Indicators - Section B'!A4"/>
  </hyperlinks>
  <pageMargins left="0.7" right="0.7" top="0.75" bottom="0.75" header="0.3" footer="0.3"/>
  <pageSetup paperSize="8" scale="90" fitToHeight="0" orientation="landscape"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expression" priority="21" id="{D4C8394A-9D66-42A4-B2BF-3D05CF5025B5}">
            <xm:f>INDEX('Overview - Section A'!$E$35:$E$36,MATCH($J29,'Overview - Section A'!$I$35:$I$36,0))&gt;'Overview - Section A'!$E$8</xm:f>
            <x14:dxf>
              <font>
                <color theme="1" tint="0.499984740745262"/>
              </font>
              <fill>
                <patternFill patternType="darkGray">
                  <fgColor theme="1" tint="0.499984740745262"/>
                  <bgColor theme="1" tint="0.499984740745262"/>
                </patternFill>
              </fill>
            </x14:dxf>
          </x14:cfRule>
          <xm:sqref>B29:H29 B33:H59 B30:E32 H30:H32 B63:H120 B60:C62 H60:H62</xm:sqref>
        </x14:conditionalFormatting>
        <x14:conditionalFormatting xmlns:xm="http://schemas.microsoft.com/office/excel/2006/main">
          <x14:cfRule type="expression" priority="19" id="{489D8B93-4F47-4368-AC62-84E9BDB3C11E}">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H8:H24</xm:sqref>
        </x14:conditionalFormatting>
        <x14:conditionalFormatting xmlns:xm="http://schemas.microsoft.com/office/excel/2006/main">
          <x14:cfRule type="expression" priority="18" id="{679D3F43-19B3-420E-8DB8-E19CC2694832}">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AD8:AD24</xm:sqref>
        </x14:conditionalFormatting>
        <x14:conditionalFormatting xmlns:xm="http://schemas.microsoft.com/office/excel/2006/main">
          <x14:cfRule type="expression" priority="13" id="{FF59666D-9BA9-4F03-9EBF-332DEBA969E6}">
            <xm:f>INDEX('C:\Users\calikuleti\AppData\Local\Microsoft\Windows\Temporary Internet Files\Content.Outlook\ZTWOZ1GN\[GHA-TB_HIV-MOH_PF_Revised_14.11.17.xlsx]Overview - Section A'!#REF!,MATCH($J30,'C:\Users\calikuleti\AppData\Local\Microsoft\Windows\Temporary Internet Files\Content.Outlook\ZTWOZ1GN\[GHA-TB_HIV-MOH_PF_Revised_14.11.17.xlsx]Overview - Section A'!#REF!,0))&gt;'C:\Users\calikuleti\AppData\Local\Microsoft\Windows\Temporary Internet Files\Content.Outlook\ZTWOZ1GN\[GHA-TB_HIV-MOH_PF_Revised_14.11.17.xlsx]Overview - Section A'!#REF!</xm:f>
            <x14:dxf>
              <font>
                <color theme="1" tint="0.499984740745262"/>
              </font>
              <fill>
                <patternFill patternType="darkGray">
                  <fgColor theme="1" tint="0.499984740745262"/>
                  <bgColor theme="1" tint="0.499984740745262"/>
                </patternFill>
              </fill>
            </x14:dxf>
          </x14:cfRule>
          <xm:sqref>F30:G32</xm:sqref>
        </x14:conditionalFormatting>
        <x14:conditionalFormatting xmlns:xm="http://schemas.microsoft.com/office/excel/2006/main">
          <x14:cfRule type="expression" priority="10" id="{CC63E0DB-F649-4C2B-8291-E03940B0278A}">
            <xm:f>INDEX('C:\Users\calikuleti\AppData\Local\Microsoft\Windows\Temporary Internet Files\Content.Outlook\ZTWOZ1GN\[GHA-TB_HIV-MOH_PF_Revised_14.11.17.xlsx]Overview - Section A'!#REF!,MATCH($J60,'C:\Users\calikuleti\AppData\Local\Microsoft\Windows\Temporary Internet Files\Content.Outlook\ZTWOZ1GN\[GHA-TB_HIV-MOH_PF_Revised_14.11.17.xlsx]Overview - Section A'!#REF!,0))&gt;'C:\Users\calikuleti\AppData\Local\Microsoft\Windows\Temporary Internet Files\Content.Outlook\ZTWOZ1GN\[GHA-TB_HIV-MOH_PF_Revised_14.11.17.xlsx]Overview - Section A'!#REF!</xm:f>
            <x14:dxf>
              <font>
                <color theme="1" tint="0.499984740745262"/>
              </font>
              <fill>
                <patternFill patternType="darkGray">
                  <fgColor theme="1" tint="0.499984740745262"/>
                  <bgColor theme="1" tint="0.499984740745262"/>
                </patternFill>
              </fill>
            </x14:dxf>
          </x14:cfRule>
          <xm:sqref>D60:F62</xm:sqref>
        </x14:conditionalFormatting>
        <x14:conditionalFormatting xmlns:xm="http://schemas.microsoft.com/office/excel/2006/main">
          <x14:cfRule type="expression" priority="7" id="{F743B13B-4188-44A2-AAAE-EEA756BBF2DB}">
            <xm:f>INDEX('\\gf\Common\WINDOWS\system32\NTP_GF_MoH\[GHA-HIV TB_PF_07_05_FB_01_08_2017.xlsx]Overview - Section A'!#REF!,MATCH($J60,'\\gf\Common\WINDOWS\system32\NTP_GF_MoH\[GHA-HIV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G60:G62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'Reference Records'!$C$2:$C$3</xm:f>
          </x14:formula1>
          <xm:sqref>B25</xm:sqref>
        </x14:dataValidation>
        <x14:dataValidation type="list" allowBlank="1" showInputMessage="1" showErrorMessage="1">
          <x14:formula1>
            <xm:f>'Overview - Section A'!$AO$25:$AO$32</xm:f>
          </x14:formula1>
          <xm:sqref>N9:N24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F129"/>
  <sheetViews>
    <sheetView showGridLines="0" topLeftCell="A6" zoomScale="80" zoomScaleNormal="80" zoomScaleSheetLayoutView="40" workbookViewId="0">
      <selection activeCell="R14" sqref="R14"/>
    </sheetView>
  </sheetViews>
  <sheetFormatPr defaultColWidth="11" defaultRowHeight="15.6" x14ac:dyDescent="0.3"/>
  <cols>
    <col min="1" max="1" width="12" style="6" customWidth="1"/>
    <col min="2" max="3" width="30.59765625" style="6" customWidth="1"/>
    <col min="4" max="4" width="23.69921875" style="6" customWidth="1"/>
    <col min="5" max="5" width="22.19921875" style="6" customWidth="1"/>
    <col min="6" max="6" width="19.59765625" style="6" customWidth="1"/>
    <col min="7" max="7" width="17.69921875" style="6" customWidth="1"/>
    <col min="8" max="8" width="22.69921875" style="6" customWidth="1"/>
    <col min="9" max="9" width="33.5" style="6" hidden="1" customWidth="1"/>
    <col min="10" max="10" width="28.19921875" style="6" hidden="1" customWidth="1"/>
    <col min="11" max="11" width="26.09765625" style="6" hidden="1" customWidth="1"/>
    <col min="12" max="12" width="24.19921875" style="6" hidden="1" customWidth="1"/>
    <col min="13" max="13" width="22.69921875" style="6" hidden="1" customWidth="1"/>
    <col min="14" max="14" width="22.19921875" style="6" hidden="1" customWidth="1"/>
    <col min="15" max="15" width="34.19921875" style="6" hidden="1" customWidth="1"/>
    <col min="16" max="16" width="0.19921875" style="6" customWidth="1"/>
    <col min="17" max="17" width="25.69921875" style="6" customWidth="1"/>
    <col min="18" max="18" width="67.19921875" style="6" customWidth="1"/>
    <col min="19" max="19" width="17.19921875" style="6" hidden="1" customWidth="1"/>
    <col min="20" max="20" width="29.5" style="6" hidden="1" customWidth="1"/>
    <col min="21" max="21" width="24.59765625" style="6" hidden="1" customWidth="1"/>
    <col min="22" max="22" width="31.19921875" style="6" hidden="1" customWidth="1"/>
    <col min="23" max="29" width="27.5" style="6" hidden="1" customWidth="1"/>
    <col min="30" max="30" width="27.5" style="6" customWidth="1"/>
    <col min="31" max="31" width="0.3984375" style="6" customWidth="1"/>
    <col min="32" max="32" width="26.59765625" style="6" customWidth="1"/>
    <col min="33" max="33" width="20.19921875" style="6" customWidth="1"/>
    <col min="34" max="34" width="24.69921875" style="6" customWidth="1"/>
    <col min="35" max="36" width="11" style="6" customWidth="1"/>
    <col min="37" max="37" width="11" style="9" customWidth="1"/>
    <col min="38" max="38" width="22.59765625" style="9" customWidth="1"/>
    <col min="39" max="42" width="11" style="9" customWidth="1"/>
    <col min="43" max="58" width="11" style="9"/>
    <col min="59" max="16384" width="11" style="6"/>
  </cols>
  <sheetData>
    <row r="1" spans="1:33" ht="15" customHeight="1" x14ac:dyDescent="0.3">
      <c r="A1" s="525" t="s">
        <v>45</v>
      </c>
      <c r="B1" s="526"/>
      <c r="C1" s="526"/>
      <c r="D1" s="526"/>
      <c r="E1" s="526"/>
      <c r="F1" s="526"/>
      <c r="G1" s="526"/>
      <c r="H1" s="526"/>
      <c r="I1" s="526"/>
      <c r="J1" s="526"/>
      <c r="K1" s="526"/>
      <c r="L1" s="526"/>
      <c r="M1" s="526"/>
      <c r="N1" s="526"/>
      <c r="O1" s="526"/>
      <c r="P1" s="526"/>
      <c r="Q1" s="527"/>
    </row>
    <row r="2" spans="1:33" ht="32.1" customHeight="1" thickBot="1" x14ac:dyDescent="0.35">
      <c r="A2" s="528"/>
      <c r="B2" s="529"/>
      <c r="C2" s="529"/>
      <c r="D2" s="529"/>
      <c r="E2" s="529"/>
      <c r="F2" s="529"/>
      <c r="G2" s="529"/>
      <c r="H2" s="529"/>
      <c r="I2" s="529"/>
      <c r="J2" s="529"/>
      <c r="K2" s="529"/>
      <c r="L2" s="529"/>
      <c r="M2" s="529"/>
      <c r="N2" s="529"/>
      <c r="O2" s="529"/>
      <c r="P2" s="529"/>
      <c r="Q2" s="530"/>
    </row>
    <row r="3" spans="1:33" ht="16.2" thickBot="1" x14ac:dyDescent="0.35"/>
    <row r="4" spans="1:33" ht="39.75" customHeight="1" thickBot="1" x14ac:dyDescent="0.35">
      <c r="A4" s="43" t="s">
        <v>37</v>
      </c>
      <c r="B4" s="33" t="s">
        <v>22</v>
      </c>
      <c r="C4" s="42" t="s">
        <v>29</v>
      </c>
    </row>
    <row r="5" spans="1:33" hidden="1" x14ac:dyDescent="0.3"/>
    <row r="6" spans="1:33" x14ac:dyDescent="0.3">
      <c r="Q6" s="9"/>
    </row>
    <row r="7" spans="1:33" ht="24.75" customHeight="1" thickBot="1" x14ac:dyDescent="0.35">
      <c r="C7" s="46"/>
      <c r="D7" s="47"/>
      <c r="E7" s="47"/>
      <c r="F7" s="47"/>
      <c r="G7" s="47"/>
      <c r="H7" s="47"/>
      <c r="I7" s="47"/>
      <c r="J7" s="47"/>
      <c r="K7" s="47"/>
      <c r="L7" s="47"/>
      <c r="M7" s="47"/>
      <c r="N7" s="47"/>
      <c r="O7" s="47"/>
      <c r="P7" s="47"/>
      <c r="Q7" s="9"/>
      <c r="R7" s="48"/>
      <c r="S7" s="48"/>
    </row>
    <row r="8" spans="1:33" ht="29.25" customHeight="1" x14ac:dyDescent="0.3">
      <c r="A8" s="505" t="s">
        <v>22</v>
      </c>
      <c r="B8" s="506"/>
      <c r="C8" s="506"/>
      <c r="D8" s="506"/>
      <c r="E8" s="506"/>
      <c r="F8" s="506"/>
      <c r="G8" s="506"/>
      <c r="H8" s="506"/>
      <c r="I8" s="506"/>
      <c r="J8" s="506"/>
      <c r="K8" s="506"/>
      <c r="L8" s="506"/>
      <c r="M8" s="506"/>
      <c r="N8" s="506"/>
      <c r="O8" s="506"/>
      <c r="P8" s="506"/>
      <c r="Q8" s="506"/>
      <c r="R8" s="506"/>
      <c r="S8" s="506"/>
      <c r="T8" s="506"/>
      <c r="U8" s="506"/>
      <c r="V8" s="506"/>
      <c r="W8" s="506"/>
      <c r="X8" s="506"/>
      <c r="Y8" s="506"/>
      <c r="Z8" s="506"/>
      <c r="AA8" s="506"/>
      <c r="AB8" s="506"/>
      <c r="AC8" s="506"/>
      <c r="AD8" s="506"/>
      <c r="AE8" s="50"/>
    </row>
    <row r="9" spans="1:33" ht="49.5" customHeight="1" x14ac:dyDescent="0.3">
      <c r="A9" s="361" t="s">
        <v>23</v>
      </c>
      <c r="B9" s="361" t="s">
        <v>77</v>
      </c>
      <c r="C9" s="361" t="s">
        <v>10</v>
      </c>
      <c r="D9" s="361" t="s">
        <v>32</v>
      </c>
      <c r="E9" s="361" t="s">
        <v>33</v>
      </c>
      <c r="F9" s="361" t="s">
        <v>18</v>
      </c>
      <c r="G9" s="361" t="s">
        <v>19</v>
      </c>
      <c r="H9" s="362" t="s">
        <v>261</v>
      </c>
      <c r="I9" s="361" t="s">
        <v>265</v>
      </c>
      <c r="J9" s="361"/>
      <c r="K9" s="361"/>
      <c r="L9" s="361"/>
      <c r="M9" s="361"/>
      <c r="N9" s="361"/>
      <c r="O9" s="362"/>
      <c r="P9" s="362"/>
      <c r="Q9" s="362" t="s">
        <v>11</v>
      </c>
      <c r="R9" s="362" t="s">
        <v>9</v>
      </c>
      <c r="S9" s="432" t="s">
        <v>115</v>
      </c>
      <c r="T9" s="433" t="s">
        <v>261</v>
      </c>
      <c r="U9" s="433" t="s">
        <v>60</v>
      </c>
      <c r="V9" s="433" t="s">
        <v>148</v>
      </c>
      <c r="W9" s="433" t="s">
        <v>62</v>
      </c>
      <c r="X9" s="433" t="s">
        <v>164</v>
      </c>
      <c r="Y9" s="434" t="s">
        <v>178</v>
      </c>
      <c r="Z9" s="434" t="s">
        <v>204</v>
      </c>
      <c r="AA9" s="434" t="s">
        <v>48</v>
      </c>
      <c r="AB9" s="434" t="s">
        <v>263</v>
      </c>
      <c r="AC9" s="434" t="s">
        <v>279</v>
      </c>
      <c r="AD9" s="362" t="s">
        <v>296</v>
      </c>
      <c r="AE9" s="133"/>
      <c r="AF9" s="135"/>
      <c r="AG9" s="135"/>
    </row>
    <row r="10" spans="1:33" ht="47.1" hidden="1" customHeight="1" x14ac:dyDescent="0.3">
      <c r="A10" s="367" t="s">
        <v>84</v>
      </c>
      <c r="B10" s="368" t="str">
        <f>IFERROR(VLOOKUP(Z10,'Reference records(soft deleted)'!$B$34:$D$57,3,FALSE),"")</f>
        <v/>
      </c>
      <c r="C10" s="402" t="s">
        <v>63</v>
      </c>
      <c r="D10" s="390" t="s">
        <v>50</v>
      </c>
      <c r="E10" s="390" t="s">
        <v>51</v>
      </c>
      <c r="F10" s="390" t="s">
        <v>52</v>
      </c>
      <c r="G10" s="371" t="str">
        <f t="array" ref="G10">IFERROR(IF(INDEX('Reference Records'!$D$24:$D$41,MATCH(LEFT(B10,255),LEFT('Reference Records'!$C$24:$C$41,255),0))=0,"",INDEX('Reference Records'!$D$24:$D$41,MATCH(LEFT(B10,255),LEFT('Reference Records'!$C$24:$C$41,255),0))),"")</f>
        <v/>
      </c>
      <c r="H10" s="435" t="str">
        <f>IF('Overview - Section A'!$AN$5="Funding Request",IF(I10="Funding Request Place Holder","",I10),"")</f>
        <v/>
      </c>
      <c r="I10" s="435" t="str">
        <f>IFERROR(IF(AB10="","",VLOOKUP(AB10,'Overview - Section A'!$P$30:$Q$31,2,FALSE)),"")</f>
        <v/>
      </c>
      <c r="J10" s="435"/>
      <c r="K10" s="435"/>
      <c r="L10" s="435"/>
      <c r="M10" s="435"/>
      <c r="N10" s="435"/>
      <c r="O10" s="435"/>
      <c r="P10" s="435"/>
      <c r="Q10" s="435" t="str">
        <f>IFERROR(IF(AA10="","",AA10),"")</f>
        <v>[Country (Name)]</v>
      </c>
      <c r="R10" s="402" t="s">
        <v>53</v>
      </c>
      <c r="S10" s="433" t="str">
        <f>IF(G10&lt;&gt;"",B10&amp;C10,"")</f>
        <v/>
      </c>
      <c r="T10" s="433" t="str">
        <f>IFERROR(IF('Overview - Section A'!$AN$5="Funding Request",VLOOKUP(H10,'Overview - Section A'!$M$30:$P$31,4,FALSE),IF(AB10="","",AB10)),"")</f>
        <v>[Responsible PR]</v>
      </c>
      <c r="U10" s="433" t="b">
        <f>IFERROR(IF(OR(B10&lt;&gt;"",C10&lt;&gt;""),TRUE,FALSE),FALSE)</f>
        <v>1</v>
      </c>
      <c r="V10" s="433" t="str">
        <f>B10&amp;C10</f>
        <v>[Custom Outcome Indicator]</v>
      </c>
      <c r="W10" s="433" t="s">
        <v>61</v>
      </c>
      <c r="X10" s="436" t="str">
        <f t="array" ref="X10">IFERROR(IF(INDEX('Reference Records'!$G$24:$G$41,MATCH(LEFT(B10,255),LEFT('Reference Records'!$C$24:$C$41,255),0))=0,"",INDEX('Reference Records'!$G$24:$G$41,MATCH(LEFT(B10,255),LEFT('Reference Records'!$C$24:$C$41,255),0))),"")</f>
        <v/>
      </c>
      <c r="Y10" s="436" t="str">
        <f>IFERROR(IF('Overview - Section A'!$AN$5="Funding Request",IF('Reference Records'!$B$276&lt;&gt;"",VLOOKUP(Q10,'Reference Records'!$B$276:$C$277,2,FALSE),VLOOKUP(Q10,'Reference Records'!$A$289:$C$290,3,FALSE)),VLOOKUP(Q10,'Reference Records'!$A$293:$C$295,3,FALSE)),"")</f>
        <v>[Record ID]</v>
      </c>
      <c r="Z10" s="436" t="s">
        <v>203</v>
      </c>
      <c r="AA10" s="436" t="s">
        <v>201</v>
      </c>
      <c r="AB10" s="437" t="s">
        <v>260</v>
      </c>
      <c r="AC10" s="436" t="s">
        <v>61</v>
      </c>
      <c r="AD10" s="390" t="s">
        <v>295</v>
      </c>
      <c r="AE10" s="133"/>
      <c r="AF10" s="135"/>
      <c r="AG10" s="135"/>
    </row>
    <row r="11" spans="1:33" ht="47.1" customHeight="1" x14ac:dyDescent="0.3">
      <c r="A11" s="367">
        <v>1</v>
      </c>
      <c r="B11" s="368" t="str">
        <f>IFERROR(VLOOKUP(Z11,'Reference records(soft deleted)'!$B$34:$D$57,3,FALSE),"")</f>
        <v>HIV O-1(M): Percentage of adults and children with HIV, known to be on treatment 12 months after initiation of antiretroviral therapy</v>
      </c>
      <c r="C11" s="402"/>
      <c r="D11" s="390" t="s">
        <v>728</v>
      </c>
      <c r="E11" s="390" t="s">
        <v>340</v>
      </c>
      <c r="F11" s="390" t="s">
        <v>729</v>
      </c>
      <c r="G11" s="371" t="str">
        <f t="array" ref="G11">IFERROR(IF(INDEX('Reference Records'!$D$24:$D$41,MATCH(LEFT(B11,255),LEFT('Reference Records'!$C$24:$C$41,255),0))=0,"",INDEX('Reference Records'!$D$24:$D$41,MATCH(LEFT(B11,255),LEFT('Reference Records'!$C$24:$C$41,255),0))),"")</f>
        <v>Duration of treatment,Age,Gender</v>
      </c>
      <c r="H11" s="435" t="str">
        <f>IF('Overview - Section A'!$AN$5="Funding Request",IF(I11="Funding Request Place Holder","",I11),"")</f>
        <v/>
      </c>
      <c r="I11" s="435" t="str">
        <f>IFERROR(IF(AB11="","",VLOOKUP(AB11,'Overview - Section A'!$P$30:$Q$31,2,FALSE)),"")</f>
        <v/>
      </c>
      <c r="J11" s="435"/>
      <c r="K11" s="435"/>
      <c r="L11" s="435"/>
      <c r="M11" s="435"/>
      <c r="N11" s="435"/>
      <c r="O11" s="435"/>
      <c r="P11" s="435"/>
      <c r="Q11" s="435" t="str">
        <f t="shared" ref="Q11:Q25" si="0">IFERROR(IF(AA11="","",AA11),"")</f>
        <v>Ghana</v>
      </c>
      <c r="R11" s="402" t="s">
        <v>3992</v>
      </c>
      <c r="S11" s="433" t="str">
        <f t="shared" ref="S11:S25" si="1">IF(G11&lt;&gt;"",B11&amp;C11,"")</f>
        <v>HIV O-1(M): Percentage of adults and children with HIV, known to be on treatment 12 months after initiation of antiretroviral therapy</v>
      </c>
      <c r="T11" s="433" t="str">
        <f>IFERROR(IF('Overview - Section A'!$AN$5="Funding Request",VLOOKUP(H11,'Overview - Section A'!$M$30:$P$31,4,FALSE),IF(AB11="","",AB11)),"")</f>
        <v>a1236000008Hb5UAAS</v>
      </c>
      <c r="U11" s="433" t="b">
        <f t="shared" ref="U11:U25" si="2">IFERROR(IF(OR(B11&lt;&gt;"",C11&lt;&gt;""),TRUE,FALSE),FALSE)</f>
        <v>1</v>
      </c>
      <c r="V11" s="433" t="str">
        <f t="shared" ref="V11:V25" si="3">B11&amp;C11</f>
        <v>HIV O-1(M): Percentage of adults and children with HIV, known to be on treatment 12 months after initiation of antiretroviral therapy</v>
      </c>
      <c r="W11" s="433" t="s">
        <v>730</v>
      </c>
      <c r="X11" s="436" t="str">
        <f t="array" ref="X11">IFERROR(IF(INDEX('Reference Records'!$G$24:$G$41,MATCH(LEFT(B11,255),LEFT('Reference Records'!$C$24:$C$41,255),0))=0,"",INDEX('Reference Records'!$G$24:$G$41,MATCH(LEFT(B11,255),LEFT('Reference Records'!$C$24:$C$41,255),0))),"")</f>
        <v>a1J36000002m4E0EAI</v>
      </c>
      <c r="Y11" s="436" t="str">
        <f>IFERROR(IF('Overview - Section A'!$AN$5="Funding Request",IF('Reference Records'!$B$276&lt;&gt;"",VLOOKUP(Q11,'Reference Records'!$B$276:$C$277,2,FALSE),VLOOKUP(Q11,'Reference Records'!$A$289:$C$290,3,FALSE)),VLOOKUP(Q11,'Reference Records'!$A$293:$C$295,3,FALSE)),"")</f>
        <v>a1A360000013M3HEAU</v>
      </c>
      <c r="Z11" s="436" t="s">
        <v>732</v>
      </c>
      <c r="AA11" s="436" t="s">
        <v>375</v>
      </c>
      <c r="AB11" s="437" t="s">
        <v>383</v>
      </c>
      <c r="AC11" s="436" t="s">
        <v>373</v>
      </c>
      <c r="AD11" s="390"/>
      <c r="AE11" s="133"/>
      <c r="AF11" s="135"/>
      <c r="AG11" s="135"/>
    </row>
    <row r="12" spans="1:33" ht="47.1" customHeight="1" x14ac:dyDescent="0.3">
      <c r="A12" s="367">
        <v>2</v>
      </c>
      <c r="B12" s="368"/>
      <c r="C12" s="402"/>
      <c r="D12" s="390"/>
      <c r="E12" s="390"/>
      <c r="F12" s="390"/>
      <c r="G12" s="371" t="str">
        <f t="array" ref="G12">IFERROR(IF(INDEX('Reference Records'!$D$24:$D$41,MATCH(LEFT(B12,255),LEFT('Reference Records'!$C$24:$C$41,255),0))=0,"",INDEX('Reference Records'!$D$24:$D$41,MATCH(LEFT(B12,255),LEFT('Reference Records'!$C$24:$C$41,255),0))),"")</f>
        <v/>
      </c>
      <c r="H12" s="435" t="str">
        <f>IF('Overview - Section A'!$AN$5="Funding Request",IF(I12="Funding Request Place Holder","",I12),"")</f>
        <v/>
      </c>
      <c r="I12" s="435" t="str">
        <f>IFERROR(IF(AB12="","",VLOOKUP(AB12,'Overview - Section A'!$P$30:$Q$31,2,FALSE)),"")</f>
        <v/>
      </c>
      <c r="J12" s="435"/>
      <c r="K12" s="435"/>
      <c r="L12" s="435"/>
      <c r="M12" s="435"/>
      <c r="N12" s="435"/>
      <c r="O12" s="435"/>
      <c r="P12" s="435"/>
      <c r="Q12" s="435" t="str">
        <f t="shared" si="0"/>
        <v>Ghana</v>
      </c>
      <c r="R12" s="402"/>
      <c r="S12" s="433" t="str">
        <f t="shared" si="1"/>
        <v/>
      </c>
      <c r="T12" s="433" t="str">
        <f>IFERROR(IF('Overview - Section A'!$AN$5="Funding Request",VLOOKUP(H12,'Overview - Section A'!$M$30:$P$31,4,FALSE),IF(AB12="","",AB12)),"")</f>
        <v>a1236000008Hb5VAAS</v>
      </c>
      <c r="U12" s="433" t="b">
        <f t="shared" si="2"/>
        <v>0</v>
      </c>
      <c r="V12" s="433" t="str">
        <f t="shared" si="3"/>
        <v/>
      </c>
      <c r="W12" s="433" t="s">
        <v>733</v>
      </c>
      <c r="X12" s="436" t="str">
        <f t="array" ref="X12">IFERROR(IF(INDEX('Reference Records'!$G$24:$G$41,MATCH(LEFT(B12,255),LEFT('Reference Records'!$C$24:$C$41,255),0))=0,"",INDEX('Reference Records'!$G$24:$G$41,MATCH(LEFT(B12,255),LEFT('Reference Records'!$C$24:$C$41,255),0))),"")</f>
        <v/>
      </c>
      <c r="Y12" s="436" t="str">
        <f>IFERROR(IF('Overview - Section A'!$AN$5="Funding Request",IF('Reference Records'!$B$276&lt;&gt;"",VLOOKUP(Q12,'Reference Records'!$B$276:$C$277,2,FALSE),VLOOKUP(Q12,'Reference Records'!$A$289:$C$290,3,FALSE)),VLOOKUP(Q12,'Reference Records'!$A$293:$C$295,3,FALSE)),"")</f>
        <v>a1A360000013M3HEAU</v>
      </c>
      <c r="Z12" s="436" t="s">
        <v>735</v>
      </c>
      <c r="AA12" s="436" t="s">
        <v>375</v>
      </c>
      <c r="AB12" s="437" t="s">
        <v>389</v>
      </c>
      <c r="AC12" s="436" t="s">
        <v>373</v>
      </c>
      <c r="AD12" s="390"/>
      <c r="AE12" s="133"/>
      <c r="AF12" s="135"/>
      <c r="AG12" s="135"/>
    </row>
    <row r="13" spans="1:33" ht="47.1" customHeight="1" x14ac:dyDescent="0.3">
      <c r="A13" s="367">
        <v>3</v>
      </c>
      <c r="B13" s="368" t="str">
        <f>IFERROR(VLOOKUP(Z13,'Reference records(soft deleted)'!$B$34:$D$57,3,FALSE),"")</f>
        <v>HIV O-4a(M): Percentage of men reporting the use of a condom the last time they had anal sex with a male partner</v>
      </c>
      <c r="C13" s="402"/>
      <c r="D13" s="390" t="s">
        <v>736</v>
      </c>
      <c r="E13" s="390" t="s">
        <v>336</v>
      </c>
      <c r="F13" s="390" t="s">
        <v>385</v>
      </c>
      <c r="G13" s="371" t="str">
        <f t="array" ref="G13">IFERROR(IF(INDEX('Reference Records'!$D$24:$D$41,MATCH(LEFT(B13,255),LEFT('Reference Records'!$C$24:$C$41,255),0))=0,"",INDEX('Reference Records'!$D$24:$D$41,MATCH(LEFT(B13,255),LEFT('Reference Records'!$C$24:$C$41,255),0))),"")</f>
        <v>Age</v>
      </c>
      <c r="H13" s="435" t="str">
        <f>IF('Overview - Section A'!$AN$5="Funding Request",IF(I13="Funding Request Place Holder","",I13),"")</f>
        <v/>
      </c>
      <c r="I13" s="435" t="str">
        <f>IFERROR(IF(AB13="","",VLOOKUP(AB13,'Overview - Section A'!$P$30:$Q$31,2,FALSE)),"")</f>
        <v/>
      </c>
      <c r="J13" s="435"/>
      <c r="K13" s="435"/>
      <c r="L13" s="435"/>
      <c r="M13" s="435"/>
      <c r="N13" s="435"/>
      <c r="O13" s="435"/>
      <c r="P13" s="435"/>
      <c r="Q13" s="435" t="str">
        <f t="shared" si="0"/>
        <v>Ghana</v>
      </c>
      <c r="R13" s="402" t="s">
        <v>3996</v>
      </c>
      <c r="S13" s="433" t="str">
        <f t="shared" si="1"/>
        <v>HIV O-4a(M): Percentage of men reporting the use of a condom the last time they had anal sex with a male partner</v>
      </c>
      <c r="T13" s="433" t="str">
        <f>IFERROR(IF('Overview - Section A'!$AN$5="Funding Request",VLOOKUP(H13,'Overview - Section A'!$M$30:$P$31,4,FALSE),IF(AB13="","",AB13)),"")</f>
        <v>a1236000008Hb5VAAS</v>
      </c>
      <c r="U13" s="433" t="b">
        <f t="shared" si="2"/>
        <v>1</v>
      </c>
      <c r="V13" s="433" t="str">
        <f t="shared" si="3"/>
        <v>HIV O-4a(M): Percentage of men reporting the use of a condom the last time they had anal sex with a male partner</v>
      </c>
      <c r="W13" s="433" t="s">
        <v>737</v>
      </c>
      <c r="X13" s="436" t="str">
        <f t="array" ref="X13">IFERROR(IF(INDEX('Reference Records'!$G$24:$G$41,MATCH(LEFT(B13,255),LEFT('Reference Records'!$C$24:$C$41,255),0))=0,"",INDEX('Reference Records'!$G$24:$G$41,MATCH(LEFT(B13,255),LEFT('Reference Records'!$C$24:$C$41,255),0))),"")</f>
        <v>a1J36000002m4E3EAI</v>
      </c>
      <c r="Y13" s="436" t="str">
        <f>IFERROR(IF('Overview - Section A'!$AN$5="Funding Request",IF('Reference Records'!$B$276&lt;&gt;"",VLOOKUP(Q13,'Reference Records'!$B$276:$C$277,2,FALSE),VLOOKUP(Q13,'Reference Records'!$A$289:$C$290,3,FALSE)),VLOOKUP(Q13,'Reference Records'!$A$293:$C$295,3,FALSE)),"")</f>
        <v>a1A360000013M3HEAU</v>
      </c>
      <c r="Z13" s="436" t="s">
        <v>739</v>
      </c>
      <c r="AA13" s="436" t="s">
        <v>375</v>
      </c>
      <c r="AB13" s="437" t="s">
        <v>389</v>
      </c>
      <c r="AC13" s="436" t="s">
        <v>373</v>
      </c>
      <c r="AD13" s="390"/>
      <c r="AE13" s="133"/>
      <c r="AF13" s="135"/>
      <c r="AG13" s="135"/>
    </row>
    <row r="14" spans="1:33" ht="47.1" customHeight="1" x14ac:dyDescent="0.3">
      <c r="A14" s="367">
        <v>4</v>
      </c>
      <c r="B14" s="368" t="str">
        <f>IFERROR(VLOOKUP(Z14,'Reference records(soft deleted)'!$B$34:$D$57,3,FALSE),"")</f>
        <v>HIV O-5(M): Percentage of sex workers reporting the use of a condom with their most recent client</v>
      </c>
      <c r="C14" s="402"/>
      <c r="D14" s="390" t="s">
        <v>740</v>
      </c>
      <c r="E14" s="390" t="s">
        <v>340</v>
      </c>
      <c r="F14" s="390" t="s">
        <v>385</v>
      </c>
      <c r="G14" s="371" t="str">
        <f t="array" ref="G14">IFERROR(IF(INDEX('Reference Records'!$D$24:$D$41,MATCH(LEFT(B14,255),LEFT('Reference Records'!$C$24:$C$41,255),0))=0,"",INDEX('Reference Records'!$D$24:$D$41,MATCH(LEFT(B14,255),LEFT('Reference Records'!$C$24:$C$41,255),0))),"")</f>
        <v>Age,Gender</v>
      </c>
      <c r="H14" s="435" t="str">
        <f>IF('Overview - Section A'!$AN$5="Funding Request",IF(I14="Funding Request Place Holder","",I14),"")</f>
        <v/>
      </c>
      <c r="I14" s="435" t="str">
        <f>IFERROR(IF(AB14="","",VLOOKUP(AB14,'Overview - Section A'!$P$30:$Q$31,2,FALSE)),"")</f>
        <v/>
      </c>
      <c r="J14" s="435"/>
      <c r="K14" s="435"/>
      <c r="L14" s="435"/>
      <c r="M14" s="435"/>
      <c r="N14" s="435"/>
      <c r="O14" s="435"/>
      <c r="P14" s="435"/>
      <c r="Q14" s="435" t="str">
        <f t="shared" si="0"/>
        <v>Ghana</v>
      </c>
      <c r="R14" s="402" t="s">
        <v>3995</v>
      </c>
      <c r="S14" s="433" t="str">
        <f t="shared" si="1"/>
        <v>HIV O-5(M): Percentage of sex workers reporting the use of a condom with their most recent client</v>
      </c>
      <c r="T14" s="433" t="str">
        <f>IFERROR(IF('Overview - Section A'!$AN$5="Funding Request",VLOOKUP(H14,'Overview - Section A'!$M$30:$P$31,4,FALSE),IF(AB14="","",AB14)),"")</f>
        <v>a1236000008Hb5VAAS</v>
      </c>
      <c r="U14" s="433" t="b">
        <f t="shared" si="2"/>
        <v>1</v>
      </c>
      <c r="V14" s="433" t="str">
        <f t="shared" si="3"/>
        <v>HIV O-5(M): Percentage of sex workers reporting the use of a condom with their most recent client</v>
      </c>
      <c r="W14" s="433" t="s">
        <v>741</v>
      </c>
      <c r="X14" s="436" t="str">
        <f t="array" ref="X14">IFERROR(IF(INDEX('Reference Records'!$G$24:$G$41,MATCH(LEFT(B14,255),LEFT('Reference Records'!$C$24:$C$41,255),0))=0,"",INDEX('Reference Records'!$G$24:$G$41,MATCH(LEFT(B14,255),LEFT('Reference Records'!$C$24:$C$41,255),0))),"")</f>
        <v>a1J36000002m4E5EAI</v>
      </c>
      <c r="Y14" s="436" t="str">
        <f>IFERROR(IF('Overview - Section A'!$AN$5="Funding Request",IF('Reference Records'!$B$276&lt;&gt;"",VLOOKUP(Q14,'Reference Records'!$B$276:$C$277,2,FALSE),VLOOKUP(Q14,'Reference Records'!$A$289:$C$290,3,FALSE)),VLOOKUP(Q14,'Reference Records'!$A$293:$C$295,3,FALSE)),"")</f>
        <v>a1A360000013M3HEAU</v>
      </c>
      <c r="Z14" s="436" t="s">
        <v>743</v>
      </c>
      <c r="AA14" s="436" t="s">
        <v>375</v>
      </c>
      <c r="AB14" s="437" t="s">
        <v>389</v>
      </c>
      <c r="AC14" s="436" t="s">
        <v>373</v>
      </c>
      <c r="AD14" s="390"/>
      <c r="AE14" s="133"/>
      <c r="AF14" s="135"/>
      <c r="AG14" s="135"/>
    </row>
    <row r="15" spans="1:33" ht="47.1" customHeight="1" x14ac:dyDescent="0.3">
      <c r="A15" s="367">
        <v>5</v>
      </c>
      <c r="B15" s="368" t="str">
        <f>IFERROR(VLOOKUP(Z15,'Reference records(soft deleted)'!$B$34:$D$57,3,FALSE),"")</f>
        <v>HIV O-12: Percentage of people living with HIV and on ART who are virologically suppressed (among all those currently on treatment who received a VL measurement regardless of when they started ART)</v>
      </c>
      <c r="C15" s="402"/>
      <c r="D15" s="390" t="s">
        <v>744</v>
      </c>
      <c r="E15" s="390" t="s">
        <v>340</v>
      </c>
      <c r="F15" s="390" t="s">
        <v>745</v>
      </c>
      <c r="G15" s="371" t="str">
        <f t="array" ref="G15">IFERROR(IF(INDEX('Reference Records'!$D$24:$D$41,MATCH(LEFT(B15,255),LEFT('Reference Records'!$C$24:$C$41,255),0))=0,"",INDEX('Reference Records'!$D$24:$D$41,MATCH(LEFT(B15,255),LEFT('Reference Records'!$C$24:$C$41,255),0))),"")</f>
        <v/>
      </c>
      <c r="H15" s="435" t="str">
        <f>IF('Overview - Section A'!$AN$5="Funding Request",IF(I15="Funding Request Place Holder","",I15),"")</f>
        <v/>
      </c>
      <c r="I15" s="435" t="str">
        <f>IFERROR(IF(AB15="","",VLOOKUP(AB15,'Overview - Section A'!$P$30:$Q$31,2,FALSE)),"")</f>
        <v/>
      </c>
      <c r="J15" s="435"/>
      <c r="K15" s="435"/>
      <c r="L15" s="435"/>
      <c r="M15" s="435"/>
      <c r="N15" s="435"/>
      <c r="O15" s="435"/>
      <c r="P15" s="435"/>
      <c r="Q15" s="435" t="str">
        <f t="shared" si="0"/>
        <v>Ghana</v>
      </c>
      <c r="R15" s="402" t="s">
        <v>3994</v>
      </c>
      <c r="S15" s="433" t="str">
        <f t="shared" si="1"/>
        <v/>
      </c>
      <c r="T15" s="433" t="str">
        <f>IFERROR(IF('Overview - Section A'!$AN$5="Funding Request",VLOOKUP(H15,'Overview - Section A'!$M$30:$P$31,4,FALSE),IF(AB15="","",AB15)),"")</f>
        <v>a1236000008Hb5UAAS</v>
      </c>
      <c r="U15" s="433" t="b">
        <f t="shared" si="2"/>
        <v>1</v>
      </c>
      <c r="V15" s="433" t="str">
        <f t="shared" si="3"/>
        <v>HIV O-12: Percentage of people living with HIV and on ART who are virologically suppressed (among all those currently on treatment who received a VL measurement regardless of when they started ART)</v>
      </c>
      <c r="W15" s="433" t="s">
        <v>746</v>
      </c>
      <c r="X15" s="436" t="str">
        <f t="array" ref="X15">IFERROR(IF(INDEX('Reference Records'!$G$24:$G$41,MATCH(LEFT(B15,255),LEFT('Reference Records'!$C$24:$C$41,255),0))=0,"",INDEX('Reference Records'!$G$24:$G$41,MATCH(LEFT(B15,255),LEFT('Reference Records'!$C$24:$C$41,255),0))),"")</f>
        <v>a1J36000003YBHyEAO</v>
      </c>
      <c r="Y15" s="436" t="str">
        <f>IFERROR(IF('Overview - Section A'!$AN$5="Funding Request",IF('Reference Records'!$B$276&lt;&gt;"",VLOOKUP(Q15,'Reference Records'!$B$276:$C$277,2,FALSE),VLOOKUP(Q15,'Reference Records'!$A$289:$C$290,3,FALSE)),VLOOKUP(Q15,'Reference Records'!$A$293:$C$295,3,FALSE)),"")</f>
        <v>a1A360000013M3HEAU</v>
      </c>
      <c r="Z15" s="436" t="s">
        <v>748</v>
      </c>
      <c r="AA15" s="436" t="s">
        <v>375</v>
      </c>
      <c r="AB15" s="437" t="s">
        <v>383</v>
      </c>
      <c r="AC15" s="436" t="s">
        <v>373</v>
      </c>
      <c r="AD15" s="390"/>
      <c r="AE15" s="133"/>
      <c r="AF15" s="135"/>
      <c r="AG15" s="135"/>
    </row>
    <row r="16" spans="1:33" ht="47.1" customHeight="1" x14ac:dyDescent="0.3">
      <c r="A16" s="367">
        <v>6</v>
      </c>
      <c r="B16" s="368" t="str">
        <f>IFERROR(VLOOKUP(Z16,'Reference records(soft deleted)'!$B$34:$D$57,3,FALSE),"")</f>
        <v/>
      </c>
      <c r="C16" s="402"/>
      <c r="D16" s="390"/>
      <c r="E16" s="390"/>
      <c r="F16" s="390"/>
      <c r="G16" s="371" t="str">
        <f t="array" ref="G16">IFERROR(IF(INDEX('Reference Records'!$D$24:$D$41,MATCH(LEFT(B16,255),LEFT('Reference Records'!$C$24:$C$41,255),0))=0,"",INDEX('Reference Records'!$D$24:$D$41,MATCH(LEFT(B16,255),LEFT('Reference Records'!$C$24:$C$41,255),0))),"")</f>
        <v/>
      </c>
      <c r="H16" s="435" t="str">
        <f>IF('Overview - Section A'!$AN$5="Funding Request",IF(I16="Funding Request Place Holder","",I16),"")</f>
        <v/>
      </c>
      <c r="I16" s="435" t="str">
        <f>IFERROR(IF(AB16="","",VLOOKUP(AB16,'Overview - Section A'!$P$30:$Q$31,2,FALSE)),"")</f>
        <v/>
      </c>
      <c r="J16" s="435"/>
      <c r="K16" s="435"/>
      <c r="L16" s="435"/>
      <c r="M16" s="435"/>
      <c r="N16" s="435"/>
      <c r="O16" s="435"/>
      <c r="P16" s="435"/>
      <c r="Q16" s="435"/>
      <c r="R16" s="402"/>
      <c r="S16" s="433" t="str">
        <f t="shared" si="1"/>
        <v/>
      </c>
      <c r="T16" s="433" t="str">
        <f>IFERROR(IF('Overview - Section A'!$AN$5="Funding Request",VLOOKUP(H16,'Overview - Section A'!$M$30:$P$31,4,FALSE),IF(AB16="","",AB16)),"")</f>
        <v>a1236000008Hb5UAAS</v>
      </c>
      <c r="U16" s="433" t="b">
        <f t="shared" si="2"/>
        <v>0</v>
      </c>
      <c r="V16" s="433" t="str">
        <f t="shared" si="3"/>
        <v/>
      </c>
      <c r="W16" s="433" t="s">
        <v>749</v>
      </c>
      <c r="X16" s="436" t="str">
        <f t="array" ref="X16">IFERROR(IF(INDEX('Reference Records'!$G$24:$G$41,MATCH(LEFT(B16,255),LEFT('Reference Records'!$C$24:$C$41,255),0))=0,"",INDEX('Reference Records'!$G$24:$G$41,MATCH(LEFT(B16,255),LEFT('Reference Records'!$C$24:$C$41,255),0))),"")</f>
        <v/>
      </c>
      <c r="Y16" s="436" t="str">
        <f>IFERROR(IF('Overview - Section A'!$AN$5="Funding Request",IF('Reference Records'!$B$276&lt;&gt;"",VLOOKUP(Q16,'Reference Records'!$B$276:$C$277,2,FALSE),VLOOKUP(Q16,'Reference Records'!$A$289:$C$290,3,FALSE)),VLOOKUP(Q16,'Reference Records'!$A$293:$C$295,3,FALSE)),"")</f>
        <v/>
      </c>
      <c r="Z16" s="436" t="s">
        <v>750</v>
      </c>
      <c r="AA16" s="436" t="s">
        <v>375</v>
      </c>
      <c r="AB16" s="437" t="s">
        <v>383</v>
      </c>
      <c r="AC16" s="436" t="s">
        <v>373</v>
      </c>
      <c r="AD16" s="390"/>
      <c r="AE16" s="133"/>
      <c r="AF16" s="135"/>
      <c r="AG16" s="135"/>
    </row>
    <row r="17" spans="1:58" ht="47.1" customHeight="1" x14ac:dyDescent="0.3">
      <c r="A17" s="367">
        <v>7</v>
      </c>
      <c r="B17" s="368" t="str">
        <f>IFERROR(VLOOKUP(Z17,'Reference records(soft deleted)'!$B$34:$D$57,3,FALSE),"")</f>
        <v/>
      </c>
      <c r="C17" s="402"/>
      <c r="D17" s="390"/>
      <c r="E17" s="390"/>
      <c r="F17" s="390"/>
      <c r="G17" s="371" t="str">
        <f t="array" ref="G17">IFERROR(IF(INDEX('Reference Records'!$D$24:$D$41,MATCH(LEFT(B17,255),LEFT('Reference Records'!$C$24:$C$41,255),0))=0,"",INDEX('Reference Records'!$D$24:$D$41,MATCH(LEFT(B17,255),LEFT('Reference Records'!$C$24:$C$41,255),0))),"")</f>
        <v/>
      </c>
      <c r="H17" s="435" t="str">
        <f>IF('Overview - Section A'!$AN$5="Funding Request",IF(I17="Funding Request Place Holder","",I17),"")</f>
        <v/>
      </c>
      <c r="I17" s="435" t="str">
        <f>IFERROR(IF(AB17="","",VLOOKUP(AB17,'Overview - Section A'!$P$30:$Q$31,2,FALSE)),"")</f>
        <v/>
      </c>
      <c r="J17" s="435"/>
      <c r="K17" s="435"/>
      <c r="L17" s="435"/>
      <c r="M17" s="435"/>
      <c r="N17" s="435"/>
      <c r="O17" s="435"/>
      <c r="P17" s="435"/>
      <c r="Q17" s="435"/>
      <c r="R17" s="402"/>
      <c r="S17" s="433" t="str">
        <f t="shared" si="1"/>
        <v/>
      </c>
      <c r="T17" s="433" t="str">
        <f>IFERROR(IF('Overview - Section A'!$AN$5="Funding Request",VLOOKUP(H17,'Overview - Section A'!$M$30:$P$31,4,FALSE),IF(AB17="","",AB17)),"")</f>
        <v>a1236000008Hb5UAAS</v>
      </c>
      <c r="U17" s="433" t="b">
        <f t="shared" si="2"/>
        <v>0</v>
      </c>
      <c r="V17" s="433" t="str">
        <f t="shared" si="3"/>
        <v/>
      </c>
      <c r="W17" s="433" t="s">
        <v>751</v>
      </c>
      <c r="X17" s="436" t="str">
        <f t="array" ref="X17">IFERROR(IF(INDEX('Reference Records'!$G$24:$G$41,MATCH(LEFT(B17,255),LEFT('Reference Records'!$C$24:$C$41,255),0))=0,"",INDEX('Reference Records'!$G$24:$G$41,MATCH(LEFT(B17,255),LEFT('Reference Records'!$C$24:$C$41,255),0))),"")</f>
        <v/>
      </c>
      <c r="Y17" s="436" t="str">
        <f>IFERROR(IF('Overview - Section A'!$AN$5="Funding Request",IF('Reference Records'!$B$276&lt;&gt;"",VLOOKUP(Q17,'Reference Records'!$B$276:$C$277,2,FALSE),VLOOKUP(Q17,'Reference Records'!$A$289:$C$290,3,FALSE)),VLOOKUP(Q17,'Reference Records'!$A$293:$C$295,3,FALSE)),"")</f>
        <v/>
      </c>
      <c r="Z17" s="436" t="s">
        <v>752</v>
      </c>
      <c r="AA17" s="436" t="s">
        <v>375</v>
      </c>
      <c r="AB17" s="437" t="s">
        <v>383</v>
      </c>
      <c r="AC17" s="436" t="s">
        <v>373</v>
      </c>
      <c r="AD17" s="390"/>
      <c r="AE17" s="133"/>
      <c r="AF17" s="135"/>
      <c r="AG17" s="135"/>
    </row>
    <row r="18" spans="1:58" ht="47.1" customHeight="1" x14ac:dyDescent="0.3">
      <c r="A18" s="367">
        <v>8</v>
      </c>
      <c r="B18" s="368" t="str">
        <f>IFERROR(VLOOKUP(Z18,'Reference records(soft deleted)'!$B$34:$D$57,3,FALSE),"")</f>
        <v/>
      </c>
      <c r="C18" s="402"/>
      <c r="D18" s="390"/>
      <c r="E18" s="390"/>
      <c r="F18" s="390"/>
      <c r="G18" s="371" t="str">
        <f t="array" ref="G18">IFERROR(IF(INDEX('Reference Records'!$D$24:$D$41,MATCH(LEFT(B18,255),LEFT('Reference Records'!$C$24:$C$41,255),0))=0,"",INDEX('Reference Records'!$D$24:$D$41,MATCH(LEFT(B18,255),LEFT('Reference Records'!$C$24:$C$41,255),0))),"")</f>
        <v/>
      </c>
      <c r="H18" s="435" t="str">
        <f>IF('Overview - Section A'!$AN$5="Funding Request",IF(I18="Funding Request Place Holder","",I18),"")</f>
        <v/>
      </c>
      <c r="I18" s="435" t="str">
        <f>IFERROR(IF(AB18="","",VLOOKUP(AB18,'Overview - Section A'!$P$30:$Q$31,2,FALSE)),"")</f>
        <v/>
      </c>
      <c r="J18" s="435"/>
      <c r="K18" s="435"/>
      <c r="L18" s="435"/>
      <c r="M18" s="435"/>
      <c r="N18" s="435"/>
      <c r="O18" s="435"/>
      <c r="P18" s="435"/>
      <c r="Q18" s="435"/>
      <c r="R18" s="402"/>
      <c r="S18" s="433" t="str">
        <f t="shared" si="1"/>
        <v/>
      </c>
      <c r="T18" s="433" t="str">
        <f>IFERROR(IF('Overview - Section A'!$AN$5="Funding Request",VLOOKUP(H18,'Overview - Section A'!$M$30:$P$31,4,FALSE),IF(AB18="","",AB18)),"")</f>
        <v>a1236000008Hb5UAAS</v>
      </c>
      <c r="U18" s="433" t="b">
        <f t="shared" si="2"/>
        <v>0</v>
      </c>
      <c r="V18" s="433" t="str">
        <f t="shared" si="3"/>
        <v/>
      </c>
      <c r="W18" s="433" t="s">
        <v>753</v>
      </c>
      <c r="X18" s="436" t="str">
        <f t="array" ref="X18">IFERROR(IF(INDEX('Reference Records'!$G$24:$G$41,MATCH(LEFT(B18,255),LEFT('Reference Records'!$C$24:$C$41,255),0))=0,"",INDEX('Reference Records'!$G$24:$G$41,MATCH(LEFT(B18,255),LEFT('Reference Records'!$C$24:$C$41,255),0))),"")</f>
        <v/>
      </c>
      <c r="Y18" s="436" t="str">
        <f>IFERROR(IF('Overview - Section A'!$AN$5="Funding Request",IF('Reference Records'!$B$276&lt;&gt;"",VLOOKUP(Q18,'Reference Records'!$B$276:$C$277,2,FALSE),VLOOKUP(Q18,'Reference Records'!$A$289:$C$290,3,FALSE)),VLOOKUP(Q18,'Reference Records'!$A$293:$C$295,3,FALSE)),"")</f>
        <v/>
      </c>
      <c r="Z18" s="436" t="s">
        <v>754</v>
      </c>
      <c r="AA18" s="436" t="s">
        <v>375</v>
      </c>
      <c r="AB18" s="437" t="s">
        <v>383</v>
      </c>
      <c r="AC18" s="436" t="s">
        <v>373</v>
      </c>
      <c r="AD18" s="390"/>
      <c r="AE18" s="133"/>
      <c r="AF18" s="135"/>
      <c r="AG18" s="135"/>
    </row>
    <row r="19" spans="1:58" ht="47.1" customHeight="1" x14ac:dyDescent="0.3">
      <c r="A19" s="367">
        <v>9</v>
      </c>
      <c r="B19" s="368" t="str">
        <f>IFERROR(VLOOKUP(Z19,'Reference records(soft deleted)'!$B$34:$D$57,3,FALSE),"")</f>
        <v/>
      </c>
      <c r="C19" s="402"/>
      <c r="D19" s="390"/>
      <c r="E19" s="390"/>
      <c r="F19" s="390"/>
      <c r="G19" s="371" t="str">
        <f t="array" ref="G19">IFERROR(IF(INDEX('Reference Records'!$D$24:$D$41,MATCH(LEFT(B19,255),LEFT('Reference Records'!$C$24:$C$41,255),0))=0,"",INDEX('Reference Records'!$D$24:$D$41,MATCH(LEFT(B19,255),LEFT('Reference Records'!$C$24:$C$41,255),0))),"")</f>
        <v/>
      </c>
      <c r="H19" s="435" t="str">
        <f>IF('Overview - Section A'!$AN$5="Funding Request",IF(I19="Funding Request Place Holder","",I19),"")</f>
        <v/>
      </c>
      <c r="I19" s="435" t="str">
        <f>IFERROR(IF(AB19="","",VLOOKUP(AB19,'Overview - Section A'!$P$30:$Q$31,2,FALSE)),"")</f>
        <v/>
      </c>
      <c r="J19" s="435"/>
      <c r="K19" s="435"/>
      <c r="L19" s="435"/>
      <c r="M19" s="435"/>
      <c r="N19" s="435"/>
      <c r="O19" s="435"/>
      <c r="P19" s="435"/>
      <c r="Q19" s="435"/>
      <c r="R19" s="402"/>
      <c r="S19" s="433" t="str">
        <f t="shared" si="1"/>
        <v/>
      </c>
      <c r="T19" s="433" t="str">
        <f>IFERROR(IF('Overview - Section A'!$AN$5="Funding Request",VLOOKUP(H19,'Overview - Section A'!$M$30:$P$31,4,FALSE),IF(AB19="","",AB19)),"")</f>
        <v>a1236000008Hb5UAAS</v>
      </c>
      <c r="U19" s="433" t="b">
        <f t="shared" si="2"/>
        <v>0</v>
      </c>
      <c r="V19" s="433" t="str">
        <f t="shared" si="3"/>
        <v/>
      </c>
      <c r="W19" s="433" t="s">
        <v>755</v>
      </c>
      <c r="X19" s="436" t="str">
        <f t="array" ref="X19">IFERROR(IF(INDEX('Reference Records'!$G$24:$G$41,MATCH(LEFT(B19,255),LEFT('Reference Records'!$C$24:$C$41,255),0))=0,"",INDEX('Reference Records'!$G$24:$G$41,MATCH(LEFT(B19,255),LEFT('Reference Records'!$C$24:$C$41,255),0))),"")</f>
        <v/>
      </c>
      <c r="Y19" s="436" t="str">
        <f>IFERROR(IF('Overview - Section A'!$AN$5="Funding Request",IF('Reference Records'!$B$276&lt;&gt;"",VLOOKUP(Q19,'Reference Records'!$B$276:$C$277,2,FALSE),VLOOKUP(Q19,'Reference Records'!$A$289:$C$290,3,FALSE)),VLOOKUP(Q19,'Reference Records'!$A$293:$C$295,3,FALSE)),"")</f>
        <v/>
      </c>
      <c r="Z19" s="436" t="s">
        <v>756</v>
      </c>
      <c r="AA19" s="436" t="s">
        <v>375</v>
      </c>
      <c r="AB19" s="437" t="s">
        <v>383</v>
      </c>
      <c r="AC19" s="436" t="s">
        <v>373</v>
      </c>
      <c r="AD19" s="390"/>
      <c r="AE19" s="133"/>
      <c r="AF19" s="135"/>
      <c r="AG19" s="135"/>
    </row>
    <row r="20" spans="1:58" ht="47.1" customHeight="1" x14ac:dyDescent="0.3">
      <c r="A20" s="367">
        <v>10</v>
      </c>
      <c r="B20" s="368" t="str">
        <f>IFERROR(VLOOKUP(Z20,'Reference records(soft deleted)'!$B$34:$D$57,3,FALSE),"")</f>
        <v/>
      </c>
      <c r="C20" s="402"/>
      <c r="D20" s="390"/>
      <c r="E20" s="390"/>
      <c r="F20" s="390"/>
      <c r="G20" s="371" t="str">
        <f t="array" ref="G20">IFERROR(IF(INDEX('Reference Records'!$D$24:$D$41,MATCH(LEFT(B20,255),LEFT('Reference Records'!$C$24:$C$41,255),0))=0,"",INDEX('Reference Records'!$D$24:$D$41,MATCH(LEFT(B20,255),LEFT('Reference Records'!$C$24:$C$41,255),0))),"")</f>
        <v/>
      </c>
      <c r="H20" s="435" t="str">
        <f>IF('Overview - Section A'!$AN$5="Funding Request",IF(I20="Funding Request Place Holder","",I20),"")</f>
        <v/>
      </c>
      <c r="I20" s="435" t="str">
        <f>IFERROR(IF(AB20="","",VLOOKUP(AB20,'Overview - Section A'!$P$30:$Q$31,2,FALSE)),"")</f>
        <v/>
      </c>
      <c r="J20" s="435"/>
      <c r="K20" s="435"/>
      <c r="L20" s="435"/>
      <c r="M20" s="435"/>
      <c r="N20" s="435"/>
      <c r="O20" s="435"/>
      <c r="P20" s="435"/>
      <c r="Q20" s="435"/>
      <c r="R20" s="402"/>
      <c r="S20" s="433" t="str">
        <f t="shared" si="1"/>
        <v/>
      </c>
      <c r="T20" s="433" t="str">
        <f>IFERROR(IF('Overview - Section A'!$AN$5="Funding Request",VLOOKUP(H20,'Overview - Section A'!$M$30:$P$31,4,FALSE),IF(AB20="","",AB20)),"")</f>
        <v>a1236000008Hb5UAAS</v>
      </c>
      <c r="U20" s="433" t="b">
        <f t="shared" si="2"/>
        <v>0</v>
      </c>
      <c r="V20" s="433" t="str">
        <f t="shared" si="3"/>
        <v/>
      </c>
      <c r="W20" s="433" t="s">
        <v>757</v>
      </c>
      <c r="X20" s="436" t="str">
        <f t="array" ref="X20">IFERROR(IF(INDEX('Reference Records'!$G$24:$G$41,MATCH(LEFT(B20,255),LEFT('Reference Records'!$C$24:$C$41,255),0))=0,"",INDEX('Reference Records'!$G$24:$G$41,MATCH(LEFT(B20,255),LEFT('Reference Records'!$C$24:$C$41,255),0))),"")</f>
        <v/>
      </c>
      <c r="Y20" s="436" t="str">
        <f>IFERROR(IF('Overview - Section A'!$AN$5="Funding Request",IF('Reference Records'!$B$276&lt;&gt;"",VLOOKUP(Q20,'Reference Records'!$B$276:$C$277,2,FALSE),VLOOKUP(Q20,'Reference Records'!$A$289:$C$290,3,FALSE)),VLOOKUP(Q20,'Reference Records'!$A$293:$C$295,3,FALSE)),"")</f>
        <v/>
      </c>
      <c r="Z20" s="436" t="s">
        <v>758</v>
      </c>
      <c r="AA20" s="436" t="s">
        <v>375</v>
      </c>
      <c r="AB20" s="437" t="s">
        <v>383</v>
      </c>
      <c r="AC20" s="436" t="s">
        <v>373</v>
      </c>
      <c r="AD20" s="390"/>
      <c r="AE20" s="133"/>
      <c r="AF20" s="135"/>
      <c r="AG20" s="135"/>
    </row>
    <row r="21" spans="1:58" ht="47.1" customHeight="1" x14ac:dyDescent="0.3">
      <c r="A21" s="367">
        <v>11</v>
      </c>
      <c r="B21" s="368" t="str">
        <f>IFERROR(VLOOKUP(Z21,'Reference records(soft deleted)'!$B$34:$D$57,3,FALSE),"")</f>
        <v/>
      </c>
      <c r="C21" s="402"/>
      <c r="D21" s="390"/>
      <c r="E21" s="390"/>
      <c r="F21" s="390"/>
      <c r="G21" s="371" t="str">
        <f t="array" ref="G21">IFERROR(IF(INDEX('Reference Records'!$D$24:$D$41,MATCH(LEFT(B21,255),LEFT('Reference Records'!$C$24:$C$41,255),0))=0,"",INDEX('Reference Records'!$D$24:$D$41,MATCH(LEFT(B21,255),LEFT('Reference Records'!$C$24:$C$41,255),0))),"")</f>
        <v/>
      </c>
      <c r="H21" s="435" t="str">
        <f>IF('Overview - Section A'!$AN$5="Funding Request",IF(I21="Funding Request Place Holder","",I21),"")</f>
        <v/>
      </c>
      <c r="I21" s="435" t="str">
        <f>IFERROR(IF(AB21="","",VLOOKUP(AB21,'Overview - Section A'!$P$30:$Q$31,2,FALSE)),"")</f>
        <v/>
      </c>
      <c r="J21" s="435"/>
      <c r="K21" s="435"/>
      <c r="L21" s="435"/>
      <c r="M21" s="435"/>
      <c r="N21" s="435"/>
      <c r="O21" s="435"/>
      <c r="P21" s="435"/>
      <c r="Q21" s="435" t="str">
        <f t="shared" si="0"/>
        <v/>
      </c>
      <c r="R21" s="402"/>
      <c r="S21" s="433" t="str">
        <f t="shared" si="1"/>
        <v/>
      </c>
      <c r="T21" s="433" t="str">
        <f>IFERROR(IF('Overview - Section A'!$AN$5="Funding Request",VLOOKUP(H21,'Overview - Section A'!$M$30:$P$31,4,FALSE),IF(AB21="","",AB21)),"")</f>
        <v/>
      </c>
      <c r="U21" s="433" t="b">
        <f t="shared" si="2"/>
        <v>0</v>
      </c>
      <c r="V21" s="433" t="str">
        <f t="shared" si="3"/>
        <v/>
      </c>
      <c r="W21" s="433" t="s">
        <v>759</v>
      </c>
      <c r="X21" s="436" t="str">
        <f t="array" ref="X21">IFERROR(IF(INDEX('Reference Records'!$G$24:$G$41,MATCH(LEFT(B21,255),LEFT('Reference Records'!$C$24:$C$41,255),0))=0,"",INDEX('Reference Records'!$G$24:$G$41,MATCH(LEFT(B21,255),LEFT('Reference Records'!$C$24:$C$41,255),0))),"")</f>
        <v/>
      </c>
      <c r="Y21" s="436" t="str">
        <f>IFERROR(IF('Overview - Section A'!$AN$5="Funding Request",IF('Reference Records'!$B$276&lt;&gt;"",VLOOKUP(Q21,'Reference Records'!$B$276:$C$277,2,FALSE),VLOOKUP(Q21,'Reference Records'!$A$289:$C$290,3,FALSE)),VLOOKUP(Q21,'Reference Records'!$A$293:$C$295,3,FALSE)),"")</f>
        <v/>
      </c>
      <c r="Z21" s="436"/>
      <c r="AA21" s="436"/>
      <c r="AB21" s="437"/>
      <c r="AC21" s="436" t="s">
        <v>373</v>
      </c>
      <c r="AD21" s="390"/>
      <c r="AE21" s="133"/>
      <c r="AF21" s="135"/>
      <c r="AG21" s="135"/>
    </row>
    <row r="22" spans="1:58" ht="47.1" customHeight="1" x14ac:dyDescent="0.3">
      <c r="A22" s="367">
        <v>12</v>
      </c>
      <c r="B22" s="368" t="str">
        <f>IFERROR(VLOOKUP(Z22,'Reference records(soft deleted)'!$B$34:$D$57,3,FALSE),"")</f>
        <v/>
      </c>
      <c r="C22" s="402"/>
      <c r="D22" s="390"/>
      <c r="E22" s="390"/>
      <c r="F22" s="390"/>
      <c r="G22" s="371" t="str">
        <f t="array" ref="G22">IFERROR(IF(INDEX('Reference Records'!$D$24:$D$41,MATCH(LEFT(B22,255),LEFT('Reference Records'!$C$24:$C$41,255),0))=0,"",INDEX('Reference Records'!$D$24:$D$41,MATCH(LEFT(B22,255),LEFT('Reference Records'!$C$24:$C$41,255),0))),"")</f>
        <v/>
      </c>
      <c r="H22" s="435" t="str">
        <f>IF('Overview - Section A'!$AN$5="Funding Request",IF(I22="Funding Request Place Holder","",I22),"")</f>
        <v/>
      </c>
      <c r="I22" s="435" t="str">
        <f>IFERROR(IF(AB22="","",VLOOKUP(AB22,'Overview - Section A'!$P$30:$Q$31,2,FALSE)),"")</f>
        <v/>
      </c>
      <c r="J22" s="435"/>
      <c r="K22" s="435"/>
      <c r="L22" s="435"/>
      <c r="M22" s="435"/>
      <c r="N22" s="435"/>
      <c r="O22" s="435"/>
      <c r="P22" s="435"/>
      <c r="Q22" s="435" t="str">
        <f t="shared" si="0"/>
        <v/>
      </c>
      <c r="R22" s="402"/>
      <c r="S22" s="433" t="str">
        <f t="shared" si="1"/>
        <v/>
      </c>
      <c r="T22" s="433" t="str">
        <f>IFERROR(IF('Overview - Section A'!$AN$5="Funding Request",VLOOKUP(H22,'Overview - Section A'!$M$30:$P$31,4,FALSE),IF(AB22="","",AB22)),"")</f>
        <v/>
      </c>
      <c r="U22" s="433" t="b">
        <f t="shared" si="2"/>
        <v>0</v>
      </c>
      <c r="V22" s="433" t="str">
        <f t="shared" si="3"/>
        <v/>
      </c>
      <c r="W22" s="433" t="s">
        <v>760</v>
      </c>
      <c r="X22" s="436" t="str">
        <f t="array" ref="X22">IFERROR(IF(INDEX('Reference Records'!$G$24:$G$41,MATCH(LEFT(B22,255),LEFT('Reference Records'!$C$24:$C$41,255),0))=0,"",INDEX('Reference Records'!$G$24:$G$41,MATCH(LEFT(B22,255),LEFT('Reference Records'!$C$24:$C$41,255),0))),"")</f>
        <v/>
      </c>
      <c r="Y22" s="436" t="str">
        <f>IFERROR(IF('Overview - Section A'!$AN$5="Funding Request",IF('Reference Records'!$B$276&lt;&gt;"",VLOOKUP(Q22,'Reference Records'!$B$276:$C$277,2,FALSE),VLOOKUP(Q22,'Reference Records'!$A$289:$C$290,3,FALSE)),VLOOKUP(Q22,'Reference Records'!$A$293:$C$295,3,FALSE)),"")</f>
        <v/>
      </c>
      <c r="Z22" s="436"/>
      <c r="AA22" s="436"/>
      <c r="AB22" s="437"/>
      <c r="AC22" s="436" t="s">
        <v>373</v>
      </c>
      <c r="AD22" s="390"/>
      <c r="AE22" s="133"/>
      <c r="AF22" s="135"/>
      <c r="AG22" s="135"/>
    </row>
    <row r="23" spans="1:58" ht="47.1" customHeight="1" x14ac:dyDescent="0.3">
      <c r="A23" s="367">
        <v>13</v>
      </c>
      <c r="B23" s="368" t="str">
        <f>IFERROR(VLOOKUP(Z23,'Reference records(soft deleted)'!$B$34:$D$57,3,FALSE),"")</f>
        <v/>
      </c>
      <c r="C23" s="402"/>
      <c r="D23" s="390"/>
      <c r="E23" s="390"/>
      <c r="F23" s="390"/>
      <c r="G23" s="371" t="str">
        <f t="array" ref="G23">IFERROR(IF(INDEX('Reference Records'!$D$24:$D$41,MATCH(LEFT(B23,255),LEFT('Reference Records'!$C$24:$C$41,255),0))=0,"",INDEX('Reference Records'!$D$24:$D$41,MATCH(LEFT(B23,255),LEFT('Reference Records'!$C$24:$C$41,255),0))),"")</f>
        <v/>
      </c>
      <c r="H23" s="435" t="str">
        <f>IF('Overview - Section A'!$AN$5="Funding Request",IF(I23="Funding Request Place Holder","",I23),"")</f>
        <v/>
      </c>
      <c r="I23" s="435" t="str">
        <f>IFERROR(IF(AB23="","",VLOOKUP(AB23,'Overview - Section A'!$P$30:$Q$31,2,FALSE)),"")</f>
        <v/>
      </c>
      <c r="J23" s="435"/>
      <c r="K23" s="435"/>
      <c r="L23" s="435"/>
      <c r="M23" s="435"/>
      <c r="N23" s="435"/>
      <c r="O23" s="435"/>
      <c r="P23" s="435"/>
      <c r="Q23" s="435" t="str">
        <f t="shared" si="0"/>
        <v/>
      </c>
      <c r="R23" s="402"/>
      <c r="S23" s="433" t="str">
        <f t="shared" si="1"/>
        <v/>
      </c>
      <c r="T23" s="433" t="str">
        <f>IFERROR(IF('Overview - Section A'!$AN$5="Funding Request",VLOOKUP(H23,'Overview - Section A'!$M$30:$P$31,4,FALSE),IF(AB23="","",AB23)),"")</f>
        <v/>
      </c>
      <c r="U23" s="433" t="b">
        <f t="shared" si="2"/>
        <v>0</v>
      </c>
      <c r="V23" s="433" t="str">
        <f t="shared" si="3"/>
        <v/>
      </c>
      <c r="W23" s="433" t="s">
        <v>761</v>
      </c>
      <c r="X23" s="436" t="str">
        <f t="array" ref="X23">IFERROR(IF(INDEX('Reference Records'!$G$24:$G$41,MATCH(LEFT(B23,255),LEFT('Reference Records'!$C$24:$C$41,255),0))=0,"",INDEX('Reference Records'!$G$24:$G$41,MATCH(LEFT(B23,255),LEFT('Reference Records'!$C$24:$C$41,255),0))),"")</f>
        <v/>
      </c>
      <c r="Y23" s="436" t="str">
        <f>IFERROR(IF('Overview - Section A'!$AN$5="Funding Request",IF('Reference Records'!$B$276&lt;&gt;"",VLOOKUP(Q23,'Reference Records'!$B$276:$C$277,2,FALSE),VLOOKUP(Q23,'Reference Records'!$A$289:$C$290,3,FALSE)),VLOOKUP(Q23,'Reference Records'!$A$293:$C$295,3,FALSE)),"")</f>
        <v/>
      </c>
      <c r="Z23" s="436"/>
      <c r="AA23" s="436"/>
      <c r="AB23" s="437"/>
      <c r="AC23" s="436" t="s">
        <v>373</v>
      </c>
      <c r="AD23" s="390"/>
      <c r="AE23" s="133"/>
      <c r="AF23" s="135"/>
      <c r="AG23" s="135"/>
    </row>
    <row r="24" spans="1:58" ht="47.1" customHeight="1" x14ac:dyDescent="0.3">
      <c r="A24" s="367">
        <v>14</v>
      </c>
      <c r="B24" s="368" t="str">
        <f>IFERROR(VLOOKUP(Z24,'Reference records(soft deleted)'!$B$34:$D$57,3,FALSE),"")</f>
        <v/>
      </c>
      <c r="C24" s="402"/>
      <c r="D24" s="390"/>
      <c r="E24" s="390"/>
      <c r="F24" s="390"/>
      <c r="G24" s="371" t="str">
        <f t="array" ref="G24">IFERROR(IF(INDEX('Reference Records'!$D$24:$D$41,MATCH(LEFT(B24,255),LEFT('Reference Records'!$C$24:$C$41,255),0))=0,"",INDEX('Reference Records'!$D$24:$D$41,MATCH(LEFT(B24,255),LEFT('Reference Records'!$C$24:$C$41,255),0))),"")</f>
        <v/>
      </c>
      <c r="H24" s="435" t="str">
        <f>IF('Overview - Section A'!$AN$5="Funding Request",IF(I24="Funding Request Place Holder","",I24),"")</f>
        <v/>
      </c>
      <c r="I24" s="435" t="str">
        <f>IFERROR(IF(AB24="","",VLOOKUP(AB24,'Overview - Section A'!$P$30:$Q$31,2,FALSE)),"")</f>
        <v/>
      </c>
      <c r="J24" s="435"/>
      <c r="K24" s="435"/>
      <c r="L24" s="435"/>
      <c r="M24" s="435"/>
      <c r="N24" s="435"/>
      <c r="O24" s="435"/>
      <c r="P24" s="435"/>
      <c r="Q24" s="435" t="str">
        <f t="shared" si="0"/>
        <v/>
      </c>
      <c r="R24" s="402"/>
      <c r="S24" s="433" t="str">
        <f t="shared" si="1"/>
        <v/>
      </c>
      <c r="T24" s="433" t="str">
        <f>IFERROR(IF('Overview - Section A'!$AN$5="Funding Request",VLOOKUP(H24,'Overview - Section A'!$M$30:$P$31,4,FALSE),IF(AB24="","",AB24)),"")</f>
        <v/>
      </c>
      <c r="U24" s="433" t="b">
        <f t="shared" si="2"/>
        <v>0</v>
      </c>
      <c r="V24" s="433" t="str">
        <f t="shared" si="3"/>
        <v/>
      </c>
      <c r="W24" s="433" t="s">
        <v>762</v>
      </c>
      <c r="X24" s="436" t="str">
        <f t="array" ref="X24">IFERROR(IF(INDEX('Reference Records'!$G$24:$G$41,MATCH(LEFT(B24,255),LEFT('Reference Records'!$C$24:$C$41,255),0))=0,"",INDEX('Reference Records'!$G$24:$G$41,MATCH(LEFT(B24,255),LEFT('Reference Records'!$C$24:$C$41,255),0))),"")</f>
        <v/>
      </c>
      <c r="Y24" s="436" t="str">
        <f>IFERROR(IF('Overview - Section A'!$AN$5="Funding Request",IF('Reference Records'!$B$276&lt;&gt;"",VLOOKUP(Q24,'Reference Records'!$B$276:$C$277,2,FALSE),VLOOKUP(Q24,'Reference Records'!$A$289:$C$290,3,FALSE)),VLOOKUP(Q24,'Reference Records'!$A$293:$C$295,3,FALSE)),"")</f>
        <v/>
      </c>
      <c r="Z24" s="436"/>
      <c r="AA24" s="436"/>
      <c r="AB24" s="437"/>
      <c r="AC24" s="436" t="s">
        <v>373</v>
      </c>
      <c r="AD24" s="390"/>
      <c r="AE24" s="133"/>
      <c r="AF24" s="135"/>
      <c r="AG24" s="135"/>
    </row>
    <row r="25" spans="1:58" ht="47.1" customHeight="1" x14ac:dyDescent="0.3">
      <c r="A25" s="367">
        <v>15</v>
      </c>
      <c r="B25" s="368" t="str">
        <f>IFERROR(VLOOKUP(Z25,'Reference records(soft deleted)'!$B$34:$D$57,3,FALSE),"")</f>
        <v/>
      </c>
      <c r="C25" s="402"/>
      <c r="D25" s="390"/>
      <c r="E25" s="390"/>
      <c r="F25" s="390"/>
      <c r="G25" s="371" t="str">
        <f t="array" ref="G25">IFERROR(IF(INDEX('Reference Records'!$D$24:$D$41,MATCH(LEFT(B25,255),LEFT('Reference Records'!$C$24:$C$41,255),0))=0,"",INDEX('Reference Records'!$D$24:$D$41,MATCH(LEFT(B25,255),LEFT('Reference Records'!$C$24:$C$41,255),0))),"")</f>
        <v/>
      </c>
      <c r="H25" s="435" t="str">
        <f>IF('Overview - Section A'!$AN$5="Funding Request",IF(I25="Funding Request Place Holder","",I25),"")</f>
        <v/>
      </c>
      <c r="I25" s="435" t="str">
        <f>IFERROR(IF(AB25="","",VLOOKUP(AB25,'Overview - Section A'!$P$30:$Q$31,2,FALSE)),"")</f>
        <v/>
      </c>
      <c r="J25" s="435"/>
      <c r="K25" s="435"/>
      <c r="L25" s="435"/>
      <c r="M25" s="435"/>
      <c r="N25" s="435"/>
      <c r="O25" s="435"/>
      <c r="P25" s="435"/>
      <c r="Q25" s="435" t="str">
        <f t="shared" si="0"/>
        <v/>
      </c>
      <c r="R25" s="402"/>
      <c r="S25" s="433" t="str">
        <f t="shared" si="1"/>
        <v/>
      </c>
      <c r="T25" s="433" t="str">
        <f>IFERROR(IF('Overview - Section A'!$AN$5="Funding Request",VLOOKUP(H25,'Overview - Section A'!$M$30:$P$31,4,FALSE),IF(AB25="","",AB25)),"")</f>
        <v/>
      </c>
      <c r="U25" s="433" t="b">
        <f t="shared" si="2"/>
        <v>0</v>
      </c>
      <c r="V25" s="433" t="str">
        <f t="shared" si="3"/>
        <v/>
      </c>
      <c r="W25" s="433" t="s">
        <v>763</v>
      </c>
      <c r="X25" s="436" t="str">
        <f t="array" ref="X25">IFERROR(IF(INDEX('Reference Records'!$G$24:$G$41,MATCH(LEFT(B25,255),LEFT('Reference Records'!$C$24:$C$41,255),0))=0,"",INDEX('Reference Records'!$G$24:$G$41,MATCH(LEFT(B25,255),LEFT('Reference Records'!$C$24:$C$41,255),0))),"")</f>
        <v/>
      </c>
      <c r="Y25" s="436" t="str">
        <f>IFERROR(IF('Overview - Section A'!$AN$5="Funding Request",IF('Reference Records'!$B$276&lt;&gt;"",VLOOKUP(Q25,'Reference Records'!$B$276:$C$277,2,FALSE),VLOOKUP(Q25,'Reference Records'!$A$289:$C$290,3,FALSE)),VLOOKUP(Q25,'Reference Records'!$A$293:$C$295,3,FALSE)),"")</f>
        <v/>
      </c>
      <c r="Z25" s="436"/>
      <c r="AA25" s="436"/>
      <c r="AB25" s="437"/>
      <c r="AC25" s="436" t="s">
        <v>373</v>
      </c>
      <c r="AD25" s="390"/>
      <c r="AE25" s="133"/>
      <c r="AF25" s="135"/>
      <c r="AG25" s="135"/>
    </row>
    <row r="26" spans="1:58" s="52" customFormat="1" ht="2.85" customHeight="1" thickBot="1" x14ac:dyDescent="0.35">
      <c r="A26" s="53"/>
      <c r="B26" s="53"/>
      <c r="C26" s="53"/>
      <c r="D26" s="53"/>
      <c r="E26" s="54"/>
      <c r="F26" s="54"/>
      <c r="G26" s="55"/>
      <c r="H26" s="54"/>
      <c r="I26" s="54"/>
      <c r="J26" s="54"/>
      <c r="K26" s="56"/>
      <c r="L26" s="57"/>
      <c r="M26" s="57"/>
      <c r="N26" s="57"/>
      <c r="O26" s="58"/>
      <c r="P26" s="58"/>
      <c r="Q26" s="59"/>
      <c r="R26" s="60"/>
      <c r="S26" s="60"/>
      <c r="T26" s="60"/>
      <c r="U26" s="60"/>
      <c r="V26" s="60"/>
      <c r="W26" s="60"/>
      <c r="X26" s="60"/>
      <c r="Y26" s="60"/>
      <c r="Z26" s="60"/>
      <c r="AA26" s="60"/>
      <c r="AB26" s="60"/>
      <c r="AC26" s="60"/>
      <c r="AD26" s="60"/>
      <c r="AE26" s="61"/>
      <c r="AF26" s="136"/>
      <c r="AG26" s="136"/>
      <c r="AK26" s="12"/>
      <c r="AL26" s="12"/>
      <c r="AM26" s="12"/>
      <c r="AN26" s="12"/>
      <c r="AO26" s="12"/>
      <c r="AP26" s="12"/>
      <c r="AQ26" s="12"/>
      <c r="AR26" s="12"/>
      <c r="AS26" s="12"/>
      <c r="AT26" s="12"/>
      <c r="AU26" s="12"/>
      <c r="AV26" s="12"/>
      <c r="AW26" s="12"/>
      <c r="AX26" s="12"/>
      <c r="AY26" s="12"/>
      <c r="AZ26" s="12"/>
      <c r="BA26" s="12"/>
      <c r="BB26" s="12"/>
      <c r="BC26" s="12"/>
      <c r="BD26" s="12"/>
      <c r="BE26" s="12"/>
      <c r="BF26" s="12"/>
    </row>
    <row r="27" spans="1:58" ht="35.85" customHeight="1" thickBot="1" x14ac:dyDescent="0.35">
      <c r="A27" s="62"/>
      <c r="D27" s="63"/>
      <c r="E27" s="63"/>
      <c r="AF27" s="135"/>
      <c r="AG27" s="135"/>
    </row>
    <row r="28" spans="1:58" ht="27" customHeight="1" thickBot="1" x14ac:dyDescent="0.35">
      <c r="A28" s="511" t="s">
        <v>29</v>
      </c>
      <c r="B28" s="512"/>
      <c r="C28" s="512"/>
      <c r="D28" s="512"/>
      <c r="E28" s="512"/>
      <c r="F28" s="512"/>
      <c r="G28" s="512"/>
      <c r="H28" s="512"/>
      <c r="I28" s="64"/>
      <c r="J28" s="64"/>
      <c r="K28" s="64"/>
      <c r="L28" s="64"/>
      <c r="M28" s="64"/>
      <c r="N28" s="162"/>
      <c r="O28" s="168"/>
      <c r="P28" s="169"/>
      <c r="Q28" s="48"/>
    </row>
    <row r="29" spans="1:58" ht="45.75" customHeight="1" x14ac:dyDescent="0.3">
      <c r="A29" s="379" t="s">
        <v>23</v>
      </c>
      <c r="B29" s="379" t="s">
        <v>71</v>
      </c>
      <c r="C29" s="379" t="s">
        <v>141</v>
      </c>
      <c r="D29" s="379" t="s">
        <v>6</v>
      </c>
      <c r="E29" s="379" t="s">
        <v>7</v>
      </c>
      <c r="F29" s="380" t="s">
        <v>8</v>
      </c>
      <c r="G29" s="379" t="s">
        <v>27</v>
      </c>
      <c r="H29" s="379" t="s">
        <v>144</v>
      </c>
      <c r="I29" s="381"/>
      <c r="J29" s="382" t="s">
        <v>212</v>
      </c>
      <c r="K29" s="382" t="s">
        <v>211</v>
      </c>
      <c r="L29" s="382" t="s">
        <v>60</v>
      </c>
      <c r="M29" s="382" t="s">
        <v>213</v>
      </c>
      <c r="N29" s="383" t="s">
        <v>234</v>
      </c>
      <c r="O29" s="382" t="s">
        <v>62</v>
      </c>
      <c r="P29" s="170"/>
      <c r="Q29" s="48"/>
    </row>
    <row r="30" spans="1:58" ht="47.1" hidden="1" customHeight="1" x14ac:dyDescent="0.3">
      <c r="A30" s="367" t="s">
        <v>84</v>
      </c>
      <c r="B30" s="384" t="str">
        <f t="shared" ref="B30:B61" si="4">IF(A30=A29,"",VLOOKUP(A30,$A$10:$V$26,22,FALSE))</f>
        <v>[Custom Outcome Indicator]</v>
      </c>
      <c r="C30" s="385" t="str">
        <f>IFERROR(IF(K30&lt;&gt;"",K30,IF(A30=A29,IF(C29&lt;YEAR('Overview - Section A'!$E$8),C29+1,""),YEAR('Overview - Section A'!$E$7))),"")</f>
        <v>[Year of Target]</v>
      </c>
      <c r="D30" s="386" t="s">
        <v>54</v>
      </c>
      <c r="E30" s="387" t="s">
        <v>55</v>
      </c>
      <c r="F30" s="388" t="str">
        <f>IF(IF(AND(D30="",E30=""),N30,IFERROR((D30/E30)*100,""))=0,"",IF(AND(D30="",E30=""),N30,IFERROR((D30/E30)*100,"")))</f>
        <v/>
      </c>
      <c r="G30" s="389" t="s">
        <v>56</v>
      </c>
      <c r="H30" s="390" t="s">
        <v>143</v>
      </c>
      <c r="I30" s="391"/>
      <c r="J30" s="392" t="s">
        <v>61</v>
      </c>
      <c r="K30" s="393" t="s">
        <v>239</v>
      </c>
      <c r="L30" s="391" t="b">
        <f t="shared" ref="L30:L61" si="5">IFERROR(IF(VLOOKUP(A30,$A$10:$V$26,22,FALSE)&lt;&gt;"",TRUE,FALSE),FALSE)</f>
        <v>1</v>
      </c>
      <c r="M30" s="391" t="str">
        <f ca="1">IFERROR(IF(G30&lt;&gt;"",INDEX('Overview - Section A'!$U$37:$U$44,MATCH(G30,'Overview - Section A'!$A$37:$A$44,1)),J30),"")</f>
        <v>[Record ID]</v>
      </c>
      <c r="N30" s="391" t="s">
        <v>210</v>
      </c>
      <c r="O30" s="391" t="s">
        <v>61</v>
      </c>
      <c r="P30" s="171"/>
      <c r="Q30" s="48"/>
    </row>
    <row r="31" spans="1:58" ht="47.1" customHeight="1" x14ac:dyDescent="0.3">
      <c r="A31" s="367">
        <v>1</v>
      </c>
      <c r="B31" s="384" t="str">
        <f t="shared" si="4"/>
        <v>HIV O-1(M): Percentage of adults and children with HIV, known to be on treatment 12 months after initiation of antiretroviral therapy</v>
      </c>
      <c r="C31" s="385">
        <f>IFERROR(IF(K31&lt;&gt;"",K31,IF(A31=A30,IF(C30&lt;YEAR('Overview - Section A'!$E$8),C30+1,""),YEAR('Overview - Section A'!$E$7))),"")</f>
        <v>2018</v>
      </c>
      <c r="D31" s="386"/>
      <c r="E31" s="387"/>
      <c r="F31" s="388">
        <v>85</v>
      </c>
      <c r="G31" s="389">
        <v>43677</v>
      </c>
      <c r="H31" s="390"/>
      <c r="I31" s="391"/>
      <c r="J31" s="392" t="s">
        <v>410</v>
      </c>
      <c r="K31" s="393"/>
      <c r="L31" s="391" t="b">
        <f t="shared" si="5"/>
        <v>1</v>
      </c>
      <c r="M31" s="391" t="str">
        <f ca="1">IFERROR(IF(G31&lt;&gt;"",INDEX('Overview - Section A'!$U$37:$U$44,MATCH(G31,'Overview - Section A'!$A$37:$A$44,1)),J31),"")</f>
        <v>a1Y36000002qEXiEAM</v>
      </c>
      <c r="N31" s="391"/>
      <c r="O31" s="391" t="s">
        <v>411</v>
      </c>
      <c r="P31" s="171"/>
      <c r="Q31" s="48"/>
    </row>
    <row r="32" spans="1:58" ht="47.1" customHeight="1" x14ac:dyDescent="0.3">
      <c r="A32" s="367">
        <v>1</v>
      </c>
      <c r="B32" s="384" t="str">
        <f t="shared" si="4"/>
        <v/>
      </c>
      <c r="C32" s="385">
        <f>IFERROR(IF(K32&lt;&gt;"",K32,IF(A32=A31,IF(C31&lt;YEAR('Overview - Section A'!$E$8),C31+1,""),YEAR('Overview - Section A'!$E$7))),"")</f>
        <v>2019</v>
      </c>
      <c r="D32" s="386"/>
      <c r="E32" s="387"/>
      <c r="F32" s="388">
        <v>90</v>
      </c>
      <c r="G32" s="389">
        <v>44043</v>
      </c>
      <c r="H32" s="390"/>
      <c r="I32" s="391"/>
      <c r="J32" s="392" t="s">
        <v>412</v>
      </c>
      <c r="K32" s="393"/>
      <c r="L32" s="391" t="b">
        <f t="shared" si="5"/>
        <v>1</v>
      </c>
      <c r="M32" s="391" t="str">
        <f ca="1">IFERROR(IF(G32&lt;&gt;"",INDEX('Overview - Section A'!$U$37:$U$44,MATCH(G32,'Overview - Section A'!$A$37:$A$44,1)),J32),"")</f>
        <v>a1Y36000002qEXkEAM</v>
      </c>
      <c r="N32" s="391"/>
      <c r="O32" s="391" t="s">
        <v>413</v>
      </c>
      <c r="P32" s="171"/>
      <c r="Q32" s="48"/>
    </row>
    <row r="33" spans="1:17" ht="47.1" customHeight="1" x14ac:dyDescent="0.3">
      <c r="A33" s="367">
        <v>1</v>
      </c>
      <c r="B33" s="384" t="str">
        <f t="shared" si="4"/>
        <v/>
      </c>
      <c r="C33" s="385">
        <f>IFERROR(IF(K33&lt;&gt;"",K33,IF(A33=A32,IF(C32&lt;YEAR('Overview - Section A'!$E$8),C32+1,""),YEAR('Overview - Section A'!$E$7))),"")</f>
        <v>2020</v>
      </c>
      <c r="D33" s="386"/>
      <c r="E33" s="387"/>
      <c r="F33" s="388">
        <v>90</v>
      </c>
      <c r="G33" s="389">
        <v>44408</v>
      </c>
      <c r="H33" s="390"/>
      <c r="I33" s="391"/>
      <c r="J33" s="392" t="s">
        <v>414</v>
      </c>
      <c r="K33" s="393"/>
      <c r="L33" s="391" t="b">
        <f t="shared" si="5"/>
        <v>1</v>
      </c>
      <c r="M33" s="391" t="str">
        <f ca="1">IFERROR(IF(G33&lt;&gt;"",INDEX('Overview - Section A'!$U$37:$U$44,MATCH(G33,'Overview - Section A'!$A$37:$A$44,1)),J33),"")</f>
        <v>a1Y36000002qEXkEAM</v>
      </c>
      <c r="N33" s="391"/>
      <c r="O33" s="391" t="s">
        <v>415</v>
      </c>
      <c r="P33" s="171"/>
      <c r="Q33" s="48"/>
    </row>
    <row r="34" spans="1:17" ht="47.1" customHeight="1" x14ac:dyDescent="0.3">
      <c r="A34" s="367">
        <v>1</v>
      </c>
      <c r="B34" s="384" t="str">
        <f t="shared" si="4"/>
        <v/>
      </c>
      <c r="C34" s="385" t="str">
        <f>IFERROR(IF(K34&lt;&gt;"",K34,IF(A34=A33,IF(C33&lt;YEAR('Overview - Section A'!$E$8),C33+1,""),YEAR('Overview - Section A'!$E$7))),"")</f>
        <v/>
      </c>
      <c r="D34" s="386"/>
      <c r="E34" s="387"/>
      <c r="F34" s="388" t="str">
        <f t="shared" ref="F34:F94" si="6">IF(IF(AND(D34="",E34=""),N34,IFERROR((D34/E34)*100,""))=0,"",IF(AND(D34="",E34=""),N34,IFERROR((D34/E34)*100,"")))</f>
        <v/>
      </c>
      <c r="G34" s="389"/>
      <c r="H34" s="390"/>
      <c r="I34" s="391"/>
      <c r="J34" s="392" t="s">
        <v>416</v>
      </c>
      <c r="K34" s="393"/>
      <c r="L34" s="391" t="b">
        <f t="shared" si="5"/>
        <v>1</v>
      </c>
      <c r="M34" s="391" t="str">
        <f>IFERROR(IF(G34&lt;&gt;"",INDEX('Overview - Section A'!$U$37:$U$44,MATCH(G34,'Overview - Section A'!$A$37:$A$44,1)),J34),"")</f>
        <v>a1Y36000002qEXiEAM</v>
      </c>
      <c r="N34" s="391"/>
      <c r="O34" s="391" t="s">
        <v>417</v>
      </c>
      <c r="P34" s="171"/>
      <c r="Q34" s="48"/>
    </row>
    <row r="35" spans="1:17" ht="47.1" customHeight="1" x14ac:dyDescent="0.3">
      <c r="A35" s="367">
        <v>1</v>
      </c>
      <c r="B35" s="384" t="str">
        <f t="shared" si="4"/>
        <v/>
      </c>
      <c r="C35" s="385" t="str">
        <f>IFERROR(IF(K35&lt;&gt;"",K35,IF(A35=A34,IF(C34&lt;YEAR('Overview - Section A'!$E$8),C34+1,""),YEAR('Overview - Section A'!$E$7))),"")</f>
        <v/>
      </c>
      <c r="D35" s="386"/>
      <c r="E35" s="387"/>
      <c r="F35" s="388" t="str">
        <f t="shared" si="6"/>
        <v/>
      </c>
      <c r="G35" s="389"/>
      <c r="H35" s="390"/>
      <c r="I35" s="391"/>
      <c r="J35" s="392" t="s">
        <v>418</v>
      </c>
      <c r="K35" s="393"/>
      <c r="L35" s="391" t="b">
        <f t="shared" si="5"/>
        <v>1</v>
      </c>
      <c r="M35" s="391" t="str">
        <f>IFERROR(IF(G35&lt;&gt;"",INDEX('Overview - Section A'!$U$37:$U$44,MATCH(G35,'Overview - Section A'!$A$37:$A$44,1)),J35),"")</f>
        <v>a1Y36000002qEXjEAM</v>
      </c>
      <c r="N35" s="391"/>
      <c r="O35" s="391" t="s">
        <v>419</v>
      </c>
      <c r="P35" s="171"/>
      <c r="Q35" s="48"/>
    </row>
    <row r="36" spans="1:17" ht="47.1" customHeight="1" x14ac:dyDescent="0.3">
      <c r="A36" s="367">
        <v>1</v>
      </c>
      <c r="B36" s="384" t="str">
        <f t="shared" si="4"/>
        <v/>
      </c>
      <c r="C36" s="385" t="str">
        <f>IFERROR(IF(K36&lt;&gt;"",K36,IF(A36=A35,IF(C35&lt;YEAR('Overview - Section A'!$E$8),C35+1,""),YEAR('Overview - Section A'!$E$7))),"")</f>
        <v/>
      </c>
      <c r="D36" s="386"/>
      <c r="E36" s="387"/>
      <c r="F36" s="388" t="str">
        <f t="shared" si="6"/>
        <v/>
      </c>
      <c r="G36" s="389"/>
      <c r="H36" s="390"/>
      <c r="I36" s="391"/>
      <c r="J36" s="392" t="s">
        <v>420</v>
      </c>
      <c r="K36" s="393"/>
      <c r="L36" s="391" t="b">
        <f t="shared" si="5"/>
        <v>1</v>
      </c>
      <c r="M36" s="391" t="str">
        <f>IFERROR(IF(G36&lt;&gt;"",INDEX('Overview - Section A'!$U$37:$U$44,MATCH(G36,'Overview - Section A'!$A$37:$A$44,1)),J36),"")</f>
        <v>a1Y36000002qEXkEAM</v>
      </c>
      <c r="N36" s="391"/>
      <c r="O36" s="391" t="s">
        <v>421</v>
      </c>
      <c r="P36" s="171"/>
      <c r="Q36" s="48"/>
    </row>
    <row r="37" spans="1:17" ht="47.1" customHeight="1" x14ac:dyDescent="0.3">
      <c r="A37" s="367">
        <v>2</v>
      </c>
      <c r="B37" s="384" t="str">
        <f t="shared" si="4"/>
        <v/>
      </c>
      <c r="C37" s="385">
        <f>IFERROR(IF(K37&lt;&gt;"",K37,IF(A37=A36,IF(C36&lt;YEAR('Overview - Section A'!$E$8),C36+1,""),YEAR('Overview - Section A'!$E$7))),"")</f>
        <v>2018</v>
      </c>
      <c r="D37" s="386"/>
      <c r="E37" s="387"/>
      <c r="F37" s="388" t="str">
        <f t="shared" si="6"/>
        <v/>
      </c>
      <c r="G37" s="389"/>
      <c r="H37" s="390"/>
      <c r="I37" s="391"/>
      <c r="J37" s="392" t="s">
        <v>410</v>
      </c>
      <c r="K37" s="393"/>
      <c r="L37" s="391" t="b">
        <f t="shared" si="5"/>
        <v>0</v>
      </c>
      <c r="M37" s="391" t="str">
        <f>IFERROR(IF(G37&lt;&gt;"",INDEX('Overview - Section A'!$U$37:$U$44,MATCH(G37,'Overview - Section A'!$A$37:$A$44,1)),J37),"")</f>
        <v>a1Y36000002qEXfEAM</v>
      </c>
      <c r="N37" s="391"/>
      <c r="O37" s="391" t="s">
        <v>422</v>
      </c>
      <c r="P37" s="171"/>
      <c r="Q37" s="48"/>
    </row>
    <row r="38" spans="1:17" ht="47.1" customHeight="1" x14ac:dyDescent="0.3">
      <c r="A38" s="367">
        <v>2</v>
      </c>
      <c r="B38" s="384" t="str">
        <f t="shared" si="4"/>
        <v/>
      </c>
      <c r="C38" s="385">
        <f>IFERROR(IF(K38&lt;&gt;"",K38,IF(A38=A37,IF(C37&lt;YEAR('Overview - Section A'!$E$8),C37+1,""),YEAR('Overview - Section A'!$E$7))),"")</f>
        <v>2019</v>
      </c>
      <c r="D38" s="386"/>
      <c r="E38" s="387"/>
      <c r="F38" s="388" t="str">
        <f t="shared" si="6"/>
        <v/>
      </c>
      <c r="G38" s="389"/>
      <c r="H38" s="390"/>
      <c r="I38" s="391"/>
      <c r="J38" s="392" t="s">
        <v>412</v>
      </c>
      <c r="K38" s="393"/>
      <c r="L38" s="391" t="b">
        <f t="shared" si="5"/>
        <v>0</v>
      </c>
      <c r="M38" s="391" t="str">
        <f>IFERROR(IF(G38&lt;&gt;"",INDEX('Overview - Section A'!$U$37:$U$44,MATCH(G38,'Overview - Section A'!$A$37:$A$44,1)),J38),"")</f>
        <v>a1Y36000002qEXgEAM</v>
      </c>
      <c r="N38" s="391"/>
      <c r="O38" s="391" t="s">
        <v>423</v>
      </c>
      <c r="P38" s="171"/>
      <c r="Q38" s="48"/>
    </row>
    <row r="39" spans="1:17" ht="47.1" customHeight="1" x14ac:dyDescent="0.3">
      <c r="A39" s="367">
        <v>2</v>
      </c>
      <c r="B39" s="384" t="str">
        <f t="shared" si="4"/>
        <v/>
      </c>
      <c r="C39" s="385">
        <f>IFERROR(IF(K39&lt;&gt;"",K39,IF(A39=A38,IF(C38&lt;YEAR('Overview - Section A'!$E$8),C38+1,""),YEAR('Overview - Section A'!$E$7))),"")</f>
        <v>2020</v>
      </c>
      <c r="D39" s="386"/>
      <c r="E39" s="387"/>
      <c r="F39" s="388" t="str">
        <f t="shared" si="6"/>
        <v/>
      </c>
      <c r="G39" s="389"/>
      <c r="H39" s="390"/>
      <c r="I39" s="391"/>
      <c r="J39" s="392" t="s">
        <v>414</v>
      </c>
      <c r="K39" s="393"/>
      <c r="L39" s="391" t="b">
        <f t="shared" si="5"/>
        <v>0</v>
      </c>
      <c r="M39" s="391" t="str">
        <f>IFERROR(IF(G39&lt;&gt;"",INDEX('Overview - Section A'!$U$37:$U$44,MATCH(G39,'Overview - Section A'!$A$37:$A$44,1)),J39),"")</f>
        <v>a1Y36000002qEXhEAM</v>
      </c>
      <c r="N39" s="391"/>
      <c r="O39" s="391" t="s">
        <v>424</v>
      </c>
      <c r="P39" s="171"/>
      <c r="Q39" s="48"/>
    </row>
    <row r="40" spans="1:17" ht="47.1" customHeight="1" x14ac:dyDescent="0.3">
      <c r="A40" s="367">
        <v>2</v>
      </c>
      <c r="B40" s="384" t="str">
        <f t="shared" si="4"/>
        <v/>
      </c>
      <c r="C40" s="385" t="str">
        <f>IFERROR(IF(K40&lt;&gt;"",K40,IF(A40=A39,IF(C39&lt;YEAR('Overview - Section A'!$E$8),C39+1,""),YEAR('Overview - Section A'!$E$7))),"")</f>
        <v/>
      </c>
      <c r="D40" s="386"/>
      <c r="E40" s="387"/>
      <c r="F40" s="388" t="str">
        <f t="shared" si="6"/>
        <v/>
      </c>
      <c r="G40" s="389"/>
      <c r="H40" s="390"/>
      <c r="I40" s="391"/>
      <c r="J40" s="392" t="s">
        <v>416</v>
      </c>
      <c r="K40" s="393"/>
      <c r="L40" s="391" t="b">
        <f t="shared" si="5"/>
        <v>0</v>
      </c>
      <c r="M40" s="391" t="str">
        <f>IFERROR(IF(G40&lt;&gt;"",INDEX('Overview - Section A'!$U$37:$U$44,MATCH(G40,'Overview - Section A'!$A$37:$A$44,1)),J40),"")</f>
        <v>a1Y36000002qEXiEAM</v>
      </c>
      <c r="N40" s="391"/>
      <c r="O40" s="391" t="s">
        <v>425</v>
      </c>
      <c r="P40" s="171"/>
      <c r="Q40" s="48"/>
    </row>
    <row r="41" spans="1:17" ht="47.1" customHeight="1" x14ac:dyDescent="0.3">
      <c r="A41" s="367">
        <v>2</v>
      </c>
      <c r="B41" s="384" t="str">
        <f t="shared" si="4"/>
        <v/>
      </c>
      <c r="C41" s="385" t="str">
        <f>IFERROR(IF(K41&lt;&gt;"",K41,IF(A41=A40,IF(C40&lt;YEAR('Overview - Section A'!$E$8),C40+1,""),YEAR('Overview - Section A'!$E$7))),"")</f>
        <v/>
      </c>
      <c r="D41" s="386"/>
      <c r="E41" s="387"/>
      <c r="F41" s="388" t="str">
        <f t="shared" si="6"/>
        <v/>
      </c>
      <c r="G41" s="389"/>
      <c r="H41" s="390"/>
      <c r="I41" s="391"/>
      <c r="J41" s="392" t="s">
        <v>418</v>
      </c>
      <c r="K41" s="393"/>
      <c r="L41" s="391" t="b">
        <f t="shared" si="5"/>
        <v>0</v>
      </c>
      <c r="M41" s="391" t="str">
        <f>IFERROR(IF(G41&lt;&gt;"",INDEX('Overview - Section A'!$U$37:$U$44,MATCH(G41,'Overview - Section A'!$A$37:$A$44,1)),J41),"")</f>
        <v>a1Y36000002qEXjEAM</v>
      </c>
      <c r="N41" s="391"/>
      <c r="O41" s="391" t="s">
        <v>426</v>
      </c>
      <c r="P41" s="171"/>
      <c r="Q41" s="48"/>
    </row>
    <row r="42" spans="1:17" ht="47.1" customHeight="1" x14ac:dyDescent="0.3">
      <c r="A42" s="367">
        <v>2</v>
      </c>
      <c r="B42" s="384" t="str">
        <f t="shared" si="4"/>
        <v/>
      </c>
      <c r="C42" s="385" t="str">
        <f>IFERROR(IF(K42&lt;&gt;"",K42,IF(A42=A41,IF(C41&lt;YEAR('Overview - Section A'!$E$8),C41+1,""),YEAR('Overview - Section A'!$E$7))),"")</f>
        <v/>
      </c>
      <c r="D42" s="386"/>
      <c r="E42" s="387"/>
      <c r="F42" s="388" t="str">
        <f t="shared" si="6"/>
        <v/>
      </c>
      <c r="G42" s="389"/>
      <c r="H42" s="390"/>
      <c r="I42" s="391"/>
      <c r="J42" s="392" t="s">
        <v>420</v>
      </c>
      <c r="K42" s="393"/>
      <c r="L42" s="391" t="b">
        <f t="shared" si="5"/>
        <v>0</v>
      </c>
      <c r="M42" s="391" t="str">
        <f>IFERROR(IF(G42&lt;&gt;"",INDEX('Overview - Section A'!$U$37:$U$44,MATCH(G42,'Overview - Section A'!$A$37:$A$44,1)),J42),"")</f>
        <v>a1Y36000002qEXkEAM</v>
      </c>
      <c r="N42" s="391"/>
      <c r="O42" s="391" t="s">
        <v>427</v>
      </c>
      <c r="P42" s="171"/>
      <c r="Q42" s="48"/>
    </row>
    <row r="43" spans="1:17" ht="47.1" customHeight="1" x14ac:dyDescent="0.3">
      <c r="A43" s="367">
        <v>3</v>
      </c>
      <c r="B43" s="384" t="str">
        <f t="shared" si="4"/>
        <v>HIV O-4a(M): Percentage of men reporting the use of a condom the last time they had anal sex with a male partner</v>
      </c>
      <c r="C43" s="385">
        <f>IFERROR(IF(K43&lt;&gt;"",K43,IF(A43=A42,IF(C42&lt;YEAR('Overview - Section A'!$E$8),C42+1,""),YEAR('Overview - Section A'!$E$7))),"")</f>
        <v>2018</v>
      </c>
      <c r="D43" s="386"/>
      <c r="E43" s="387"/>
      <c r="F43" s="388">
        <v>99</v>
      </c>
      <c r="G43" s="389">
        <v>43525</v>
      </c>
      <c r="H43" s="390"/>
      <c r="I43" s="391"/>
      <c r="J43" s="392" t="s">
        <v>410</v>
      </c>
      <c r="K43" s="393"/>
      <c r="L43" s="391" t="b">
        <f t="shared" si="5"/>
        <v>1</v>
      </c>
      <c r="M43" s="391" t="str">
        <f ca="1">IFERROR(IF(G43&lt;&gt;"",INDEX('Overview - Section A'!$U$37:$U$44,MATCH(G43,'Overview - Section A'!$A$37:$A$44,1)),J43),"")</f>
        <v>a1Y36000002qEXhEAM</v>
      </c>
      <c r="N43" s="391"/>
      <c r="O43" s="391" t="s">
        <v>428</v>
      </c>
      <c r="P43" s="171"/>
      <c r="Q43" s="48"/>
    </row>
    <row r="44" spans="1:17" ht="47.1" customHeight="1" x14ac:dyDescent="0.3">
      <c r="A44" s="367">
        <v>3</v>
      </c>
      <c r="B44" s="384" t="str">
        <f t="shared" si="4"/>
        <v/>
      </c>
      <c r="C44" s="385">
        <f>IFERROR(IF(K44&lt;&gt;"",K44,IF(A44=A43,IF(C43&lt;YEAR('Overview - Section A'!$E$8),C43+1,""),YEAR('Overview - Section A'!$E$7))),"")</f>
        <v>2019</v>
      </c>
      <c r="D44" s="386"/>
      <c r="E44" s="387"/>
      <c r="F44" s="388"/>
      <c r="G44" s="389"/>
      <c r="H44" s="390"/>
      <c r="I44" s="391"/>
      <c r="J44" s="392" t="s">
        <v>412</v>
      </c>
      <c r="K44" s="393"/>
      <c r="L44" s="391" t="b">
        <f t="shared" si="5"/>
        <v>1</v>
      </c>
      <c r="M44" s="391" t="str">
        <f>IFERROR(IF(G44&lt;&gt;"",INDEX('Overview - Section A'!$U$37:$U$44,MATCH(G44,'Overview - Section A'!$A$37:$A$44,1)),J44),"")</f>
        <v>a1Y36000002qEXgEAM</v>
      </c>
      <c r="N44" s="391"/>
      <c r="O44" s="391" t="s">
        <v>429</v>
      </c>
      <c r="P44" s="171"/>
      <c r="Q44" s="48"/>
    </row>
    <row r="45" spans="1:17" ht="47.1" customHeight="1" x14ac:dyDescent="0.3">
      <c r="A45" s="367">
        <v>3</v>
      </c>
      <c r="B45" s="384" t="str">
        <f t="shared" si="4"/>
        <v/>
      </c>
      <c r="C45" s="385">
        <f>IFERROR(IF(K45&lt;&gt;"",K45,IF(A45=A44,IF(C44&lt;YEAR('Overview - Section A'!$E$8),C44+1,""),YEAR('Overview - Section A'!$E$7))),"")</f>
        <v>2020</v>
      </c>
      <c r="D45" s="386"/>
      <c r="E45" s="387"/>
      <c r="F45" s="388"/>
      <c r="G45" s="389"/>
      <c r="H45" s="390"/>
      <c r="I45" s="391"/>
      <c r="J45" s="392" t="s">
        <v>414</v>
      </c>
      <c r="K45" s="393"/>
      <c r="L45" s="391" t="b">
        <f t="shared" si="5"/>
        <v>1</v>
      </c>
      <c r="M45" s="391" t="str">
        <f>IFERROR(IF(G45&lt;&gt;"",INDEX('Overview - Section A'!$U$37:$U$44,MATCH(G45,'Overview - Section A'!$A$37:$A$44,1)),J45),"")</f>
        <v>a1Y36000002qEXhEAM</v>
      </c>
      <c r="N45" s="391"/>
      <c r="O45" s="391" t="s">
        <v>430</v>
      </c>
      <c r="P45" s="171"/>
      <c r="Q45" s="48"/>
    </row>
    <row r="46" spans="1:17" ht="47.1" customHeight="1" x14ac:dyDescent="0.3">
      <c r="A46" s="367">
        <v>3</v>
      </c>
      <c r="B46" s="384" t="str">
        <f t="shared" si="4"/>
        <v/>
      </c>
      <c r="C46" s="385" t="str">
        <f>IFERROR(IF(K46&lt;&gt;"",K46,IF(A46=A45,IF(C45&lt;YEAR('Overview - Section A'!$E$8),C45+1,""),YEAR('Overview - Section A'!$E$7))),"")</f>
        <v/>
      </c>
      <c r="D46" s="386"/>
      <c r="E46" s="387"/>
      <c r="F46" s="388" t="str">
        <f t="shared" si="6"/>
        <v/>
      </c>
      <c r="G46" s="389"/>
      <c r="H46" s="390"/>
      <c r="I46" s="391"/>
      <c r="J46" s="392" t="s">
        <v>416</v>
      </c>
      <c r="K46" s="393"/>
      <c r="L46" s="391" t="b">
        <f t="shared" si="5"/>
        <v>1</v>
      </c>
      <c r="M46" s="391" t="str">
        <f>IFERROR(IF(G46&lt;&gt;"",INDEX('Overview - Section A'!$U$37:$U$44,MATCH(G46,'Overview - Section A'!$A$37:$A$44,1)),J46),"")</f>
        <v>a1Y36000002qEXiEAM</v>
      </c>
      <c r="N46" s="391"/>
      <c r="O46" s="391" t="s">
        <v>431</v>
      </c>
      <c r="P46" s="171"/>
      <c r="Q46" s="48"/>
    </row>
    <row r="47" spans="1:17" ht="47.1" customHeight="1" x14ac:dyDescent="0.3">
      <c r="A47" s="367">
        <v>3</v>
      </c>
      <c r="B47" s="384" t="str">
        <f t="shared" si="4"/>
        <v/>
      </c>
      <c r="C47" s="385" t="str">
        <f>IFERROR(IF(K47&lt;&gt;"",K47,IF(A47=A46,IF(C46&lt;YEAR('Overview - Section A'!$E$8),C46+1,""),YEAR('Overview - Section A'!$E$7))),"")</f>
        <v/>
      </c>
      <c r="D47" s="386"/>
      <c r="E47" s="387"/>
      <c r="F47" s="388" t="str">
        <f t="shared" si="6"/>
        <v/>
      </c>
      <c r="G47" s="389"/>
      <c r="H47" s="390"/>
      <c r="I47" s="391"/>
      <c r="J47" s="392" t="s">
        <v>418</v>
      </c>
      <c r="K47" s="393"/>
      <c r="L47" s="391" t="b">
        <f t="shared" si="5"/>
        <v>1</v>
      </c>
      <c r="M47" s="391" t="str">
        <f>IFERROR(IF(G47&lt;&gt;"",INDEX('Overview - Section A'!$U$37:$U$44,MATCH(G47,'Overview - Section A'!$A$37:$A$44,1)),J47),"")</f>
        <v>a1Y36000002qEXjEAM</v>
      </c>
      <c r="N47" s="391"/>
      <c r="O47" s="391" t="s">
        <v>432</v>
      </c>
      <c r="P47" s="171"/>
      <c r="Q47" s="48"/>
    </row>
    <row r="48" spans="1:17" ht="47.1" customHeight="1" x14ac:dyDescent="0.3">
      <c r="A48" s="367">
        <v>3</v>
      </c>
      <c r="B48" s="384" t="str">
        <f t="shared" si="4"/>
        <v/>
      </c>
      <c r="C48" s="385" t="str">
        <f>IFERROR(IF(K48&lt;&gt;"",K48,IF(A48=A47,IF(C47&lt;YEAR('Overview - Section A'!$E$8),C47+1,""),YEAR('Overview - Section A'!$E$7))),"")</f>
        <v/>
      </c>
      <c r="D48" s="386"/>
      <c r="E48" s="387"/>
      <c r="F48" s="388" t="str">
        <f t="shared" si="6"/>
        <v/>
      </c>
      <c r="G48" s="389"/>
      <c r="H48" s="390"/>
      <c r="I48" s="391"/>
      <c r="J48" s="392" t="s">
        <v>420</v>
      </c>
      <c r="K48" s="393"/>
      <c r="L48" s="391" t="b">
        <f t="shared" si="5"/>
        <v>1</v>
      </c>
      <c r="M48" s="391" t="str">
        <f>IFERROR(IF(G48&lt;&gt;"",INDEX('Overview - Section A'!$U$37:$U$44,MATCH(G48,'Overview - Section A'!$A$37:$A$44,1)),J48),"")</f>
        <v>a1Y36000002qEXkEAM</v>
      </c>
      <c r="N48" s="391"/>
      <c r="O48" s="391" t="s">
        <v>433</v>
      </c>
      <c r="P48" s="171"/>
      <c r="Q48" s="48"/>
    </row>
    <row r="49" spans="1:17" ht="47.1" customHeight="1" x14ac:dyDescent="0.3">
      <c r="A49" s="367">
        <v>4</v>
      </c>
      <c r="B49" s="384" t="str">
        <f t="shared" si="4"/>
        <v>HIV O-5(M): Percentage of sex workers reporting the use of a condom with their most recent client</v>
      </c>
      <c r="C49" s="385">
        <f>IFERROR(IF(K49&lt;&gt;"",K49,IF(A49=A48,IF(C48&lt;YEAR('Overview - Section A'!$E$8),C48+1,""),YEAR('Overview - Section A'!$E$7))),"")</f>
        <v>2018</v>
      </c>
      <c r="D49" s="386"/>
      <c r="E49" s="387"/>
      <c r="F49" s="388">
        <v>99</v>
      </c>
      <c r="G49" s="389">
        <v>43525</v>
      </c>
      <c r="H49" s="390"/>
      <c r="I49" s="391"/>
      <c r="J49" s="392" t="s">
        <v>410</v>
      </c>
      <c r="K49" s="393"/>
      <c r="L49" s="391" t="b">
        <f t="shared" si="5"/>
        <v>1</v>
      </c>
      <c r="M49" s="391" t="str">
        <f ca="1">IFERROR(IF(G49&lt;&gt;"",INDEX('Overview - Section A'!$U$37:$U$44,MATCH(G49,'Overview - Section A'!$A$37:$A$44,1)),J49),"")</f>
        <v>a1Y36000002qEXhEAM</v>
      </c>
      <c r="N49" s="391"/>
      <c r="O49" s="391" t="s">
        <v>434</v>
      </c>
      <c r="P49" s="171"/>
      <c r="Q49" s="48"/>
    </row>
    <row r="50" spans="1:17" ht="47.1" customHeight="1" x14ac:dyDescent="0.3">
      <c r="A50" s="367">
        <v>4</v>
      </c>
      <c r="B50" s="384" t="str">
        <f t="shared" si="4"/>
        <v/>
      </c>
      <c r="C50" s="385">
        <f>IFERROR(IF(K50&lt;&gt;"",K50,IF(A50=A49,IF(C49&lt;YEAR('Overview - Section A'!$E$8),C49+1,""),YEAR('Overview - Section A'!$E$7))),"")</f>
        <v>2019</v>
      </c>
      <c r="D50" s="386"/>
      <c r="E50" s="387"/>
      <c r="F50" s="388"/>
      <c r="G50" s="389"/>
      <c r="H50" s="390"/>
      <c r="I50" s="391"/>
      <c r="J50" s="392" t="s">
        <v>412</v>
      </c>
      <c r="K50" s="393"/>
      <c r="L50" s="391" t="b">
        <f t="shared" si="5"/>
        <v>1</v>
      </c>
      <c r="M50" s="391" t="str">
        <f>IFERROR(IF(G50&lt;&gt;"",INDEX('Overview - Section A'!$U$37:$U$44,MATCH(G50,'Overview - Section A'!$A$37:$A$44,1)),J50),"")</f>
        <v>a1Y36000002qEXgEAM</v>
      </c>
      <c r="N50" s="391"/>
      <c r="O50" s="391" t="s">
        <v>435</v>
      </c>
      <c r="P50" s="171"/>
      <c r="Q50" s="48"/>
    </row>
    <row r="51" spans="1:17" ht="47.1" customHeight="1" x14ac:dyDescent="0.3">
      <c r="A51" s="367">
        <v>4</v>
      </c>
      <c r="B51" s="384" t="str">
        <f t="shared" si="4"/>
        <v/>
      </c>
      <c r="C51" s="385">
        <f>IFERROR(IF(K51&lt;&gt;"",K51,IF(A51=A50,IF(C50&lt;YEAR('Overview - Section A'!$E$8),C50+1,""),YEAR('Overview - Section A'!$E$7))),"")</f>
        <v>2020</v>
      </c>
      <c r="D51" s="386"/>
      <c r="E51" s="387"/>
      <c r="F51" s="388"/>
      <c r="G51" s="389"/>
      <c r="H51" s="390"/>
      <c r="I51" s="391"/>
      <c r="J51" s="392" t="s">
        <v>414</v>
      </c>
      <c r="K51" s="393"/>
      <c r="L51" s="391" t="b">
        <f t="shared" si="5"/>
        <v>1</v>
      </c>
      <c r="M51" s="391" t="str">
        <f>IFERROR(IF(G51&lt;&gt;"",INDEX('Overview - Section A'!$U$37:$U$44,MATCH(G51,'Overview - Section A'!$A$37:$A$44,1)),J51),"")</f>
        <v>a1Y36000002qEXhEAM</v>
      </c>
      <c r="N51" s="391"/>
      <c r="O51" s="391" t="s">
        <v>436</v>
      </c>
      <c r="P51" s="171"/>
      <c r="Q51" s="48"/>
    </row>
    <row r="52" spans="1:17" ht="47.1" customHeight="1" x14ac:dyDescent="0.3">
      <c r="A52" s="367">
        <v>4</v>
      </c>
      <c r="B52" s="384" t="str">
        <f t="shared" si="4"/>
        <v/>
      </c>
      <c r="C52" s="385" t="str">
        <f>IFERROR(IF(K52&lt;&gt;"",K52,IF(A52=A51,IF(C51&lt;YEAR('Overview - Section A'!$E$8),C51+1,""),YEAR('Overview - Section A'!$E$7))),"")</f>
        <v/>
      </c>
      <c r="D52" s="386"/>
      <c r="E52" s="387"/>
      <c r="F52" s="388" t="str">
        <f t="shared" si="6"/>
        <v/>
      </c>
      <c r="G52" s="389"/>
      <c r="H52" s="390"/>
      <c r="I52" s="391"/>
      <c r="J52" s="392" t="s">
        <v>416</v>
      </c>
      <c r="K52" s="393"/>
      <c r="L52" s="391" t="b">
        <f t="shared" si="5"/>
        <v>1</v>
      </c>
      <c r="M52" s="391" t="str">
        <f>IFERROR(IF(G52&lt;&gt;"",INDEX('Overview - Section A'!$U$37:$U$44,MATCH(G52,'Overview - Section A'!$A$37:$A$44,1)),J52),"")</f>
        <v>a1Y36000002qEXiEAM</v>
      </c>
      <c r="N52" s="391"/>
      <c r="O52" s="391" t="s">
        <v>437</v>
      </c>
      <c r="P52" s="171"/>
      <c r="Q52" s="48"/>
    </row>
    <row r="53" spans="1:17" ht="47.1" customHeight="1" x14ac:dyDescent="0.3">
      <c r="A53" s="367">
        <v>4</v>
      </c>
      <c r="B53" s="384" t="str">
        <f t="shared" si="4"/>
        <v/>
      </c>
      <c r="C53" s="385" t="str">
        <f>IFERROR(IF(K53&lt;&gt;"",K53,IF(A53=A52,IF(C52&lt;YEAR('Overview - Section A'!$E$8),C52+1,""),YEAR('Overview - Section A'!$E$7))),"")</f>
        <v/>
      </c>
      <c r="D53" s="386"/>
      <c r="E53" s="387"/>
      <c r="F53" s="388" t="str">
        <f t="shared" si="6"/>
        <v/>
      </c>
      <c r="G53" s="389"/>
      <c r="H53" s="390"/>
      <c r="I53" s="391"/>
      <c r="J53" s="392" t="s">
        <v>418</v>
      </c>
      <c r="K53" s="393"/>
      <c r="L53" s="391" t="b">
        <f t="shared" si="5"/>
        <v>1</v>
      </c>
      <c r="M53" s="391" t="str">
        <f>IFERROR(IF(G53&lt;&gt;"",INDEX('Overview - Section A'!$U$37:$U$44,MATCH(G53,'Overview - Section A'!$A$37:$A$44,1)),J53),"")</f>
        <v>a1Y36000002qEXjEAM</v>
      </c>
      <c r="N53" s="391"/>
      <c r="O53" s="391" t="s">
        <v>438</v>
      </c>
      <c r="P53" s="171"/>
      <c r="Q53" s="48"/>
    </row>
    <row r="54" spans="1:17" ht="47.1" customHeight="1" x14ac:dyDescent="0.3">
      <c r="A54" s="367">
        <v>4</v>
      </c>
      <c r="B54" s="384" t="str">
        <f t="shared" si="4"/>
        <v/>
      </c>
      <c r="C54" s="385" t="str">
        <f>IFERROR(IF(K54&lt;&gt;"",K54,IF(A54=A53,IF(C53&lt;YEAR('Overview - Section A'!$E$8),C53+1,""),YEAR('Overview - Section A'!$E$7))),"")</f>
        <v/>
      </c>
      <c r="D54" s="386"/>
      <c r="E54" s="387"/>
      <c r="F54" s="388" t="str">
        <f t="shared" si="6"/>
        <v/>
      </c>
      <c r="G54" s="389"/>
      <c r="H54" s="390"/>
      <c r="I54" s="391"/>
      <c r="J54" s="392" t="s">
        <v>420</v>
      </c>
      <c r="K54" s="393"/>
      <c r="L54" s="391" t="b">
        <f t="shared" si="5"/>
        <v>1</v>
      </c>
      <c r="M54" s="391" t="str">
        <f>IFERROR(IF(G54&lt;&gt;"",INDEX('Overview - Section A'!$U$37:$U$44,MATCH(G54,'Overview - Section A'!$A$37:$A$44,1)),J54),"")</f>
        <v>a1Y36000002qEXkEAM</v>
      </c>
      <c r="N54" s="391"/>
      <c r="O54" s="391" t="s">
        <v>439</v>
      </c>
      <c r="P54" s="171"/>
      <c r="Q54" s="48"/>
    </row>
    <row r="55" spans="1:17" ht="47.1" customHeight="1" x14ac:dyDescent="0.3">
      <c r="A55" s="367">
        <v>5</v>
      </c>
      <c r="B55" s="384" t="str">
        <f t="shared" si="4"/>
        <v>HIV O-12: Percentage of people living with HIV and on ART who are virologically suppressed (among all those currently on treatment who received a VL measurement regardless of when they started ART)</v>
      </c>
      <c r="C55" s="385">
        <f>IFERROR(IF(K55&lt;&gt;"",K55,IF(A55=A54,IF(C54&lt;YEAR('Overview - Section A'!$E$8),C54+1,""),YEAR('Overview - Section A'!$E$7))),"")</f>
        <v>2018</v>
      </c>
      <c r="D55" s="386"/>
      <c r="E55" s="387"/>
      <c r="F55" s="388">
        <v>80</v>
      </c>
      <c r="G55" s="389">
        <v>43506</v>
      </c>
      <c r="H55" s="390"/>
      <c r="I55" s="391"/>
      <c r="J55" s="392" t="s">
        <v>410</v>
      </c>
      <c r="K55" s="393"/>
      <c r="L55" s="391" t="b">
        <f t="shared" si="5"/>
        <v>1</v>
      </c>
      <c r="M55" s="391" t="str">
        <f ca="1">IFERROR(IF(G55&lt;&gt;"",INDEX('Overview - Section A'!$U$37:$U$44,MATCH(G55,'Overview - Section A'!$A$37:$A$44,1)),J55),"")</f>
        <v>a1Y36000002qEXhEAM</v>
      </c>
      <c r="N55" s="391"/>
      <c r="O55" s="391" t="s">
        <v>440</v>
      </c>
      <c r="P55" s="171"/>
      <c r="Q55" s="48"/>
    </row>
    <row r="56" spans="1:17" ht="47.1" customHeight="1" x14ac:dyDescent="0.3">
      <c r="A56" s="367">
        <v>5</v>
      </c>
      <c r="B56" s="384" t="str">
        <f t="shared" si="4"/>
        <v/>
      </c>
      <c r="C56" s="385">
        <f>IFERROR(IF(K56&lt;&gt;"",K56,IF(A56=A55,IF(C55&lt;YEAR('Overview - Section A'!$E$8),C55+1,""),YEAR('Overview - Section A'!$E$7))),"")</f>
        <v>2019</v>
      </c>
      <c r="D56" s="386"/>
      <c r="E56" s="387"/>
      <c r="F56" s="388">
        <v>85</v>
      </c>
      <c r="G56" s="389">
        <v>43871</v>
      </c>
      <c r="H56" s="390"/>
      <c r="I56" s="391"/>
      <c r="J56" s="392" t="s">
        <v>412</v>
      </c>
      <c r="K56" s="393"/>
      <c r="L56" s="391" t="b">
        <f t="shared" si="5"/>
        <v>1</v>
      </c>
      <c r="M56" s="391" t="str">
        <f ca="1">IFERROR(IF(G56&lt;&gt;"",INDEX('Overview - Section A'!$U$37:$U$44,MATCH(G56,'Overview - Section A'!$A$37:$A$44,1)),J56),"")</f>
        <v>a1Y36000002qEXjEAM</v>
      </c>
      <c r="N56" s="391"/>
      <c r="O56" s="391" t="s">
        <v>441</v>
      </c>
      <c r="P56" s="171"/>
      <c r="Q56" s="48"/>
    </row>
    <row r="57" spans="1:17" ht="47.1" customHeight="1" x14ac:dyDescent="0.3">
      <c r="A57" s="367">
        <v>5</v>
      </c>
      <c r="B57" s="384" t="str">
        <f t="shared" si="4"/>
        <v/>
      </c>
      <c r="C57" s="385">
        <f>IFERROR(IF(K57&lt;&gt;"",K57,IF(A57=A56,IF(C56&lt;YEAR('Overview - Section A'!$E$8),C56+1,""),YEAR('Overview - Section A'!$E$7))),"")</f>
        <v>2020</v>
      </c>
      <c r="D57" s="386"/>
      <c r="E57" s="387"/>
      <c r="F57" s="388">
        <v>90</v>
      </c>
      <c r="G57" s="389">
        <v>44237</v>
      </c>
      <c r="H57" s="390"/>
      <c r="I57" s="391"/>
      <c r="J57" s="392" t="s">
        <v>414</v>
      </c>
      <c r="K57" s="393"/>
      <c r="L57" s="391" t="b">
        <f t="shared" si="5"/>
        <v>1</v>
      </c>
      <c r="M57" s="391" t="str">
        <f ca="1">IFERROR(IF(G57&lt;&gt;"",INDEX('Overview - Section A'!$U$37:$U$44,MATCH(G57,'Overview - Section A'!$A$37:$A$44,1)),J57),"")</f>
        <v>a1Y36000002qEXkEAM</v>
      </c>
      <c r="N57" s="391"/>
      <c r="O57" s="391" t="s">
        <v>442</v>
      </c>
      <c r="P57" s="171"/>
      <c r="Q57" s="48"/>
    </row>
    <row r="58" spans="1:17" ht="47.1" customHeight="1" x14ac:dyDescent="0.3">
      <c r="A58" s="367">
        <v>5</v>
      </c>
      <c r="B58" s="384" t="str">
        <f t="shared" si="4"/>
        <v/>
      </c>
      <c r="C58" s="385" t="str">
        <f>IFERROR(IF(K58&lt;&gt;"",K58,IF(A58=A57,IF(C57&lt;YEAR('Overview - Section A'!$E$8),C57+1,""),YEAR('Overview - Section A'!$E$7))),"")</f>
        <v/>
      </c>
      <c r="D58" s="386"/>
      <c r="E58" s="387"/>
      <c r="F58" s="388" t="str">
        <f t="shared" si="6"/>
        <v/>
      </c>
      <c r="G58" s="389"/>
      <c r="H58" s="390"/>
      <c r="I58" s="391"/>
      <c r="J58" s="392" t="s">
        <v>416</v>
      </c>
      <c r="K58" s="393"/>
      <c r="L58" s="391" t="b">
        <f t="shared" si="5"/>
        <v>1</v>
      </c>
      <c r="M58" s="391" t="str">
        <f>IFERROR(IF(G58&lt;&gt;"",INDEX('Overview - Section A'!$U$37:$U$44,MATCH(G58,'Overview - Section A'!$A$37:$A$44,1)),J58),"")</f>
        <v>a1Y36000002qEXiEAM</v>
      </c>
      <c r="N58" s="391"/>
      <c r="O58" s="391" t="s">
        <v>443</v>
      </c>
      <c r="P58" s="171"/>
      <c r="Q58" s="48"/>
    </row>
    <row r="59" spans="1:17" ht="47.1" customHeight="1" x14ac:dyDescent="0.3">
      <c r="A59" s="367">
        <v>5</v>
      </c>
      <c r="B59" s="384" t="str">
        <f t="shared" si="4"/>
        <v/>
      </c>
      <c r="C59" s="385" t="str">
        <f>IFERROR(IF(K59&lt;&gt;"",K59,IF(A59=A58,IF(C58&lt;YEAR('Overview - Section A'!$E$8),C58+1,""),YEAR('Overview - Section A'!$E$7))),"")</f>
        <v/>
      </c>
      <c r="D59" s="386"/>
      <c r="E59" s="387"/>
      <c r="F59" s="388" t="str">
        <f t="shared" si="6"/>
        <v/>
      </c>
      <c r="G59" s="389"/>
      <c r="H59" s="390"/>
      <c r="I59" s="391"/>
      <c r="J59" s="392" t="s">
        <v>418</v>
      </c>
      <c r="K59" s="393"/>
      <c r="L59" s="391" t="b">
        <f t="shared" si="5"/>
        <v>1</v>
      </c>
      <c r="M59" s="391" t="str">
        <f>IFERROR(IF(G59&lt;&gt;"",INDEX('Overview - Section A'!$U$37:$U$44,MATCH(G59,'Overview - Section A'!$A$37:$A$44,1)),J59),"")</f>
        <v>a1Y36000002qEXjEAM</v>
      </c>
      <c r="N59" s="391"/>
      <c r="O59" s="391" t="s">
        <v>444</v>
      </c>
      <c r="P59" s="171"/>
      <c r="Q59" s="48"/>
    </row>
    <row r="60" spans="1:17" ht="47.1" customHeight="1" x14ac:dyDescent="0.3">
      <c r="A60" s="367">
        <v>5</v>
      </c>
      <c r="B60" s="384" t="str">
        <f t="shared" si="4"/>
        <v/>
      </c>
      <c r="C60" s="385" t="str">
        <f>IFERROR(IF(K60&lt;&gt;"",K60,IF(A60=A59,IF(C59&lt;YEAR('Overview - Section A'!$E$8),C59+1,""),YEAR('Overview - Section A'!$E$7))),"")</f>
        <v/>
      </c>
      <c r="D60" s="386"/>
      <c r="E60" s="387"/>
      <c r="F60" s="388" t="str">
        <f t="shared" si="6"/>
        <v/>
      </c>
      <c r="G60" s="389"/>
      <c r="H60" s="390"/>
      <c r="I60" s="391"/>
      <c r="J60" s="392" t="s">
        <v>420</v>
      </c>
      <c r="K60" s="393"/>
      <c r="L60" s="391" t="b">
        <f t="shared" si="5"/>
        <v>1</v>
      </c>
      <c r="M60" s="391" t="str">
        <f>IFERROR(IF(G60&lt;&gt;"",INDEX('Overview - Section A'!$U$37:$U$44,MATCH(G60,'Overview - Section A'!$A$37:$A$44,1)),J60),"")</f>
        <v>a1Y36000002qEXkEAM</v>
      </c>
      <c r="N60" s="391"/>
      <c r="O60" s="391" t="s">
        <v>445</v>
      </c>
      <c r="P60" s="171"/>
      <c r="Q60" s="48"/>
    </row>
    <row r="61" spans="1:17" ht="47.1" customHeight="1" x14ac:dyDescent="0.3">
      <c r="A61" s="367">
        <v>6</v>
      </c>
      <c r="B61" s="384" t="str">
        <f t="shared" si="4"/>
        <v/>
      </c>
      <c r="C61" s="385">
        <f>IFERROR(IF(K61&lt;&gt;"",K61,IF(A61=A60,IF(C60&lt;YEAR('Overview - Section A'!$E$8),C60+1,""),YEAR('Overview - Section A'!$E$7))),"")</f>
        <v>2018</v>
      </c>
      <c r="D61" s="386"/>
      <c r="E61" s="387"/>
      <c r="F61" s="388" t="str">
        <f t="shared" si="6"/>
        <v/>
      </c>
      <c r="G61" s="389"/>
      <c r="H61" s="390"/>
      <c r="I61" s="391"/>
      <c r="J61" s="392" t="s">
        <v>410</v>
      </c>
      <c r="K61" s="393"/>
      <c r="L61" s="391" t="b">
        <f t="shared" si="5"/>
        <v>0</v>
      </c>
      <c r="M61" s="391" t="str">
        <f>IFERROR(IF(G61&lt;&gt;"",INDEX('Overview - Section A'!$U$37:$U$44,MATCH(G61,'Overview - Section A'!$A$37:$A$44,1)),J61),"")</f>
        <v>a1Y36000002qEXfEAM</v>
      </c>
      <c r="N61" s="391"/>
      <c r="O61" s="391" t="s">
        <v>446</v>
      </c>
      <c r="P61" s="171"/>
      <c r="Q61" s="48"/>
    </row>
    <row r="62" spans="1:17" ht="47.1" customHeight="1" x14ac:dyDescent="0.3">
      <c r="A62" s="367">
        <v>6</v>
      </c>
      <c r="B62" s="384" t="str">
        <f t="shared" ref="B62:B93" si="7">IF(A62=A61,"",VLOOKUP(A62,$A$10:$V$26,22,FALSE))</f>
        <v/>
      </c>
      <c r="C62" s="385">
        <f>IFERROR(IF(K62&lt;&gt;"",K62,IF(A62=A61,IF(C61&lt;YEAR('Overview - Section A'!$E$8),C61+1,""),YEAR('Overview - Section A'!$E$7))),"")</f>
        <v>2019</v>
      </c>
      <c r="D62" s="386"/>
      <c r="E62" s="387"/>
      <c r="F62" s="388" t="str">
        <f t="shared" si="6"/>
        <v/>
      </c>
      <c r="G62" s="389"/>
      <c r="H62" s="390"/>
      <c r="I62" s="391"/>
      <c r="J62" s="392" t="s">
        <v>412</v>
      </c>
      <c r="K62" s="393"/>
      <c r="L62" s="391" t="b">
        <f t="shared" ref="L62:L93" si="8">IFERROR(IF(VLOOKUP(A62,$A$10:$V$26,22,FALSE)&lt;&gt;"",TRUE,FALSE),FALSE)</f>
        <v>0</v>
      </c>
      <c r="M62" s="391" t="str">
        <f>IFERROR(IF(G62&lt;&gt;"",INDEX('Overview - Section A'!$U$37:$U$44,MATCH(G62,'Overview - Section A'!$A$37:$A$44,1)),J62),"")</f>
        <v>a1Y36000002qEXgEAM</v>
      </c>
      <c r="N62" s="391"/>
      <c r="O62" s="391" t="s">
        <v>447</v>
      </c>
      <c r="P62" s="171"/>
      <c r="Q62" s="48"/>
    </row>
    <row r="63" spans="1:17" ht="47.1" customHeight="1" x14ac:dyDescent="0.3">
      <c r="A63" s="367">
        <v>6</v>
      </c>
      <c r="B63" s="384" t="str">
        <f t="shared" si="7"/>
        <v/>
      </c>
      <c r="C63" s="385">
        <f>IFERROR(IF(K63&lt;&gt;"",K63,IF(A63=A62,IF(C62&lt;YEAR('Overview - Section A'!$E$8),C62+1,""),YEAR('Overview - Section A'!$E$7))),"")</f>
        <v>2020</v>
      </c>
      <c r="D63" s="386"/>
      <c r="E63" s="387"/>
      <c r="F63" s="388" t="str">
        <f t="shared" si="6"/>
        <v/>
      </c>
      <c r="G63" s="389"/>
      <c r="H63" s="390"/>
      <c r="I63" s="391"/>
      <c r="J63" s="392" t="s">
        <v>414</v>
      </c>
      <c r="K63" s="393"/>
      <c r="L63" s="391" t="b">
        <f t="shared" si="8"/>
        <v>0</v>
      </c>
      <c r="M63" s="391" t="str">
        <f>IFERROR(IF(G63&lt;&gt;"",INDEX('Overview - Section A'!$U$37:$U$44,MATCH(G63,'Overview - Section A'!$A$37:$A$44,1)),J63),"")</f>
        <v>a1Y36000002qEXhEAM</v>
      </c>
      <c r="N63" s="391"/>
      <c r="O63" s="391" t="s">
        <v>448</v>
      </c>
      <c r="P63" s="171"/>
      <c r="Q63" s="48"/>
    </row>
    <row r="64" spans="1:17" ht="47.1" customHeight="1" x14ac:dyDescent="0.3">
      <c r="A64" s="367">
        <v>6</v>
      </c>
      <c r="B64" s="384" t="str">
        <f t="shared" si="7"/>
        <v/>
      </c>
      <c r="C64" s="385" t="str">
        <f>IFERROR(IF(K64&lt;&gt;"",K64,IF(A64=A63,IF(C63&lt;YEAR('Overview - Section A'!$E$8),C63+1,""),YEAR('Overview - Section A'!$E$7))),"")</f>
        <v/>
      </c>
      <c r="D64" s="386"/>
      <c r="E64" s="387"/>
      <c r="F64" s="388" t="str">
        <f t="shared" si="6"/>
        <v/>
      </c>
      <c r="G64" s="389"/>
      <c r="H64" s="390"/>
      <c r="I64" s="391"/>
      <c r="J64" s="392" t="s">
        <v>416</v>
      </c>
      <c r="K64" s="393"/>
      <c r="L64" s="391" t="b">
        <f t="shared" si="8"/>
        <v>0</v>
      </c>
      <c r="M64" s="391" t="str">
        <f>IFERROR(IF(G64&lt;&gt;"",INDEX('Overview - Section A'!$U$37:$U$44,MATCH(G64,'Overview - Section A'!$A$37:$A$44,1)),J64),"")</f>
        <v>a1Y36000002qEXiEAM</v>
      </c>
      <c r="N64" s="391"/>
      <c r="O64" s="391" t="s">
        <v>449</v>
      </c>
      <c r="P64" s="171"/>
      <c r="Q64" s="48"/>
    </row>
    <row r="65" spans="1:17" ht="47.1" customHeight="1" x14ac:dyDescent="0.3">
      <c r="A65" s="367">
        <v>6</v>
      </c>
      <c r="B65" s="384" t="str">
        <f t="shared" si="7"/>
        <v/>
      </c>
      <c r="C65" s="385" t="str">
        <f>IFERROR(IF(K65&lt;&gt;"",K65,IF(A65=A64,IF(C64&lt;YEAR('Overview - Section A'!$E$8),C64+1,""),YEAR('Overview - Section A'!$E$7))),"")</f>
        <v/>
      </c>
      <c r="D65" s="386"/>
      <c r="E65" s="387"/>
      <c r="F65" s="388" t="str">
        <f t="shared" si="6"/>
        <v/>
      </c>
      <c r="G65" s="389"/>
      <c r="H65" s="390"/>
      <c r="I65" s="391"/>
      <c r="J65" s="392" t="s">
        <v>418</v>
      </c>
      <c r="K65" s="393"/>
      <c r="L65" s="391" t="b">
        <f t="shared" si="8"/>
        <v>0</v>
      </c>
      <c r="M65" s="391" t="str">
        <f>IFERROR(IF(G65&lt;&gt;"",INDEX('Overview - Section A'!$U$37:$U$44,MATCH(G65,'Overview - Section A'!$A$37:$A$44,1)),J65),"")</f>
        <v>a1Y36000002qEXjEAM</v>
      </c>
      <c r="N65" s="391"/>
      <c r="O65" s="391" t="s">
        <v>450</v>
      </c>
      <c r="P65" s="171"/>
      <c r="Q65" s="48"/>
    </row>
    <row r="66" spans="1:17" ht="47.1" customHeight="1" x14ac:dyDescent="0.3">
      <c r="A66" s="367">
        <v>6</v>
      </c>
      <c r="B66" s="384" t="str">
        <f t="shared" si="7"/>
        <v/>
      </c>
      <c r="C66" s="385" t="str">
        <f>IFERROR(IF(K66&lt;&gt;"",K66,IF(A66=A65,IF(C65&lt;YEAR('Overview - Section A'!$E$8),C65+1,""),YEAR('Overview - Section A'!$E$7))),"")</f>
        <v/>
      </c>
      <c r="D66" s="386"/>
      <c r="E66" s="387"/>
      <c r="F66" s="388" t="str">
        <f t="shared" si="6"/>
        <v/>
      </c>
      <c r="G66" s="389"/>
      <c r="H66" s="390"/>
      <c r="I66" s="391"/>
      <c r="J66" s="392" t="s">
        <v>420</v>
      </c>
      <c r="K66" s="393"/>
      <c r="L66" s="391" t="b">
        <f t="shared" si="8"/>
        <v>0</v>
      </c>
      <c r="M66" s="391" t="str">
        <f>IFERROR(IF(G66&lt;&gt;"",INDEX('Overview - Section A'!$U$37:$U$44,MATCH(G66,'Overview - Section A'!$A$37:$A$44,1)),J66),"")</f>
        <v>a1Y36000002qEXkEAM</v>
      </c>
      <c r="N66" s="391"/>
      <c r="O66" s="391" t="s">
        <v>451</v>
      </c>
      <c r="P66" s="171"/>
      <c r="Q66" s="48"/>
    </row>
    <row r="67" spans="1:17" ht="47.1" customHeight="1" x14ac:dyDescent="0.3">
      <c r="A67" s="367">
        <v>7</v>
      </c>
      <c r="B67" s="384" t="str">
        <f t="shared" si="7"/>
        <v/>
      </c>
      <c r="C67" s="385">
        <f>IFERROR(IF(K67&lt;&gt;"",K67,IF(A67=A66,IF(C66&lt;YEAR('Overview - Section A'!$E$8),C66+1,""),YEAR('Overview - Section A'!$E$7))),"")</f>
        <v>2018</v>
      </c>
      <c r="D67" s="386"/>
      <c r="E67" s="387"/>
      <c r="F67" s="388" t="str">
        <f t="shared" si="6"/>
        <v/>
      </c>
      <c r="G67" s="389"/>
      <c r="H67" s="390"/>
      <c r="I67" s="391"/>
      <c r="J67" s="392" t="s">
        <v>410</v>
      </c>
      <c r="K67" s="393"/>
      <c r="L67" s="391" t="b">
        <f t="shared" si="8"/>
        <v>0</v>
      </c>
      <c r="M67" s="391" t="str">
        <f>IFERROR(IF(G67&lt;&gt;"",INDEX('Overview - Section A'!$U$37:$U$44,MATCH(G67,'Overview - Section A'!$A$37:$A$44,1)),J67),"")</f>
        <v>a1Y36000002qEXfEAM</v>
      </c>
      <c r="N67" s="391"/>
      <c r="O67" s="391" t="s">
        <v>452</v>
      </c>
      <c r="P67" s="171"/>
      <c r="Q67" s="48"/>
    </row>
    <row r="68" spans="1:17" ht="47.1" customHeight="1" x14ac:dyDescent="0.3">
      <c r="A68" s="367">
        <v>7</v>
      </c>
      <c r="B68" s="384" t="str">
        <f t="shared" si="7"/>
        <v/>
      </c>
      <c r="C68" s="385">
        <f>IFERROR(IF(K68&lt;&gt;"",K68,IF(A68=A67,IF(C67&lt;YEAR('Overview - Section A'!$E$8),C67+1,""),YEAR('Overview - Section A'!$E$7))),"")</f>
        <v>2019</v>
      </c>
      <c r="D68" s="386"/>
      <c r="E68" s="387"/>
      <c r="F68" s="388" t="str">
        <f t="shared" si="6"/>
        <v/>
      </c>
      <c r="G68" s="389"/>
      <c r="H68" s="390"/>
      <c r="I68" s="391"/>
      <c r="J68" s="392" t="s">
        <v>412</v>
      </c>
      <c r="K68" s="393"/>
      <c r="L68" s="391" t="b">
        <f t="shared" si="8"/>
        <v>0</v>
      </c>
      <c r="M68" s="391" t="str">
        <f>IFERROR(IF(G68&lt;&gt;"",INDEX('Overview - Section A'!$U$37:$U$44,MATCH(G68,'Overview - Section A'!$A$37:$A$44,1)),J68),"")</f>
        <v>a1Y36000002qEXgEAM</v>
      </c>
      <c r="N68" s="391"/>
      <c r="O68" s="391" t="s">
        <v>453</v>
      </c>
      <c r="P68" s="171"/>
      <c r="Q68" s="48"/>
    </row>
    <row r="69" spans="1:17" ht="47.1" customHeight="1" x14ac:dyDescent="0.3">
      <c r="A69" s="367">
        <v>7</v>
      </c>
      <c r="B69" s="384" t="str">
        <f t="shared" si="7"/>
        <v/>
      </c>
      <c r="C69" s="385">
        <f>IFERROR(IF(K69&lt;&gt;"",K69,IF(A69=A68,IF(C68&lt;YEAR('Overview - Section A'!$E$8),C68+1,""),YEAR('Overview - Section A'!$E$7))),"")</f>
        <v>2020</v>
      </c>
      <c r="D69" s="386"/>
      <c r="E69" s="387"/>
      <c r="F69" s="388" t="str">
        <f t="shared" si="6"/>
        <v/>
      </c>
      <c r="G69" s="389"/>
      <c r="H69" s="390"/>
      <c r="I69" s="391"/>
      <c r="J69" s="392" t="s">
        <v>414</v>
      </c>
      <c r="K69" s="393"/>
      <c r="L69" s="391" t="b">
        <f t="shared" si="8"/>
        <v>0</v>
      </c>
      <c r="M69" s="391" t="str">
        <f>IFERROR(IF(G69&lt;&gt;"",INDEX('Overview - Section A'!$U$37:$U$44,MATCH(G69,'Overview - Section A'!$A$37:$A$44,1)),J69),"")</f>
        <v>a1Y36000002qEXhEAM</v>
      </c>
      <c r="N69" s="391"/>
      <c r="O69" s="391" t="s">
        <v>454</v>
      </c>
      <c r="P69" s="171"/>
      <c r="Q69" s="48"/>
    </row>
    <row r="70" spans="1:17" ht="47.1" customHeight="1" x14ac:dyDescent="0.3">
      <c r="A70" s="367">
        <v>7</v>
      </c>
      <c r="B70" s="384" t="str">
        <f t="shared" si="7"/>
        <v/>
      </c>
      <c r="C70" s="385" t="str">
        <f>IFERROR(IF(K70&lt;&gt;"",K70,IF(A70=A69,IF(C69&lt;YEAR('Overview - Section A'!$E$8),C69+1,""),YEAR('Overview - Section A'!$E$7))),"")</f>
        <v/>
      </c>
      <c r="D70" s="386"/>
      <c r="E70" s="387"/>
      <c r="F70" s="388" t="str">
        <f t="shared" si="6"/>
        <v/>
      </c>
      <c r="G70" s="389"/>
      <c r="H70" s="390"/>
      <c r="I70" s="391"/>
      <c r="J70" s="392" t="s">
        <v>416</v>
      </c>
      <c r="K70" s="393"/>
      <c r="L70" s="391" t="b">
        <f t="shared" si="8"/>
        <v>0</v>
      </c>
      <c r="M70" s="391" t="str">
        <f>IFERROR(IF(G70&lt;&gt;"",INDEX('Overview - Section A'!$U$37:$U$44,MATCH(G70,'Overview - Section A'!$A$37:$A$44,1)),J70),"")</f>
        <v>a1Y36000002qEXiEAM</v>
      </c>
      <c r="N70" s="391"/>
      <c r="O70" s="391" t="s">
        <v>455</v>
      </c>
      <c r="P70" s="171"/>
      <c r="Q70" s="48"/>
    </row>
    <row r="71" spans="1:17" ht="47.1" customHeight="1" x14ac:dyDescent="0.3">
      <c r="A71" s="367">
        <v>7</v>
      </c>
      <c r="B71" s="384" t="str">
        <f t="shared" si="7"/>
        <v/>
      </c>
      <c r="C71" s="385" t="str">
        <f>IFERROR(IF(K71&lt;&gt;"",K71,IF(A71=A70,IF(C70&lt;YEAR('Overview - Section A'!$E$8),C70+1,""),YEAR('Overview - Section A'!$E$7))),"")</f>
        <v/>
      </c>
      <c r="D71" s="386"/>
      <c r="E71" s="387"/>
      <c r="F71" s="388" t="str">
        <f t="shared" si="6"/>
        <v/>
      </c>
      <c r="G71" s="389"/>
      <c r="H71" s="390"/>
      <c r="I71" s="391"/>
      <c r="J71" s="392" t="s">
        <v>418</v>
      </c>
      <c r="K71" s="393"/>
      <c r="L71" s="391" t="b">
        <f t="shared" si="8"/>
        <v>0</v>
      </c>
      <c r="M71" s="391" t="str">
        <f>IFERROR(IF(G71&lt;&gt;"",INDEX('Overview - Section A'!$U$37:$U$44,MATCH(G71,'Overview - Section A'!$A$37:$A$44,1)),J71),"")</f>
        <v>a1Y36000002qEXjEAM</v>
      </c>
      <c r="N71" s="391"/>
      <c r="O71" s="391" t="s">
        <v>456</v>
      </c>
      <c r="P71" s="171"/>
      <c r="Q71" s="48"/>
    </row>
    <row r="72" spans="1:17" ht="47.1" customHeight="1" x14ac:dyDescent="0.3">
      <c r="A72" s="367">
        <v>7</v>
      </c>
      <c r="B72" s="384" t="str">
        <f t="shared" si="7"/>
        <v/>
      </c>
      <c r="C72" s="385" t="str">
        <f>IFERROR(IF(K72&lt;&gt;"",K72,IF(A72=A71,IF(C71&lt;YEAR('Overview - Section A'!$E$8),C71+1,""),YEAR('Overview - Section A'!$E$7))),"")</f>
        <v/>
      </c>
      <c r="D72" s="386"/>
      <c r="E72" s="387"/>
      <c r="F72" s="388" t="str">
        <f t="shared" si="6"/>
        <v/>
      </c>
      <c r="G72" s="389"/>
      <c r="H72" s="390"/>
      <c r="I72" s="391"/>
      <c r="J72" s="392" t="s">
        <v>420</v>
      </c>
      <c r="K72" s="393"/>
      <c r="L72" s="391" t="b">
        <f t="shared" si="8"/>
        <v>0</v>
      </c>
      <c r="M72" s="391" t="str">
        <f>IFERROR(IF(G72&lt;&gt;"",INDEX('Overview - Section A'!$U$37:$U$44,MATCH(G72,'Overview - Section A'!$A$37:$A$44,1)),J72),"")</f>
        <v>a1Y36000002qEXkEAM</v>
      </c>
      <c r="N72" s="391"/>
      <c r="O72" s="391" t="s">
        <v>457</v>
      </c>
      <c r="P72" s="171"/>
      <c r="Q72" s="48"/>
    </row>
    <row r="73" spans="1:17" ht="47.1" customHeight="1" x14ac:dyDescent="0.3">
      <c r="A73" s="367">
        <v>8</v>
      </c>
      <c r="B73" s="384" t="str">
        <f t="shared" si="7"/>
        <v/>
      </c>
      <c r="C73" s="385">
        <f>IFERROR(IF(K73&lt;&gt;"",K73,IF(A73=A72,IF(C72&lt;YEAR('Overview - Section A'!$E$8),C72+1,""),YEAR('Overview - Section A'!$E$7))),"")</f>
        <v>2018</v>
      </c>
      <c r="D73" s="386"/>
      <c r="E73" s="387"/>
      <c r="F73" s="388" t="str">
        <f t="shared" si="6"/>
        <v/>
      </c>
      <c r="G73" s="389"/>
      <c r="H73" s="390"/>
      <c r="I73" s="391"/>
      <c r="J73" s="392" t="s">
        <v>410</v>
      </c>
      <c r="K73" s="393"/>
      <c r="L73" s="391" t="b">
        <f t="shared" si="8"/>
        <v>0</v>
      </c>
      <c r="M73" s="391" t="str">
        <f>IFERROR(IF(G73&lt;&gt;"",INDEX('Overview - Section A'!$U$37:$U$44,MATCH(G73,'Overview - Section A'!$A$37:$A$44,1)),J73),"")</f>
        <v>a1Y36000002qEXfEAM</v>
      </c>
      <c r="N73" s="391"/>
      <c r="O73" s="391" t="s">
        <v>458</v>
      </c>
      <c r="P73" s="171"/>
      <c r="Q73" s="48"/>
    </row>
    <row r="74" spans="1:17" ht="47.1" customHeight="1" x14ac:dyDescent="0.3">
      <c r="A74" s="367">
        <v>8</v>
      </c>
      <c r="B74" s="384" t="str">
        <f t="shared" si="7"/>
        <v/>
      </c>
      <c r="C74" s="385">
        <f>IFERROR(IF(K74&lt;&gt;"",K74,IF(A74=A73,IF(C73&lt;YEAR('Overview - Section A'!$E$8),C73+1,""),YEAR('Overview - Section A'!$E$7))),"")</f>
        <v>2019</v>
      </c>
      <c r="D74" s="386"/>
      <c r="E74" s="387"/>
      <c r="F74" s="388" t="str">
        <f t="shared" si="6"/>
        <v/>
      </c>
      <c r="G74" s="389"/>
      <c r="H74" s="390"/>
      <c r="I74" s="391"/>
      <c r="J74" s="392" t="s">
        <v>412</v>
      </c>
      <c r="K74" s="393"/>
      <c r="L74" s="391" t="b">
        <f t="shared" si="8"/>
        <v>0</v>
      </c>
      <c r="M74" s="391" t="str">
        <f>IFERROR(IF(G74&lt;&gt;"",INDEX('Overview - Section A'!$U$37:$U$44,MATCH(G74,'Overview - Section A'!$A$37:$A$44,1)),J74),"")</f>
        <v>a1Y36000002qEXgEAM</v>
      </c>
      <c r="N74" s="391"/>
      <c r="O74" s="391" t="s">
        <v>459</v>
      </c>
      <c r="P74" s="171"/>
      <c r="Q74" s="48"/>
    </row>
    <row r="75" spans="1:17" ht="47.1" customHeight="1" x14ac:dyDescent="0.3">
      <c r="A75" s="367">
        <v>8</v>
      </c>
      <c r="B75" s="384" t="str">
        <f t="shared" si="7"/>
        <v/>
      </c>
      <c r="C75" s="385">
        <f>IFERROR(IF(K75&lt;&gt;"",K75,IF(A75=A74,IF(C74&lt;YEAR('Overview - Section A'!$E$8),C74+1,""),YEAR('Overview - Section A'!$E$7))),"")</f>
        <v>2020</v>
      </c>
      <c r="D75" s="386"/>
      <c r="E75" s="387"/>
      <c r="F75" s="388" t="str">
        <f t="shared" si="6"/>
        <v/>
      </c>
      <c r="G75" s="389"/>
      <c r="H75" s="390"/>
      <c r="I75" s="391"/>
      <c r="J75" s="392" t="s">
        <v>414</v>
      </c>
      <c r="K75" s="393"/>
      <c r="L75" s="391" t="b">
        <f t="shared" si="8"/>
        <v>0</v>
      </c>
      <c r="M75" s="391" t="str">
        <f>IFERROR(IF(G75&lt;&gt;"",INDEX('Overview - Section A'!$U$37:$U$44,MATCH(G75,'Overview - Section A'!$A$37:$A$44,1)),J75),"")</f>
        <v>a1Y36000002qEXhEAM</v>
      </c>
      <c r="N75" s="391"/>
      <c r="O75" s="391" t="s">
        <v>460</v>
      </c>
      <c r="P75" s="171"/>
      <c r="Q75" s="48"/>
    </row>
    <row r="76" spans="1:17" ht="47.1" customHeight="1" x14ac:dyDescent="0.3">
      <c r="A76" s="367">
        <v>8</v>
      </c>
      <c r="B76" s="384" t="str">
        <f t="shared" si="7"/>
        <v/>
      </c>
      <c r="C76" s="385" t="str">
        <f>IFERROR(IF(K76&lt;&gt;"",K76,IF(A76=A75,IF(C75&lt;YEAR('Overview - Section A'!$E$8),C75+1,""),YEAR('Overview - Section A'!$E$7))),"")</f>
        <v/>
      </c>
      <c r="D76" s="386"/>
      <c r="E76" s="387"/>
      <c r="F76" s="388" t="str">
        <f t="shared" si="6"/>
        <v/>
      </c>
      <c r="G76" s="389"/>
      <c r="H76" s="390"/>
      <c r="I76" s="391"/>
      <c r="J76" s="392" t="s">
        <v>416</v>
      </c>
      <c r="K76" s="393"/>
      <c r="L76" s="391" t="b">
        <f t="shared" si="8"/>
        <v>0</v>
      </c>
      <c r="M76" s="391" t="str">
        <f>IFERROR(IF(G76&lt;&gt;"",INDEX('Overview - Section A'!$U$37:$U$44,MATCH(G76,'Overview - Section A'!$A$37:$A$44,1)),J76),"")</f>
        <v>a1Y36000002qEXiEAM</v>
      </c>
      <c r="N76" s="391"/>
      <c r="O76" s="391" t="s">
        <v>461</v>
      </c>
      <c r="P76" s="171"/>
      <c r="Q76" s="48"/>
    </row>
    <row r="77" spans="1:17" ht="47.1" customHeight="1" x14ac:dyDescent="0.3">
      <c r="A77" s="367">
        <v>8</v>
      </c>
      <c r="B77" s="384" t="str">
        <f t="shared" si="7"/>
        <v/>
      </c>
      <c r="C77" s="385" t="str">
        <f>IFERROR(IF(K77&lt;&gt;"",K77,IF(A77=A76,IF(C76&lt;YEAR('Overview - Section A'!$E$8),C76+1,""),YEAR('Overview - Section A'!$E$7))),"")</f>
        <v/>
      </c>
      <c r="D77" s="386"/>
      <c r="E77" s="387"/>
      <c r="F77" s="388" t="str">
        <f t="shared" si="6"/>
        <v/>
      </c>
      <c r="G77" s="389"/>
      <c r="H77" s="390"/>
      <c r="I77" s="391"/>
      <c r="J77" s="392" t="s">
        <v>418</v>
      </c>
      <c r="K77" s="393"/>
      <c r="L77" s="391" t="b">
        <f t="shared" si="8"/>
        <v>0</v>
      </c>
      <c r="M77" s="391" t="str">
        <f>IFERROR(IF(G77&lt;&gt;"",INDEX('Overview - Section A'!$U$37:$U$44,MATCH(G77,'Overview - Section A'!$A$37:$A$44,1)),J77),"")</f>
        <v>a1Y36000002qEXjEAM</v>
      </c>
      <c r="N77" s="391"/>
      <c r="O77" s="391" t="s">
        <v>462</v>
      </c>
      <c r="P77" s="171"/>
      <c r="Q77" s="48"/>
    </row>
    <row r="78" spans="1:17" ht="47.1" customHeight="1" x14ac:dyDescent="0.3">
      <c r="A78" s="367">
        <v>8</v>
      </c>
      <c r="B78" s="384" t="str">
        <f t="shared" si="7"/>
        <v/>
      </c>
      <c r="C78" s="385" t="str">
        <f>IFERROR(IF(K78&lt;&gt;"",K78,IF(A78=A77,IF(C77&lt;YEAR('Overview - Section A'!$E$8),C77+1,""),YEAR('Overview - Section A'!$E$7))),"")</f>
        <v/>
      </c>
      <c r="D78" s="386"/>
      <c r="E78" s="387"/>
      <c r="F78" s="388" t="str">
        <f t="shared" si="6"/>
        <v/>
      </c>
      <c r="G78" s="389"/>
      <c r="H78" s="390"/>
      <c r="I78" s="391"/>
      <c r="J78" s="392" t="s">
        <v>420</v>
      </c>
      <c r="K78" s="393"/>
      <c r="L78" s="391" t="b">
        <f t="shared" si="8"/>
        <v>0</v>
      </c>
      <c r="M78" s="391" t="str">
        <f>IFERROR(IF(G78&lt;&gt;"",INDEX('Overview - Section A'!$U$37:$U$44,MATCH(G78,'Overview - Section A'!$A$37:$A$44,1)),J78),"")</f>
        <v>a1Y36000002qEXkEAM</v>
      </c>
      <c r="N78" s="391"/>
      <c r="O78" s="391" t="s">
        <v>463</v>
      </c>
      <c r="P78" s="171"/>
      <c r="Q78" s="48"/>
    </row>
    <row r="79" spans="1:17" ht="47.1" customHeight="1" x14ac:dyDescent="0.3">
      <c r="A79" s="367">
        <v>9</v>
      </c>
      <c r="B79" s="384" t="str">
        <f t="shared" si="7"/>
        <v/>
      </c>
      <c r="C79" s="385">
        <f>IFERROR(IF(K79&lt;&gt;"",K79,IF(A79=A78,IF(C78&lt;YEAR('Overview - Section A'!$E$8),C78+1,""),YEAR('Overview - Section A'!$E$7))),"")</f>
        <v>2018</v>
      </c>
      <c r="D79" s="386"/>
      <c r="E79" s="387"/>
      <c r="F79" s="388" t="str">
        <f t="shared" si="6"/>
        <v/>
      </c>
      <c r="G79" s="389"/>
      <c r="H79" s="390"/>
      <c r="I79" s="391"/>
      <c r="J79" s="392" t="s">
        <v>410</v>
      </c>
      <c r="K79" s="393"/>
      <c r="L79" s="391" t="b">
        <f t="shared" si="8"/>
        <v>0</v>
      </c>
      <c r="M79" s="391" t="str">
        <f>IFERROR(IF(G79&lt;&gt;"",INDEX('Overview - Section A'!$U$37:$U$44,MATCH(G79,'Overview - Section A'!$A$37:$A$44,1)),J79),"")</f>
        <v>a1Y36000002qEXfEAM</v>
      </c>
      <c r="N79" s="391"/>
      <c r="O79" s="391" t="s">
        <v>464</v>
      </c>
      <c r="P79" s="171"/>
      <c r="Q79" s="48"/>
    </row>
    <row r="80" spans="1:17" ht="47.1" customHeight="1" x14ac:dyDescent="0.3">
      <c r="A80" s="367">
        <v>9</v>
      </c>
      <c r="B80" s="384" t="str">
        <f t="shared" si="7"/>
        <v/>
      </c>
      <c r="C80" s="385">
        <f>IFERROR(IF(K80&lt;&gt;"",K80,IF(A80=A79,IF(C79&lt;YEAR('Overview - Section A'!$E$8),C79+1,""),YEAR('Overview - Section A'!$E$7))),"")</f>
        <v>2019</v>
      </c>
      <c r="D80" s="386"/>
      <c r="E80" s="387"/>
      <c r="F80" s="388" t="str">
        <f t="shared" si="6"/>
        <v/>
      </c>
      <c r="G80" s="389"/>
      <c r="H80" s="390"/>
      <c r="I80" s="391"/>
      <c r="J80" s="392" t="s">
        <v>412</v>
      </c>
      <c r="K80" s="393"/>
      <c r="L80" s="391" t="b">
        <f t="shared" si="8"/>
        <v>0</v>
      </c>
      <c r="M80" s="391" t="str">
        <f>IFERROR(IF(G80&lt;&gt;"",INDEX('Overview - Section A'!$U$37:$U$44,MATCH(G80,'Overview - Section A'!$A$37:$A$44,1)),J80),"")</f>
        <v>a1Y36000002qEXgEAM</v>
      </c>
      <c r="N80" s="391"/>
      <c r="O80" s="391" t="s">
        <v>465</v>
      </c>
      <c r="P80" s="171"/>
      <c r="Q80" s="48"/>
    </row>
    <row r="81" spans="1:17" ht="47.1" customHeight="1" x14ac:dyDescent="0.3">
      <c r="A81" s="367">
        <v>9</v>
      </c>
      <c r="B81" s="384" t="str">
        <f t="shared" si="7"/>
        <v/>
      </c>
      <c r="C81" s="385">
        <f>IFERROR(IF(K81&lt;&gt;"",K81,IF(A81=A80,IF(C80&lt;YEAR('Overview - Section A'!$E$8),C80+1,""),YEAR('Overview - Section A'!$E$7))),"")</f>
        <v>2020</v>
      </c>
      <c r="D81" s="386"/>
      <c r="E81" s="387"/>
      <c r="F81" s="388" t="str">
        <f t="shared" si="6"/>
        <v/>
      </c>
      <c r="G81" s="389"/>
      <c r="H81" s="390"/>
      <c r="I81" s="391"/>
      <c r="J81" s="392" t="s">
        <v>414</v>
      </c>
      <c r="K81" s="393"/>
      <c r="L81" s="391" t="b">
        <f t="shared" si="8"/>
        <v>0</v>
      </c>
      <c r="M81" s="391" t="str">
        <f>IFERROR(IF(G81&lt;&gt;"",INDEX('Overview - Section A'!$U$37:$U$44,MATCH(G81,'Overview - Section A'!$A$37:$A$44,1)),J81),"")</f>
        <v>a1Y36000002qEXhEAM</v>
      </c>
      <c r="N81" s="391"/>
      <c r="O81" s="391" t="s">
        <v>466</v>
      </c>
      <c r="P81" s="171"/>
      <c r="Q81" s="48"/>
    </row>
    <row r="82" spans="1:17" ht="47.1" customHeight="1" x14ac:dyDescent="0.3">
      <c r="A82" s="367">
        <v>9</v>
      </c>
      <c r="B82" s="384" t="str">
        <f t="shared" si="7"/>
        <v/>
      </c>
      <c r="C82" s="385" t="str">
        <f>IFERROR(IF(K82&lt;&gt;"",K82,IF(A82=A81,IF(C81&lt;YEAR('Overview - Section A'!$E$8),C81+1,""),YEAR('Overview - Section A'!$E$7))),"")</f>
        <v/>
      </c>
      <c r="D82" s="386"/>
      <c r="E82" s="387"/>
      <c r="F82" s="388" t="str">
        <f t="shared" si="6"/>
        <v/>
      </c>
      <c r="G82" s="389"/>
      <c r="H82" s="390"/>
      <c r="I82" s="391"/>
      <c r="J82" s="392" t="s">
        <v>416</v>
      </c>
      <c r="K82" s="393"/>
      <c r="L82" s="391" t="b">
        <f t="shared" si="8"/>
        <v>0</v>
      </c>
      <c r="M82" s="391" t="str">
        <f>IFERROR(IF(G82&lt;&gt;"",INDEX('Overview - Section A'!$U$37:$U$44,MATCH(G82,'Overview - Section A'!$A$37:$A$44,1)),J82),"")</f>
        <v>a1Y36000002qEXiEAM</v>
      </c>
      <c r="N82" s="391"/>
      <c r="O82" s="391" t="s">
        <v>467</v>
      </c>
      <c r="P82" s="171"/>
      <c r="Q82" s="48"/>
    </row>
    <row r="83" spans="1:17" ht="47.1" customHeight="1" x14ac:dyDescent="0.3">
      <c r="A83" s="367">
        <v>9</v>
      </c>
      <c r="B83" s="384" t="str">
        <f t="shared" si="7"/>
        <v/>
      </c>
      <c r="C83" s="385" t="str">
        <f>IFERROR(IF(K83&lt;&gt;"",K83,IF(A83=A82,IF(C82&lt;YEAR('Overview - Section A'!$E$8),C82+1,""),YEAR('Overview - Section A'!$E$7))),"")</f>
        <v/>
      </c>
      <c r="D83" s="386"/>
      <c r="E83" s="387"/>
      <c r="F83" s="388" t="str">
        <f t="shared" si="6"/>
        <v/>
      </c>
      <c r="G83" s="389"/>
      <c r="H83" s="390"/>
      <c r="I83" s="391"/>
      <c r="J83" s="392" t="s">
        <v>418</v>
      </c>
      <c r="K83" s="393"/>
      <c r="L83" s="391" t="b">
        <f t="shared" si="8"/>
        <v>0</v>
      </c>
      <c r="M83" s="391" t="str">
        <f>IFERROR(IF(G83&lt;&gt;"",INDEX('Overview - Section A'!$U$37:$U$44,MATCH(G83,'Overview - Section A'!$A$37:$A$44,1)),J83),"")</f>
        <v>a1Y36000002qEXjEAM</v>
      </c>
      <c r="N83" s="391"/>
      <c r="O83" s="391" t="s">
        <v>468</v>
      </c>
      <c r="P83" s="171"/>
      <c r="Q83" s="48"/>
    </row>
    <row r="84" spans="1:17" ht="47.1" customHeight="1" x14ac:dyDescent="0.3">
      <c r="A84" s="367">
        <v>9</v>
      </c>
      <c r="B84" s="384" t="str">
        <f t="shared" si="7"/>
        <v/>
      </c>
      <c r="C84" s="385" t="str">
        <f>IFERROR(IF(K84&lt;&gt;"",K84,IF(A84=A83,IF(C83&lt;YEAR('Overview - Section A'!$E$8),C83+1,""),YEAR('Overview - Section A'!$E$7))),"")</f>
        <v/>
      </c>
      <c r="D84" s="386"/>
      <c r="E84" s="387"/>
      <c r="F84" s="388" t="str">
        <f t="shared" si="6"/>
        <v/>
      </c>
      <c r="G84" s="389"/>
      <c r="H84" s="390"/>
      <c r="I84" s="391"/>
      <c r="J84" s="392" t="s">
        <v>420</v>
      </c>
      <c r="K84" s="393"/>
      <c r="L84" s="391" t="b">
        <f t="shared" si="8"/>
        <v>0</v>
      </c>
      <c r="M84" s="391" t="str">
        <f>IFERROR(IF(G84&lt;&gt;"",INDEX('Overview - Section A'!$U$37:$U$44,MATCH(G84,'Overview - Section A'!$A$37:$A$44,1)),J84),"")</f>
        <v>a1Y36000002qEXkEAM</v>
      </c>
      <c r="N84" s="391"/>
      <c r="O84" s="391" t="s">
        <v>469</v>
      </c>
      <c r="P84" s="171"/>
      <c r="Q84" s="48"/>
    </row>
    <row r="85" spans="1:17" ht="47.1" customHeight="1" x14ac:dyDescent="0.3">
      <c r="A85" s="367">
        <v>10</v>
      </c>
      <c r="B85" s="384" t="str">
        <f t="shared" si="7"/>
        <v/>
      </c>
      <c r="C85" s="385">
        <f>IFERROR(IF(K85&lt;&gt;"",K85,IF(A85=A84,IF(C84&lt;YEAR('Overview - Section A'!$E$8),C84+1,""),YEAR('Overview - Section A'!$E$7))),"")</f>
        <v>2018</v>
      </c>
      <c r="D85" s="386"/>
      <c r="E85" s="387"/>
      <c r="F85" s="388" t="str">
        <f t="shared" si="6"/>
        <v/>
      </c>
      <c r="G85" s="389"/>
      <c r="H85" s="390"/>
      <c r="I85" s="391"/>
      <c r="J85" s="392" t="s">
        <v>410</v>
      </c>
      <c r="K85" s="393"/>
      <c r="L85" s="391" t="b">
        <f t="shared" si="8"/>
        <v>0</v>
      </c>
      <c r="M85" s="391" t="str">
        <f>IFERROR(IF(G85&lt;&gt;"",INDEX('Overview - Section A'!$U$37:$U$44,MATCH(G85,'Overview - Section A'!$A$37:$A$44,1)),J85),"")</f>
        <v>a1Y36000002qEXfEAM</v>
      </c>
      <c r="N85" s="391"/>
      <c r="O85" s="391" t="s">
        <v>470</v>
      </c>
      <c r="P85" s="171"/>
      <c r="Q85" s="48"/>
    </row>
    <row r="86" spans="1:17" ht="47.1" customHeight="1" x14ac:dyDescent="0.3">
      <c r="A86" s="367">
        <v>10</v>
      </c>
      <c r="B86" s="384" t="str">
        <f t="shared" si="7"/>
        <v/>
      </c>
      <c r="C86" s="385">
        <f>IFERROR(IF(K86&lt;&gt;"",K86,IF(A86=A85,IF(C85&lt;YEAR('Overview - Section A'!$E$8),C85+1,""),YEAR('Overview - Section A'!$E$7))),"")</f>
        <v>2019</v>
      </c>
      <c r="D86" s="386"/>
      <c r="E86" s="387"/>
      <c r="F86" s="388" t="str">
        <f t="shared" si="6"/>
        <v/>
      </c>
      <c r="G86" s="389"/>
      <c r="H86" s="390"/>
      <c r="I86" s="391"/>
      <c r="J86" s="392" t="s">
        <v>412</v>
      </c>
      <c r="K86" s="393"/>
      <c r="L86" s="391" t="b">
        <f t="shared" si="8"/>
        <v>0</v>
      </c>
      <c r="M86" s="391" t="str">
        <f>IFERROR(IF(G86&lt;&gt;"",INDEX('Overview - Section A'!$U$37:$U$44,MATCH(G86,'Overview - Section A'!$A$37:$A$44,1)),J86),"")</f>
        <v>a1Y36000002qEXgEAM</v>
      </c>
      <c r="N86" s="391"/>
      <c r="O86" s="391" t="s">
        <v>471</v>
      </c>
      <c r="P86" s="171"/>
      <c r="Q86" s="48"/>
    </row>
    <row r="87" spans="1:17" ht="47.1" customHeight="1" x14ac:dyDescent="0.3">
      <c r="A87" s="367">
        <v>10</v>
      </c>
      <c r="B87" s="384" t="str">
        <f t="shared" si="7"/>
        <v/>
      </c>
      <c r="C87" s="385">
        <f>IFERROR(IF(K87&lt;&gt;"",K87,IF(A87=A86,IF(C86&lt;YEAR('Overview - Section A'!$E$8),C86+1,""),YEAR('Overview - Section A'!$E$7))),"")</f>
        <v>2020</v>
      </c>
      <c r="D87" s="386"/>
      <c r="E87" s="387"/>
      <c r="F87" s="388" t="str">
        <f t="shared" si="6"/>
        <v/>
      </c>
      <c r="G87" s="389"/>
      <c r="H87" s="390"/>
      <c r="I87" s="391"/>
      <c r="J87" s="392" t="s">
        <v>414</v>
      </c>
      <c r="K87" s="393"/>
      <c r="L87" s="391" t="b">
        <f t="shared" si="8"/>
        <v>0</v>
      </c>
      <c r="M87" s="391" t="str">
        <f>IFERROR(IF(G87&lt;&gt;"",INDEX('Overview - Section A'!$U$37:$U$44,MATCH(G87,'Overview - Section A'!$A$37:$A$44,1)),J87),"")</f>
        <v>a1Y36000002qEXhEAM</v>
      </c>
      <c r="N87" s="391"/>
      <c r="O87" s="391" t="s">
        <v>472</v>
      </c>
      <c r="P87" s="171"/>
      <c r="Q87" s="48"/>
    </row>
    <row r="88" spans="1:17" ht="47.1" customHeight="1" x14ac:dyDescent="0.3">
      <c r="A88" s="367">
        <v>10</v>
      </c>
      <c r="B88" s="384" t="str">
        <f t="shared" si="7"/>
        <v/>
      </c>
      <c r="C88" s="385" t="str">
        <f>IFERROR(IF(K88&lt;&gt;"",K88,IF(A88=A87,IF(C87&lt;YEAR('Overview - Section A'!$E$8),C87+1,""),YEAR('Overview - Section A'!$E$7))),"")</f>
        <v/>
      </c>
      <c r="D88" s="386"/>
      <c r="E88" s="387"/>
      <c r="F88" s="388" t="str">
        <f t="shared" si="6"/>
        <v/>
      </c>
      <c r="G88" s="389"/>
      <c r="H88" s="390"/>
      <c r="I88" s="391"/>
      <c r="J88" s="392" t="s">
        <v>416</v>
      </c>
      <c r="K88" s="393"/>
      <c r="L88" s="391" t="b">
        <f t="shared" si="8"/>
        <v>0</v>
      </c>
      <c r="M88" s="391" t="str">
        <f>IFERROR(IF(G88&lt;&gt;"",INDEX('Overview - Section A'!$U$37:$U$44,MATCH(G88,'Overview - Section A'!$A$37:$A$44,1)),J88),"")</f>
        <v>a1Y36000002qEXiEAM</v>
      </c>
      <c r="N88" s="391"/>
      <c r="O88" s="391" t="s">
        <v>473</v>
      </c>
      <c r="P88" s="171"/>
      <c r="Q88" s="48"/>
    </row>
    <row r="89" spans="1:17" ht="47.1" customHeight="1" x14ac:dyDescent="0.3">
      <c r="A89" s="367">
        <v>10</v>
      </c>
      <c r="B89" s="384" t="str">
        <f t="shared" si="7"/>
        <v/>
      </c>
      <c r="C89" s="385" t="str">
        <f>IFERROR(IF(K89&lt;&gt;"",K89,IF(A89=A88,IF(C88&lt;YEAR('Overview - Section A'!$E$8),C88+1,""),YEAR('Overview - Section A'!$E$7))),"")</f>
        <v/>
      </c>
      <c r="D89" s="386"/>
      <c r="E89" s="387"/>
      <c r="F89" s="388" t="str">
        <f t="shared" si="6"/>
        <v/>
      </c>
      <c r="G89" s="389"/>
      <c r="H89" s="390"/>
      <c r="I89" s="391"/>
      <c r="J89" s="392" t="s">
        <v>418</v>
      </c>
      <c r="K89" s="393"/>
      <c r="L89" s="391" t="b">
        <f t="shared" si="8"/>
        <v>0</v>
      </c>
      <c r="M89" s="391" t="str">
        <f>IFERROR(IF(G89&lt;&gt;"",INDEX('Overview - Section A'!$U$37:$U$44,MATCH(G89,'Overview - Section A'!$A$37:$A$44,1)),J89),"")</f>
        <v>a1Y36000002qEXjEAM</v>
      </c>
      <c r="N89" s="391"/>
      <c r="O89" s="391" t="s">
        <v>474</v>
      </c>
      <c r="P89" s="171"/>
      <c r="Q89" s="48"/>
    </row>
    <row r="90" spans="1:17" ht="47.1" customHeight="1" x14ac:dyDescent="0.3">
      <c r="A90" s="367">
        <v>10</v>
      </c>
      <c r="B90" s="384" t="str">
        <f t="shared" si="7"/>
        <v/>
      </c>
      <c r="C90" s="385" t="str">
        <f>IFERROR(IF(K90&lt;&gt;"",K90,IF(A90=A89,IF(C89&lt;YEAR('Overview - Section A'!$E$8),C89+1,""),YEAR('Overview - Section A'!$E$7))),"")</f>
        <v/>
      </c>
      <c r="D90" s="386"/>
      <c r="E90" s="387"/>
      <c r="F90" s="388" t="str">
        <f t="shared" si="6"/>
        <v/>
      </c>
      <c r="G90" s="389"/>
      <c r="H90" s="390"/>
      <c r="I90" s="391"/>
      <c r="J90" s="392" t="s">
        <v>420</v>
      </c>
      <c r="K90" s="393"/>
      <c r="L90" s="391" t="b">
        <f t="shared" si="8"/>
        <v>0</v>
      </c>
      <c r="M90" s="391" t="str">
        <f>IFERROR(IF(G90&lt;&gt;"",INDEX('Overview - Section A'!$U$37:$U$44,MATCH(G90,'Overview - Section A'!$A$37:$A$44,1)),J90),"")</f>
        <v>a1Y36000002qEXkEAM</v>
      </c>
      <c r="N90" s="391"/>
      <c r="O90" s="391" t="s">
        <v>475</v>
      </c>
      <c r="P90" s="171"/>
      <c r="Q90" s="48"/>
    </row>
    <row r="91" spans="1:17" ht="47.1" customHeight="1" x14ac:dyDescent="0.3">
      <c r="A91" s="367">
        <v>11</v>
      </c>
      <c r="B91" s="384" t="str">
        <f t="shared" si="7"/>
        <v/>
      </c>
      <c r="C91" s="385">
        <f>IFERROR(IF(K91&lt;&gt;"",K91,IF(A91=A90,IF(C90&lt;YEAR('Overview - Section A'!$E$8),C90+1,""),YEAR('Overview - Section A'!$E$7))),"")</f>
        <v>2018</v>
      </c>
      <c r="D91" s="386"/>
      <c r="E91" s="387"/>
      <c r="F91" s="388" t="str">
        <f t="shared" si="6"/>
        <v/>
      </c>
      <c r="G91" s="389"/>
      <c r="H91" s="390"/>
      <c r="I91" s="391"/>
      <c r="J91" s="392" t="s">
        <v>410</v>
      </c>
      <c r="K91" s="393"/>
      <c r="L91" s="391" t="b">
        <f t="shared" si="8"/>
        <v>0</v>
      </c>
      <c r="M91" s="391" t="str">
        <f>IFERROR(IF(G91&lt;&gt;"",INDEX('Overview - Section A'!$U$37:$U$44,MATCH(G91,'Overview - Section A'!$A$37:$A$44,1)),J91),"")</f>
        <v>a1Y36000002qEXfEAM</v>
      </c>
      <c r="N91" s="391"/>
      <c r="O91" s="391" t="s">
        <v>476</v>
      </c>
      <c r="P91" s="171"/>
      <c r="Q91" s="48"/>
    </row>
    <row r="92" spans="1:17" ht="47.1" customHeight="1" x14ac:dyDescent="0.3">
      <c r="A92" s="367">
        <v>11</v>
      </c>
      <c r="B92" s="384" t="str">
        <f t="shared" si="7"/>
        <v/>
      </c>
      <c r="C92" s="385">
        <f>IFERROR(IF(K92&lt;&gt;"",K92,IF(A92=A91,IF(C91&lt;YEAR('Overview - Section A'!$E$8),C91+1,""),YEAR('Overview - Section A'!$E$7))),"")</f>
        <v>2019</v>
      </c>
      <c r="D92" s="386"/>
      <c r="E92" s="387"/>
      <c r="F92" s="388" t="str">
        <f t="shared" si="6"/>
        <v/>
      </c>
      <c r="G92" s="389"/>
      <c r="H92" s="390"/>
      <c r="I92" s="391"/>
      <c r="J92" s="392" t="s">
        <v>412</v>
      </c>
      <c r="K92" s="393"/>
      <c r="L92" s="391" t="b">
        <f t="shared" si="8"/>
        <v>0</v>
      </c>
      <c r="M92" s="391" t="str">
        <f>IFERROR(IF(G92&lt;&gt;"",INDEX('Overview - Section A'!$U$37:$U$44,MATCH(G92,'Overview - Section A'!$A$37:$A$44,1)),J92),"")</f>
        <v>a1Y36000002qEXgEAM</v>
      </c>
      <c r="N92" s="391"/>
      <c r="O92" s="391" t="s">
        <v>477</v>
      </c>
      <c r="P92" s="171"/>
      <c r="Q92" s="48"/>
    </row>
    <row r="93" spans="1:17" ht="47.1" customHeight="1" x14ac:dyDescent="0.3">
      <c r="A93" s="367">
        <v>11</v>
      </c>
      <c r="B93" s="384" t="str">
        <f t="shared" si="7"/>
        <v/>
      </c>
      <c r="C93" s="385">
        <f>IFERROR(IF(K93&lt;&gt;"",K93,IF(A93=A92,IF(C92&lt;YEAR('Overview - Section A'!$E$8),C92+1,""),YEAR('Overview - Section A'!$E$7))),"")</f>
        <v>2020</v>
      </c>
      <c r="D93" s="386"/>
      <c r="E93" s="387"/>
      <c r="F93" s="388" t="str">
        <f t="shared" si="6"/>
        <v/>
      </c>
      <c r="G93" s="389"/>
      <c r="H93" s="390"/>
      <c r="I93" s="391"/>
      <c r="J93" s="392" t="s">
        <v>414</v>
      </c>
      <c r="K93" s="393"/>
      <c r="L93" s="391" t="b">
        <f t="shared" si="8"/>
        <v>0</v>
      </c>
      <c r="M93" s="391" t="str">
        <f>IFERROR(IF(G93&lt;&gt;"",INDEX('Overview - Section A'!$U$37:$U$44,MATCH(G93,'Overview - Section A'!$A$37:$A$44,1)),J93),"")</f>
        <v>a1Y36000002qEXhEAM</v>
      </c>
      <c r="N93" s="391"/>
      <c r="O93" s="391" t="s">
        <v>478</v>
      </c>
      <c r="P93" s="171"/>
      <c r="Q93" s="48"/>
    </row>
    <row r="94" spans="1:17" ht="47.1" customHeight="1" x14ac:dyDescent="0.3">
      <c r="A94" s="367">
        <v>11</v>
      </c>
      <c r="B94" s="384" t="str">
        <f t="shared" ref="B94:B120" si="9">IF(A94=A93,"",VLOOKUP(A94,$A$10:$V$26,22,FALSE))</f>
        <v/>
      </c>
      <c r="C94" s="385" t="str">
        <f>IFERROR(IF(K94&lt;&gt;"",K94,IF(A94=A93,IF(C93&lt;YEAR('Overview - Section A'!$E$8),C93+1,""),YEAR('Overview - Section A'!$E$7))),"")</f>
        <v/>
      </c>
      <c r="D94" s="386"/>
      <c r="E94" s="387"/>
      <c r="F94" s="388" t="str">
        <f t="shared" si="6"/>
        <v/>
      </c>
      <c r="G94" s="389"/>
      <c r="H94" s="390"/>
      <c r="I94" s="391"/>
      <c r="J94" s="392" t="s">
        <v>416</v>
      </c>
      <c r="K94" s="393"/>
      <c r="L94" s="391" t="b">
        <f t="shared" ref="L94:L120" si="10">IFERROR(IF(VLOOKUP(A94,$A$10:$V$26,22,FALSE)&lt;&gt;"",TRUE,FALSE),FALSE)</f>
        <v>0</v>
      </c>
      <c r="M94" s="391" t="str">
        <f>IFERROR(IF(G94&lt;&gt;"",INDEX('Overview - Section A'!$U$37:$U$44,MATCH(G94,'Overview - Section A'!$A$37:$A$44,1)),J94),"")</f>
        <v>a1Y36000002qEXiEAM</v>
      </c>
      <c r="N94" s="391"/>
      <c r="O94" s="391" t="s">
        <v>479</v>
      </c>
      <c r="P94" s="171"/>
      <c r="Q94" s="48"/>
    </row>
    <row r="95" spans="1:17" ht="47.1" customHeight="1" x14ac:dyDescent="0.3">
      <c r="A95" s="367">
        <v>11</v>
      </c>
      <c r="B95" s="384" t="str">
        <f t="shared" si="9"/>
        <v/>
      </c>
      <c r="C95" s="385" t="str">
        <f>IFERROR(IF(K95&lt;&gt;"",K95,IF(A95=A94,IF(C94&lt;YEAR('Overview - Section A'!$E$8),C94+1,""),YEAR('Overview - Section A'!$E$7))),"")</f>
        <v/>
      </c>
      <c r="D95" s="386"/>
      <c r="E95" s="387"/>
      <c r="F95" s="388" t="str">
        <f t="shared" ref="F95:F120" si="11">IF(IF(AND(D95="",E95=""),N95,IFERROR((D95/E95)*100,""))=0,"",IF(AND(D95="",E95=""),N95,IFERROR((D95/E95)*100,"")))</f>
        <v/>
      </c>
      <c r="G95" s="389"/>
      <c r="H95" s="390"/>
      <c r="I95" s="391"/>
      <c r="J95" s="392" t="s">
        <v>418</v>
      </c>
      <c r="K95" s="393"/>
      <c r="L95" s="391" t="b">
        <f t="shared" si="10"/>
        <v>0</v>
      </c>
      <c r="M95" s="391" t="str">
        <f>IFERROR(IF(G95&lt;&gt;"",INDEX('Overview - Section A'!$U$37:$U$44,MATCH(G95,'Overview - Section A'!$A$37:$A$44,1)),J95),"")</f>
        <v>a1Y36000002qEXjEAM</v>
      </c>
      <c r="N95" s="391"/>
      <c r="O95" s="391" t="s">
        <v>480</v>
      </c>
      <c r="P95" s="171"/>
      <c r="Q95" s="48"/>
    </row>
    <row r="96" spans="1:17" ht="47.1" customHeight="1" x14ac:dyDescent="0.3">
      <c r="A96" s="367">
        <v>11</v>
      </c>
      <c r="B96" s="384" t="str">
        <f t="shared" si="9"/>
        <v/>
      </c>
      <c r="C96" s="385" t="str">
        <f>IFERROR(IF(K96&lt;&gt;"",K96,IF(A96=A95,IF(C95&lt;YEAR('Overview - Section A'!$E$8),C95+1,""),YEAR('Overview - Section A'!$E$7))),"")</f>
        <v/>
      </c>
      <c r="D96" s="386"/>
      <c r="E96" s="387"/>
      <c r="F96" s="388" t="str">
        <f t="shared" si="11"/>
        <v/>
      </c>
      <c r="G96" s="389"/>
      <c r="H96" s="390"/>
      <c r="I96" s="391"/>
      <c r="J96" s="392" t="s">
        <v>420</v>
      </c>
      <c r="K96" s="393"/>
      <c r="L96" s="391" t="b">
        <f t="shared" si="10"/>
        <v>0</v>
      </c>
      <c r="M96" s="391" t="str">
        <f>IFERROR(IF(G96&lt;&gt;"",INDEX('Overview - Section A'!$U$37:$U$44,MATCH(G96,'Overview - Section A'!$A$37:$A$44,1)),J96),"")</f>
        <v>a1Y36000002qEXkEAM</v>
      </c>
      <c r="N96" s="391"/>
      <c r="O96" s="391" t="s">
        <v>481</v>
      </c>
      <c r="P96" s="171"/>
      <c r="Q96" s="48"/>
    </row>
    <row r="97" spans="1:17" ht="47.1" customHeight="1" x14ac:dyDescent="0.3">
      <c r="A97" s="367">
        <v>12</v>
      </c>
      <c r="B97" s="384" t="str">
        <f t="shared" si="9"/>
        <v/>
      </c>
      <c r="C97" s="385">
        <f>IFERROR(IF(K97&lt;&gt;"",K97,IF(A97=A96,IF(C96&lt;YEAR('Overview - Section A'!$E$8),C96+1,""),YEAR('Overview - Section A'!$E$7))),"")</f>
        <v>2018</v>
      </c>
      <c r="D97" s="386"/>
      <c r="E97" s="387"/>
      <c r="F97" s="388" t="str">
        <f t="shared" si="11"/>
        <v/>
      </c>
      <c r="G97" s="389"/>
      <c r="H97" s="390"/>
      <c r="I97" s="391"/>
      <c r="J97" s="392" t="s">
        <v>410</v>
      </c>
      <c r="K97" s="393"/>
      <c r="L97" s="391" t="b">
        <f t="shared" si="10"/>
        <v>0</v>
      </c>
      <c r="M97" s="391" t="str">
        <f>IFERROR(IF(G97&lt;&gt;"",INDEX('Overview - Section A'!$U$37:$U$44,MATCH(G97,'Overview - Section A'!$A$37:$A$44,1)),J97),"")</f>
        <v>a1Y36000002qEXfEAM</v>
      </c>
      <c r="N97" s="391"/>
      <c r="O97" s="391" t="s">
        <v>482</v>
      </c>
      <c r="P97" s="171"/>
      <c r="Q97" s="48"/>
    </row>
    <row r="98" spans="1:17" ht="47.1" customHeight="1" x14ac:dyDescent="0.3">
      <c r="A98" s="367">
        <v>12</v>
      </c>
      <c r="B98" s="384" t="str">
        <f t="shared" si="9"/>
        <v/>
      </c>
      <c r="C98" s="385">
        <f>IFERROR(IF(K98&lt;&gt;"",K98,IF(A98=A97,IF(C97&lt;YEAR('Overview - Section A'!$E$8),C97+1,""),YEAR('Overview - Section A'!$E$7))),"")</f>
        <v>2019</v>
      </c>
      <c r="D98" s="386"/>
      <c r="E98" s="387"/>
      <c r="F98" s="388" t="str">
        <f t="shared" si="11"/>
        <v/>
      </c>
      <c r="G98" s="389"/>
      <c r="H98" s="390"/>
      <c r="I98" s="391"/>
      <c r="J98" s="392" t="s">
        <v>412</v>
      </c>
      <c r="K98" s="393"/>
      <c r="L98" s="391" t="b">
        <f t="shared" si="10"/>
        <v>0</v>
      </c>
      <c r="M98" s="391" t="str">
        <f>IFERROR(IF(G98&lt;&gt;"",INDEX('Overview - Section A'!$U$37:$U$44,MATCH(G98,'Overview - Section A'!$A$37:$A$44,1)),J98),"")</f>
        <v>a1Y36000002qEXgEAM</v>
      </c>
      <c r="N98" s="391"/>
      <c r="O98" s="391" t="s">
        <v>483</v>
      </c>
      <c r="P98" s="171"/>
      <c r="Q98" s="48"/>
    </row>
    <row r="99" spans="1:17" ht="47.1" customHeight="1" x14ac:dyDescent="0.3">
      <c r="A99" s="367">
        <v>12</v>
      </c>
      <c r="B99" s="384" t="str">
        <f t="shared" si="9"/>
        <v/>
      </c>
      <c r="C99" s="385">
        <f>IFERROR(IF(K99&lt;&gt;"",K99,IF(A99=A98,IF(C98&lt;YEAR('Overview - Section A'!$E$8),C98+1,""),YEAR('Overview - Section A'!$E$7))),"")</f>
        <v>2020</v>
      </c>
      <c r="D99" s="386"/>
      <c r="E99" s="387"/>
      <c r="F99" s="388" t="str">
        <f t="shared" si="11"/>
        <v/>
      </c>
      <c r="G99" s="389"/>
      <c r="H99" s="390"/>
      <c r="I99" s="391"/>
      <c r="J99" s="392" t="s">
        <v>414</v>
      </c>
      <c r="K99" s="393"/>
      <c r="L99" s="391" t="b">
        <f t="shared" si="10"/>
        <v>0</v>
      </c>
      <c r="M99" s="391" t="str">
        <f>IFERROR(IF(G99&lt;&gt;"",INDEX('Overview - Section A'!$U$37:$U$44,MATCH(G99,'Overview - Section A'!$A$37:$A$44,1)),J99),"")</f>
        <v>a1Y36000002qEXhEAM</v>
      </c>
      <c r="N99" s="391"/>
      <c r="O99" s="391" t="s">
        <v>484</v>
      </c>
      <c r="P99" s="171"/>
      <c r="Q99" s="48"/>
    </row>
    <row r="100" spans="1:17" ht="47.1" customHeight="1" x14ac:dyDescent="0.3">
      <c r="A100" s="367">
        <v>12</v>
      </c>
      <c r="B100" s="384" t="str">
        <f t="shared" si="9"/>
        <v/>
      </c>
      <c r="C100" s="385" t="str">
        <f>IFERROR(IF(K100&lt;&gt;"",K100,IF(A100=A99,IF(C99&lt;YEAR('Overview - Section A'!$E$8),C99+1,""),YEAR('Overview - Section A'!$E$7))),"")</f>
        <v/>
      </c>
      <c r="D100" s="386"/>
      <c r="E100" s="387"/>
      <c r="F100" s="388" t="str">
        <f t="shared" si="11"/>
        <v/>
      </c>
      <c r="G100" s="389"/>
      <c r="H100" s="390"/>
      <c r="I100" s="391"/>
      <c r="J100" s="392" t="s">
        <v>416</v>
      </c>
      <c r="K100" s="393"/>
      <c r="L100" s="391" t="b">
        <f t="shared" si="10"/>
        <v>0</v>
      </c>
      <c r="M100" s="391" t="str">
        <f>IFERROR(IF(G100&lt;&gt;"",INDEX('Overview - Section A'!$U$37:$U$44,MATCH(G100,'Overview - Section A'!$A$37:$A$44,1)),J100),"")</f>
        <v>a1Y36000002qEXiEAM</v>
      </c>
      <c r="N100" s="391"/>
      <c r="O100" s="391" t="s">
        <v>485</v>
      </c>
      <c r="P100" s="171"/>
      <c r="Q100" s="48"/>
    </row>
    <row r="101" spans="1:17" ht="47.1" customHeight="1" x14ac:dyDescent="0.3">
      <c r="A101" s="367">
        <v>12</v>
      </c>
      <c r="B101" s="384" t="str">
        <f t="shared" si="9"/>
        <v/>
      </c>
      <c r="C101" s="385" t="str">
        <f>IFERROR(IF(K101&lt;&gt;"",K101,IF(A101=A100,IF(C100&lt;YEAR('Overview - Section A'!$E$8),C100+1,""),YEAR('Overview - Section A'!$E$7))),"")</f>
        <v/>
      </c>
      <c r="D101" s="386"/>
      <c r="E101" s="387"/>
      <c r="F101" s="388" t="str">
        <f t="shared" si="11"/>
        <v/>
      </c>
      <c r="G101" s="389"/>
      <c r="H101" s="390"/>
      <c r="I101" s="391"/>
      <c r="J101" s="392" t="s">
        <v>418</v>
      </c>
      <c r="K101" s="393"/>
      <c r="L101" s="391" t="b">
        <f t="shared" si="10"/>
        <v>0</v>
      </c>
      <c r="M101" s="391" t="str">
        <f>IFERROR(IF(G101&lt;&gt;"",INDEX('Overview - Section A'!$U$37:$U$44,MATCH(G101,'Overview - Section A'!$A$37:$A$44,1)),J101),"")</f>
        <v>a1Y36000002qEXjEAM</v>
      </c>
      <c r="N101" s="391"/>
      <c r="O101" s="391" t="s">
        <v>486</v>
      </c>
      <c r="P101" s="171"/>
      <c r="Q101" s="48"/>
    </row>
    <row r="102" spans="1:17" ht="47.1" customHeight="1" x14ac:dyDescent="0.3">
      <c r="A102" s="367">
        <v>12</v>
      </c>
      <c r="B102" s="384" t="str">
        <f t="shared" si="9"/>
        <v/>
      </c>
      <c r="C102" s="385" t="str">
        <f>IFERROR(IF(K102&lt;&gt;"",K102,IF(A102=A101,IF(C101&lt;YEAR('Overview - Section A'!$E$8),C101+1,""),YEAR('Overview - Section A'!$E$7))),"")</f>
        <v/>
      </c>
      <c r="D102" s="386"/>
      <c r="E102" s="387"/>
      <c r="F102" s="388" t="str">
        <f t="shared" si="11"/>
        <v/>
      </c>
      <c r="G102" s="389"/>
      <c r="H102" s="390"/>
      <c r="I102" s="391"/>
      <c r="J102" s="392" t="s">
        <v>420</v>
      </c>
      <c r="K102" s="393"/>
      <c r="L102" s="391" t="b">
        <f t="shared" si="10"/>
        <v>0</v>
      </c>
      <c r="M102" s="391" t="str">
        <f>IFERROR(IF(G102&lt;&gt;"",INDEX('Overview - Section A'!$U$37:$U$44,MATCH(G102,'Overview - Section A'!$A$37:$A$44,1)),J102),"")</f>
        <v>a1Y36000002qEXkEAM</v>
      </c>
      <c r="N102" s="391"/>
      <c r="O102" s="391" t="s">
        <v>487</v>
      </c>
      <c r="P102" s="171"/>
      <c r="Q102" s="48"/>
    </row>
    <row r="103" spans="1:17" ht="47.1" customHeight="1" x14ac:dyDescent="0.3">
      <c r="A103" s="367">
        <v>13</v>
      </c>
      <c r="B103" s="384" t="str">
        <f t="shared" si="9"/>
        <v/>
      </c>
      <c r="C103" s="385">
        <f>IFERROR(IF(K103&lt;&gt;"",K103,IF(A103=A102,IF(C102&lt;YEAR('Overview - Section A'!$E$8),C102+1,""),YEAR('Overview - Section A'!$E$7))),"")</f>
        <v>2018</v>
      </c>
      <c r="D103" s="386"/>
      <c r="E103" s="387"/>
      <c r="F103" s="388" t="str">
        <f t="shared" si="11"/>
        <v/>
      </c>
      <c r="G103" s="389"/>
      <c r="H103" s="390"/>
      <c r="I103" s="391"/>
      <c r="J103" s="392" t="s">
        <v>410</v>
      </c>
      <c r="K103" s="393"/>
      <c r="L103" s="391" t="b">
        <f t="shared" si="10"/>
        <v>0</v>
      </c>
      <c r="M103" s="391" t="str">
        <f>IFERROR(IF(G103&lt;&gt;"",INDEX('Overview - Section A'!$U$37:$U$44,MATCH(G103,'Overview - Section A'!$A$37:$A$44,1)),J103),"")</f>
        <v>a1Y36000002qEXfEAM</v>
      </c>
      <c r="N103" s="391"/>
      <c r="O103" s="391" t="s">
        <v>488</v>
      </c>
      <c r="P103" s="171"/>
      <c r="Q103" s="48"/>
    </row>
    <row r="104" spans="1:17" ht="47.1" customHeight="1" x14ac:dyDescent="0.3">
      <c r="A104" s="367">
        <v>13</v>
      </c>
      <c r="B104" s="384" t="str">
        <f t="shared" si="9"/>
        <v/>
      </c>
      <c r="C104" s="385">
        <f>IFERROR(IF(K104&lt;&gt;"",K104,IF(A104=A103,IF(C103&lt;YEAR('Overview - Section A'!$E$8),C103+1,""),YEAR('Overview - Section A'!$E$7))),"")</f>
        <v>2019</v>
      </c>
      <c r="D104" s="386"/>
      <c r="E104" s="387"/>
      <c r="F104" s="388" t="str">
        <f t="shared" si="11"/>
        <v/>
      </c>
      <c r="G104" s="389"/>
      <c r="H104" s="390"/>
      <c r="I104" s="391"/>
      <c r="J104" s="392" t="s">
        <v>412</v>
      </c>
      <c r="K104" s="393"/>
      <c r="L104" s="391" t="b">
        <f t="shared" si="10"/>
        <v>0</v>
      </c>
      <c r="M104" s="391" t="str">
        <f>IFERROR(IF(G104&lt;&gt;"",INDEX('Overview - Section A'!$U$37:$U$44,MATCH(G104,'Overview - Section A'!$A$37:$A$44,1)),J104),"")</f>
        <v>a1Y36000002qEXgEAM</v>
      </c>
      <c r="N104" s="391"/>
      <c r="O104" s="391" t="s">
        <v>489</v>
      </c>
      <c r="P104" s="171"/>
      <c r="Q104" s="48"/>
    </row>
    <row r="105" spans="1:17" ht="47.1" customHeight="1" x14ac:dyDescent="0.3">
      <c r="A105" s="367">
        <v>13</v>
      </c>
      <c r="B105" s="384" t="str">
        <f t="shared" si="9"/>
        <v/>
      </c>
      <c r="C105" s="385">
        <f>IFERROR(IF(K105&lt;&gt;"",K105,IF(A105=A104,IF(C104&lt;YEAR('Overview - Section A'!$E$8),C104+1,""),YEAR('Overview - Section A'!$E$7))),"")</f>
        <v>2020</v>
      </c>
      <c r="D105" s="386"/>
      <c r="E105" s="387"/>
      <c r="F105" s="388" t="str">
        <f t="shared" si="11"/>
        <v/>
      </c>
      <c r="G105" s="389"/>
      <c r="H105" s="390"/>
      <c r="I105" s="391"/>
      <c r="J105" s="392" t="s">
        <v>414</v>
      </c>
      <c r="K105" s="393"/>
      <c r="L105" s="391" t="b">
        <f t="shared" si="10"/>
        <v>0</v>
      </c>
      <c r="M105" s="391" t="str">
        <f>IFERROR(IF(G105&lt;&gt;"",INDEX('Overview - Section A'!$U$37:$U$44,MATCH(G105,'Overview - Section A'!$A$37:$A$44,1)),J105),"")</f>
        <v>a1Y36000002qEXhEAM</v>
      </c>
      <c r="N105" s="391"/>
      <c r="O105" s="391" t="s">
        <v>490</v>
      </c>
      <c r="P105" s="171"/>
      <c r="Q105" s="48"/>
    </row>
    <row r="106" spans="1:17" ht="47.1" customHeight="1" x14ac:dyDescent="0.3">
      <c r="A106" s="367">
        <v>13</v>
      </c>
      <c r="B106" s="384" t="str">
        <f t="shared" si="9"/>
        <v/>
      </c>
      <c r="C106" s="385" t="str">
        <f>IFERROR(IF(K106&lt;&gt;"",K106,IF(A106=A105,IF(C105&lt;YEAR('Overview - Section A'!$E$8),C105+1,""),YEAR('Overview - Section A'!$E$7))),"")</f>
        <v/>
      </c>
      <c r="D106" s="386"/>
      <c r="E106" s="387"/>
      <c r="F106" s="388" t="str">
        <f t="shared" si="11"/>
        <v/>
      </c>
      <c r="G106" s="389"/>
      <c r="H106" s="390"/>
      <c r="I106" s="391"/>
      <c r="J106" s="392" t="s">
        <v>416</v>
      </c>
      <c r="K106" s="393"/>
      <c r="L106" s="391" t="b">
        <f t="shared" si="10"/>
        <v>0</v>
      </c>
      <c r="M106" s="391" t="str">
        <f>IFERROR(IF(G106&lt;&gt;"",INDEX('Overview - Section A'!$U$37:$U$44,MATCH(G106,'Overview - Section A'!$A$37:$A$44,1)),J106),"")</f>
        <v>a1Y36000002qEXiEAM</v>
      </c>
      <c r="N106" s="391"/>
      <c r="O106" s="391" t="s">
        <v>491</v>
      </c>
      <c r="P106" s="171"/>
      <c r="Q106" s="48"/>
    </row>
    <row r="107" spans="1:17" ht="47.1" customHeight="1" x14ac:dyDescent="0.3">
      <c r="A107" s="367">
        <v>13</v>
      </c>
      <c r="B107" s="384" t="str">
        <f t="shared" si="9"/>
        <v/>
      </c>
      <c r="C107" s="385" t="str">
        <f>IFERROR(IF(K107&lt;&gt;"",K107,IF(A107=A106,IF(C106&lt;YEAR('Overview - Section A'!$E$8),C106+1,""),YEAR('Overview - Section A'!$E$7))),"")</f>
        <v/>
      </c>
      <c r="D107" s="386"/>
      <c r="E107" s="387"/>
      <c r="F107" s="388" t="str">
        <f t="shared" si="11"/>
        <v/>
      </c>
      <c r="G107" s="389"/>
      <c r="H107" s="390"/>
      <c r="I107" s="391"/>
      <c r="J107" s="392" t="s">
        <v>418</v>
      </c>
      <c r="K107" s="393"/>
      <c r="L107" s="391" t="b">
        <f t="shared" si="10"/>
        <v>0</v>
      </c>
      <c r="M107" s="391" t="str">
        <f>IFERROR(IF(G107&lt;&gt;"",INDEX('Overview - Section A'!$U$37:$U$44,MATCH(G107,'Overview - Section A'!$A$37:$A$44,1)),J107),"")</f>
        <v>a1Y36000002qEXjEAM</v>
      </c>
      <c r="N107" s="391"/>
      <c r="O107" s="391" t="s">
        <v>492</v>
      </c>
      <c r="P107" s="171"/>
      <c r="Q107" s="48"/>
    </row>
    <row r="108" spans="1:17" ht="47.1" customHeight="1" x14ac:dyDescent="0.3">
      <c r="A108" s="367">
        <v>13</v>
      </c>
      <c r="B108" s="384" t="str">
        <f t="shared" si="9"/>
        <v/>
      </c>
      <c r="C108" s="385" t="str">
        <f>IFERROR(IF(K108&lt;&gt;"",K108,IF(A108=A107,IF(C107&lt;YEAR('Overview - Section A'!$E$8),C107+1,""),YEAR('Overview - Section A'!$E$7))),"")</f>
        <v/>
      </c>
      <c r="D108" s="386"/>
      <c r="E108" s="387"/>
      <c r="F108" s="388" t="str">
        <f t="shared" si="11"/>
        <v/>
      </c>
      <c r="G108" s="389"/>
      <c r="H108" s="390"/>
      <c r="I108" s="391"/>
      <c r="J108" s="392" t="s">
        <v>420</v>
      </c>
      <c r="K108" s="393"/>
      <c r="L108" s="391" t="b">
        <f t="shared" si="10"/>
        <v>0</v>
      </c>
      <c r="M108" s="391" t="str">
        <f>IFERROR(IF(G108&lt;&gt;"",INDEX('Overview - Section A'!$U$37:$U$44,MATCH(G108,'Overview - Section A'!$A$37:$A$44,1)),J108),"")</f>
        <v>a1Y36000002qEXkEAM</v>
      </c>
      <c r="N108" s="391"/>
      <c r="O108" s="391" t="s">
        <v>493</v>
      </c>
      <c r="P108" s="171"/>
      <c r="Q108" s="48"/>
    </row>
    <row r="109" spans="1:17" ht="47.1" customHeight="1" x14ac:dyDescent="0.3">
      <c r="A109" s="367">
        <v>14</v>
      </c>
      <c r="B109" s="384" t="str">
        <f t="shared" si="9"/>
        <v/>
      </c>
      <c r="C109" s="385">
        <f>IFERROR(IF(K109&lt;&gt;"",K109,IF(A109=A108,IF(C108&lt;YEAR('Overview - Section A'!$E$8),C108+1,""),YEAR('Overview - Section A'!$E$7))),"")</f>
        <v>2018</v>
      </c>
      <c r="D109" s="386"/>
      <c r="E109" s="387"/>
      <c r="F109" s="388" t="str">
        <f t="shared" si="11"/>
        <v/>
      </c>
      <c r="G109" s="389"/>
      <c r="H109" s="390"/>
      <c r="I109" s="391"/>
      <c r="J109" s="392" t="s">
        <v>410</v>
      </c>
      <c r="K109" s="393"/>
      <c r="L109" s="391" t="b">
        <f t="shared" si="10"/>
        <v>0</v>
      </c>
      <c r="M109" s="391" t="str">
        <f>IFERROR(IF(G109&lt;&gt;"",INDEX('Overview - Section A'!$U$37:$U$44,MATCH(G109,'Overview - Section A'!$A$37:$A$44,1)),J109),"")</f>
        <v>a1Y36000002qEXfEAM</v>
      </c>
      <c r="N109" s="391"/>
      <c r="O109" s="391" t="s">
        <v>494</v>
      </c>
      <c r="P109" s="171"/>
      <c r="Q109" s="48"/>
    </row>
    <row r="110" spans="1:17" ht="47.1" customHeight="1" x14ac:dyDescent="0.3">
      <c r="A110" s="367">
        <v>14</v>
      </c>
      <c r="B110" s="384" t="str">
        <f t="shared" si="9"/>
        <v/>
      </c>
      <c r="C110" s="385">
        <f>IFERROR(IF(K110&lt;&gt;"",K110,IF(A110=A109,IF(C109&lt;YEAR('Overview - Section A'!$E$8),C109+1,""),YEAR('Overview - Section A'!$E$7))),"")</f>
        <v>2019</v>
      </c>
      <c r="D110" s="386"/>
      <c r="E110" s="387"/>
      <c r="F110" s="388" t="str">
        <f t="shared" si="11"/>
        <v/>
      </c>
      <c r="G110" s="389"/>
      <c r="H110" s="390"/>
      <c r="I110" s="391"/>
      <c r="J110" s="392" t="s">
        <v>412</v>
      </c>
      <c r="K110" s="393"/>
      <c r="L110" s="391" t="b">
        <f t="shared" si="10"/>
        <v>0</v>
      </c>
      <c r="M110" s="391" t="str">
        <f>IFERROR(IF(G110&lt;&gt;"",INDEX('Overview - Section A'!$U$37:$U$44,MATCH(G110,'Overview - Section A'!$A$37:$A$44,1)),J110),"")</f>
        <v>a1Y36000002qEXgEAM</v>
      </c>
      <c r="N110" s="391"/>
      <c r="O110" s="391" t="s">
        <v>495</v>
      </c>
      <c r="P110" s="171"/>
      <c r="Q110" s="48"/>
    </row>
    <row r="111" spans="1:17" ht="47.1" customHeight="1" x14ac:dyDescent="0.3">
      <c r="A111" s="367">
        <v>14</v>
      </c>
      <c r="B111" s="384" t="str">
        <f t="shared" si="9"/>
        <v/>
      </c>
      <c r="C111" s="385">
        <f>IFERROR(IF(K111&lt;&gt;"",K111,IF(A111=A110,IF(C110&lt;YEAR('Overview - Section A'!$E$8),C110+1,""),YEAR('Overview - Section A'!$E$7))),"")</f>
        <v>2020</v>
      </c>
      <c r="D111" s="386"/>
      <c r="E111" s="387"/>
      <c r="F111" s="388" t="str">
        <f t="shared" si="11"/>
        <v/>
      </c>
      <c r="G111" s="389"/>
      <c r="H111" s="390"/>
      <c r="I111" s="391"/>
      <c r="J111" s="392" t="s">
        <v>414</v>
      </c>
      <c r="K111" s="393"/>
      <c r="L111" s="391" t="b">
        <f t="shared" si="10"/>
        <v>0</v>
      </c>
      <c r="M111" s="391" t="str">
        <f>IFERROR(IF(G111&lt;&gt;"",INDEX('Overview - Section A'!$U$37:$U$44,MATCH(G111,'Overview - Section A'!$A$37:$A$44,1)),J111),"")</f>
        <v>a1Y36000002qEXhEAM</v>
      </c>
      <c r="N111" s="391"/>
      <c r="O111" s="391" t="s">
        <v>496</v>
      </c>
      <c r="P111" s="171"/>
      <c r="Q111" s="48"/>
    </row>
    <row r="112" spans="1:17" ht="47.1" customHeight="1" x14ac:dyDescent="0.3">
      <c r="A112" s="367">
        <v>14</v>
      </c>
      <c r="B112" s="384" t="str">
        <f t="shared" si="9"/>
        <v/>
      </c>
      <c r="C112" s="385" t="str">
        <f>IFERROR(IF(K112&lt;&gt;"",K112,IF(A112=A111,IF(C111&lt;YEAR('Overview - Section A'!$E$8),C111+1,""),YEAR('Overview - Section A'!$E$7))),"")</f>
        <v/>
      </c>
      <c r="D112" s="386"/>
      <c r="E112" s="387"/>
      <c r="F112" s="388" t="str">
        <f t="shared" si="11"/>
        <v/>
      </c>
      <c r="G112" s="389"/>
      <c r="H112" s="390"/>
      <c r="I112" s="391"/>
      <c r="J112" s="392" t="s">
        <v>416</v>
      </c>
      <c r="K112" s="393"/>
      <c r="L112" s="391" t="b">
        <f t="shared" si="10"/>
        <v>0</v>
      </c>
      <c r="M112" s="391" t="str">
        <f>IFERROR(IF(G112&lt;&gt;"",INDEX('Overview - Section A'!$U$37:$U$44,MATCH(G112,'Overview - Section A'!$A$37:$A$44,1)),J112),"")</f>
        <v>a1Y36000002qEXiEAM</v>
      </c>
      <c r="N112" s="391"/>
      <c r="O112" s="391" t="s">
        <v>497</v>
      </c>
      <c r="P112" s="171"/>
      <c r="Q112" s="48"/>
    </row>
    <row r="113" spans="1:17" ht="47.1" customHeight="1" x14ac:dyDescent="0.3">
      <c r="A113" s="367">
        <v>14</v>
      </c>
      <c r="B113" s="384" t="str">
        <f t="shared" si="9"/>
        <v/>
      </c>
      <c r="C113" s="385" t="str">
        <f>IFERROR(IF(K113&lt;&gt;"",K113,IF(A113=A112,IF(C112&lt;YEAR('Overview - Section A'!$E$8),C112+1,""),YEAR('Overview - Section A'!$E$7))),"")</f>
        <v/>
      </c>
      <c r="D113" s="386"/>
      <c r="E113" s="387"/>
      <c r="F113" s="388" t="str">
        <f t="shared" si="11"/>
        <v/>
      </c>
      <c r="G113" s="389"/>
      <c r="H113" s="390"/>
      <c r="I113" s="391"/>
      <c r="J113" s="392" t="s">
        <v>418</v>
      </c>
      <c r="K113" s="393"/>
      <c r="L113" s="391" t="b">
        <f t="shared" si="10"/>
        <v>0</v>
      </c>
      <c r="M113" s="391" t="str">
        <f>IFERROR(IF(G113&lt;&gt;"",INDEX('Overview - Section A'!$U$37:$U$44,MATCH(G113,'Overview - Section A'!$A$37:$A$44,1)),J113),"")</f>
        <v>a1Y36000002qEXjEAM</v>
      </c>
      <c r="N113" s="391"/>
      <c r="O113" s="391" t="s">
        <v>498</v>
      </c>
      <c r="P113" s="171"/>
      <c r="Q113" s="48"/>
    </row>
    <row r="114" spans="1:17" ht="47.1" customHeight="1" x14ac:dyDescent="0.3">
      <c r="A114" s="367">
        <v>14</v>
      </c>
      <c r="B114" s="384" t="str">
        <f t="shared" si="9"/>
        <v/>
      </c>
      <c r="C114" s="385" t="str">
        <f>IFERROR(IF(K114&lt;&gt;"",K114,IF(A114=A113,IF(C113&lt;YEAR('Overview - Section A'!$E$8),C113+1,""),YEAR('Overview - Section A'!$E$7))),"")</f>
        <v/>
      </c>
      <c r="D114" s="386"/>
      <c r="E114" s="387"/>
      <c r="F114" s="388" t="str">
        <f t="shared" si="11"/>
        <v/>
      </c>
      <c r="G114" s="389"/>
      <c r="H114" s="390"/>
      <c r="I114" s="391"/>
      <c r="J114" s="392" t="s">
        <v>420</v>
      </c>
      <c r="K114" s="393"/>
      <c r="L114" s="391" t="b">
        <f t="shared" si="10"/>
        <v>0</v>
      </c>
      <c r="M114" s="391" t="str">
        <f>IFERROR(IF(G114&lt;&gt;"",INDEX('Overview - Section A'!$U$37:$U$44,MATCH(G114,'Overview - Section A'!$A$37:$A$44,1)),J114),"")</f>
        <v>a1Y36000002qEXkEAM</v>
      </c>
      <c r="N114" s="391"/>
      <c r="O114" s="391" t="s">
        <v>499</v>
      </c>
      <c r="P114" s="171"/>
      <c r="Q114" s="48"/>
    </row>
    <row r="115" spans="1:17" ht="47.1" customHeight="1" x14ac:dyDescent="0.3">
      <c r="A115" s="367">
        <v>15</v>
      </c>
      <c r="B115" s="384" t="str">
        <f t="shared" si="9"/>
        <v/>
      </c>
      <c r="C115" s="385">
        <f>IFERROR(IF(K115&lt;&gt;"",K115,IF(A115=A114,IF(C114&lt;YEAR('Overview - Section A'!$E$8),C114+1,""),YEAR('Overview - Section A'!$E$7))),"")</f>
        <v>2018</v>
      </c>
      <c r="D115" s="386"/>
      <c r="E115" s="387"/>
      <c r="F115" s="388" t="str">
        <f t="shared" si="11"/>
        <v/>
      </c>
      <c r="G115" s="389"/>
      <c r="H115" s="390"/>
      <c r="I115" s="391"/>
      <c r="J115" s="392" t="s">
        <v>410</v>
      </c>
      <c r="K115" s="393"/>
      <c r="L115" s="391" t="b">
        <f t="shared" si="10"/>
        <v>0</v>
      </c>
      <c r="M115" s="391" t="str">
        <f>IFERROR(IF(G115&lt;&gt;"",INDEX('Overview - Section A'!$U$37:$U$44,MATCH(G115,'Overview - Section A'!$A$37:$A$44,1)),J115),"")</f>
        <v>a1Y36000002qEXfEAM</v>
      </c>
      <c r="N115" s="391"/>
      <c r="O115" s="391" t="s">
        <v>500</v>
      </c>
      <c r="P115" s="171"/>
      <c r="Q115" s="48"/>
    </row>
    <row r="116" spans="1:17" ht="47.1" customHeight="1" x14ac:dyDescent="0.3">
      <c r="A116" s="367">
        <v>15</v>
      </c>
      <c r="B116" s="384" t="str">
        <f t="shared" si="9"/>
        <v/>
      </c>
      <c r="C116" s="385">
        <f>IFERROR(IF(K116&lt;&gt;"",K116,IF(A116=A115,IF(C115&lt;YEAR('Overview - Section A'!$E$8),C115+1,""),YEAR('Overview - Section A'!$E$7))),"")</f>
        <v>2019</v>
      </c>
      <c r="D116" s="386"/>
      <c r="E116" s="387"/>
      <c r="F116" s="388" t="str">
        <f t="shared" si="11"/>
        <v/>
      </c>
      <c r="G116" s="389"/>
      <c r="H116" s="390"/>
      <c r="I116" s="391"/>
      <c r="J116" s="392" t="s">
        <v>412</v>
      </c>
      <c r="K116" s="393"/>
      <c r="L116" s="391" t="b">
        <f t="shared" si="10"/>
        <v>0</v>
      </c>
      <c r="M116" s="391" t="str">
        <f>IFERROR(IF(G116&lt;&gt;"",INDEX('Overview - Section A'!$U$37:$U$44,MATCH(G116,'Overview - Section A'!$A$37:$A$44,1)),J116),"")</f>
        <v>a1Y36000002qEXgEAM</v>
      </c>
      <c r="N116" s="391"/>
      <c r="O116" s="391" t="s">
        <v>501</v>
      </c>
      <c r="P116" s="171"/>
      <c r="Q116" s="48"/>
    </row>
    <row r="117" spans="1:17" ht="47.1" customHeight="1" x14ac:dyDescent="0.3">
      <c r="A117" s="367">
        <v>15</v>
      </c>
      <c r="B117" s="384" t="str">
        <f t="shared" si="9"/>
        <v/>
      </c>
      <c r="C117" s="385">
        <f>IFERROR(IF(K117&lt;&gt;"",K117,IF(A117=A116,IF(C116&lt;YEAR('Overview - Section A'!$E$8),C116+1,""),YEAR('Overview - Section A'!$E$7))),"")</f>
        <v>2020</v>
      </c>
      <c r="D117" s="386"/>
      <c r="E117" s="387"/>
      <c r="F117" s="388" t="str">
        <f t="shared" si="11"/>
        <v/>
      </c>
      <c r="G117" s="389"/>
      <c r="H117" s="390"/>
      <c r="I117" s="391"/>
      <c r="J117" s="392" t="s">
        <v>414</v>
      </c>
      <c r="K117" s="393"/>
      <c r="L117" s="391" t="b">
        <f t="shared" si="10"/>
        <v>0</v>
      </c>
      <c r="M117" s="391" t="str">
        <f>IFERROR(IF(G117&lt;&gt;"",INDEX('Overview - Section A'!$U$37:$U$44,MATCH(G117,'Overview - Section A'!$A$37:$A$44,1)),J117),"")</f>
        <v>a1Y36000002qEXhEAM</v>
      </c>
      <c r="N117" s="391"/>
      <c r="O117" s="391" t="s">
        <v>502</v>
      </c>
      <c r="P117" s="171"/>
      <c r="Q117" s="48"/>
    </row>
    <row r="118" spans="1:17" ht="47.1" customHeight="1" x14ac:dyDescent="0.3">
      <c r="A118" s="367">
        <v>15</v>
      </c>
      <c r="B118" s="384" t="str">
        <f t="shared" si="9"/>
        <v/>
      </c>
      <c r="C118" s="385" t="str">
        <f>IFERROR(IF(K118&lt;&gt;"",K118,IF(A118=A117,IF(C117&lt;YEAR('Overview - Section A'!$E$8),C117+1,""),YEAR('Overview - Section A'!$E$7))),"")</f>
        <v/>
      </c>
      <c r="D118" s="386"/>
      <c r="E118" s="387"/>
      <c r="F118" s="388" t="str">
        <f t="shared" si="11"/>
        <v/>
      </c>
      <c r="G118" s="389"/>
      <c r="H118" s="390"/>
      <c r="I118" s="391"/>
      <c r="J118" s="392" t="s">
        <v>416</v>
      </c>
      <c r="K118" s="393"/>
      <c r="L118" s="391" t="b">
        <f t="shared" si="10"/>
        <v>0</v>
      </c>
      <c r="M118" s="391" t="str">
        <f>IFERROR(IF(G118&lt;&gt;"",INDEX('Overview - Section A'!$U$37:$U$44,MATCH(G118,'Overview - Section A'!$A$37:$A$44,1)),J118),"")</f>
        <v>a1Y36000002qEXiEAM</v>
      </c>
      <c r="N118" s="391"/>
      <c r="O118" s="391" t="s">
        <v>503</v>
      </c>
      <c r="P118" s="171"/>
      <c r="Q118" s="48"/>
    </row>
    <row r="119" spans="1:17" ht="47.1" customHeight="1" x14ac:dyDescent="0.3">
      <c r="A119" s="367">
        <v>15</v>
      </c>
      <c r="B119" s="384" t="str">
        <f t="shared" si="9"/>
        <v/>
      </c>
      <c r="C119" s="385" t="str">
        <f>IFERROR(IF(K119&lt;&gt;"",K119,IF(A119=A118,IF(C118&lt;YEAR('Overview - Section A'!$E$8),C118+1,""),YEAR('Overview - Section A'!$E$7))),"")</f>
        <v/>
      </c>
      <c r="D119" s="386"/>
      <c r="E119" s="387"/>
      <c r="F119" s="388" t="str">
        <f t="shared" si="11"/>
        <v/>
      </c>
      <c r="G119" s="389"/>
      <c r="H119" s="390"/>
      <c r="I119" s="391"/>
      <c r="J119" s="392" t="s">
        <v>418</v>
      </c>
      <c r="K119" s="393"/>
      <c r="L119" s="391" t="b">
        <f t="shared" si="10"/>
        <v>0</v>
      </c>
      <c r="M119" s="391" t="str">
        <f>IFERROR(IF(G119&lt;&gt;"",INDEX('Overview - Section A'!$U$37:$U$44,MATCH(G119,'Overview - Section A'!$A$37:$A$44,1)),J119),"")</f>
        <v>a1Y36000002qEXjEAM</v>
      </c>
      <c r="N119" s="391"/>
      <c r="O119" s="391" t="s">
        <v>504</v>
      </c>
      <c r="P119" s="171"/>
      <c r="Q119" s="48"/>
    </row>
    <row r="120" spans="1:17" ht="47.1" customHeight="1" x14ac:dyDescent="0.3">
      <c r="A120" s="367">
        <v>15</v>
      </c>
      <c r="B120" s="384" t="str">
        <f t="shared" si="9"/>
        <v/>
      </c>
      <c r="C120" s="385" t="str">
        <f>IFERROR(IF(K120&lt;&gt;"",K120,IF(A120=A119,IF(C119&lt;YEAR('Overview - Section A'!$E$8),C119+1,""),YEAR('Overview - Section A'!$E$7))),"")</f>
        <v/>
      </c>
      <c r="D120" s="386"/>
      <c r="E120" s="387"/>
      <c r="F120" s="388" t="str">
        <f t="shared" si="11"/>
        <v/>
      </c>
      <c r="G120" s="389"/>
      <c r="H120" s="390"/>
      <c r="I120" s="391"/>
      <c r="J120" s="392" t="s">
        <v>420</v>
      </c>
      <c r="K120" s="393"/>
      <c r="L120" s="391" t="b">
        <f t="shared" si="10"/>
        <v>0</v>
      </c>
      <c r="M120" s="391" t="str">
        <f>IFERROR(IF(G120&lt;&gt;"",INDEX('Overview - Section A'!$U$37:$U$44,MATCH(G120,'Overview - Section A'!$A$37:$A$44,1)),J120),"")</f>
        <v>a1Y36000002qEXkEAM</v>
      </c>
      <c r="N120" s="391"/>
      <c r="O120" s="391" t="s">
        <v>505</v>
      </c>
      <c r="P120" s="171"/>
      <c r="Q120" s="48"/>
    </row>
    <row r="121" spans="1:17" ht="1.35" customHeight="1" thickBot="1" x14ac:dyDescent="0.35">
      <c r="A121" s="65"/>
      <c r="B121" s="66"/>
      <c r="C121" s="66"/>
      <c r="D121" s="66"/>
      <c r="E121" s="66"/>
      <c r="F121" s="66"/>
      <c r="G121" s="66"/>
      <c r="H121" s="66"/>
      <c r="I121" s="66"/>
      <c r="J121" s="66"/>
      <c r="K121" s="66"/>
      <c r="L121" s="66"/>
      <c r="M121" s="66"/>
      <c r="N121" s="66"/>
      <c r="O121" s="172"/>
      <c r="P121" s="173"/>
    </row>
    <row r="122" spans="1:17" x14ac:dyDescent="0.3">
      <c r="O122" s="135"/>
      <c r="P122" s="135"/>
    </row>
    <row r="129" spans="1:1" x14ac:dyDescent="0.3">
      <c r="A129" s="67" t="s">
        <v>85</v>
      </c>
    </row>
  </sheetData>
  <sheetProtection algorithmName="SHA-512" hashValue="lb12jm+V/NL2alrkYSbQBDT/9JeC0Y8iA0Sg4WijTz/60GyeF9W6YiSSQEhGR8etYKmalD1HtSUBYjJHp0qZEw==" saltValue="D/cAZbX3mQGkhNW31HuqFw==" spinCount="100000" sheet="1" objects="1" scenarios="1" formatCells="0" sort="0" autoFilter="0"/>
  <mergeCells count="3">
    <mergeCell ref="A28:H28"/>
    <mergeCell ref="A8:AD8"/>
    <mergeCell ref="A1:Q2"/>
  </mergeCells>
  <conditionalFormatting sqref="A30:C120">
    <cfRule type="expression" dxfId="70" priority="19">
      <formula>MOD($A30,2)=0</formula>
    </cfRule>
    <cfRule type="expression" dxfId="69" priority="20">
      <formula>MOD($A30,2)=1</formula>
    </cfRule>
  </conditionalFormatting>
  <conditionalFormatting sqref="B10:C25">
    <cfRule type="expression" dxfId="68" priority="18">
      <formula>AND($C10&lt;&gt;"",$B10&lt;&gt;"")</formula>
    </cfRule>
  </conditionalFormatting>
  <conditionalFormatting sqref="D30:H30 D34:H54 D31:E33 H31:H33 D58:H120 D55:E57 H55:H57">
    <cfRule type="expression" dxfId="67" priority="14">
      <formula>AND(INDEX($AD$10:$AD$10,MATCH($A30,$A$10:$A$10,0))="Deactivate")</formula>
    </cfRule>
  </conditionalFormatting>
  <conditionalFormatting sqref="D10:R14 D16:R25 D15:Q15">
    <cfRule type="expression" dxfId="66" priority="13">
      <formula>$AD$8="Deactivate"</formula>
    </cfRule>
  </conditionalFormatting>
  <conditionalFormatting sqref="A10:AD14 A16:AD25 A15:Q15 S15:AD15">
    <cfRule type="expression" dxfId="65" priority="12">
      <formula>$W10:$W26="[Record ID]"</formula>
    </cfRule>
  </conditionalFormatting>
  <conditionalFormatting sqref="A30:H30 A34:H54 A31:E33 H31:H33 A58:H120 A55:E57 H55:H57">
    <cfRule type="expression" dxfId="64" priority="11">
      <formula>$O30:$O121="[Record ID]"</formula>
    </cfRule>
  </conditionalFormatting>
  <conditionalFormatting sqref="F31:G33">
    <cfRule type="expression" dxfId="63" priority="9">
      <formula>AND(INDEX($AD$10:$AD$10,MATCH($A31,$A$10:$A$10,0))="Deactivate")</formula>
    </cfRule>
  </conditionalFormatting>
  <conditionalFormatting sqref="F31:G33">
    <cfRule type="expression" dxfId="62" priority="8">
      <formula>$O31:$O122="[Record ID]"</formula>
    </cfRule>
  </conditionalFormatting>
  <conditionalFormatting sqref="F55:G57">
    <cfRule type="expression" dxfId="61" priority="6">
      <formula>AND(INDEX($AD$10:$AD$10,MATCH($A55,$A$10:$A$10,0))="Deactivate")</formula>
    </cfRule>
  </conditionalFormatting>
  <conditionalFormatting sqref="F55:G57">
    <cfRule type="expression" dxfId="60" priority="5">
      <formula>$O55:$O146="[Record ID]"</formula>
    </cfRule>
  </conditionalFormatting>
  <conditionalFormatting sqref="R15">
    <cfRule type="expression" dxfId="59" priority="2">
      <formula>$AD$8="Deactivate"</formula>
    </cfRule>
  </conditionalFormatting>
  <conditionalFormatting sqref="R15">
    <cfRule type="expression" dxfId="58" priority="1">
      <formula>$W15:$W31="[Record ID]"</formula>
    </cfRule>
  </conditionalFormatting>
  <dataValidations count="18">
    <dataValidation type="list" allowBlank="1" showInputMessage="1" showErrorMessage="1" sqref="B10:B25">
      <formula1>OutcomeIndicator</formula1>
    </dataValidation>
    <dataValidation type="custom" allowBlank="1" showInputMessage="1" showErrorMessage="1" errorTitle="Outcome Indicator" error="Should not have both a Standard Indicator and Custom Indicator on same line." sqref="C10:C25">
      <formula1>B10=""</formula1>
    </dataValidation>
    <dataValidation type="list" allowBlank="1" showInputMessage="1" showErrorMessage="1" sqref="H10:H25">
      <formula1>ResponsiblePR</formula1>
    </dataValidation>
    <dataValidation type="list" allowBlank="1" showInputMessage="1" showErrorMessage="1" sqref="Q10:Q25">
      <formula1>Country</formula1>
    </dataValidation>
    <dataValidation type="textLength" allowBlank="1" showInputMessage="1" showErrorMessage="1" errorTitle="Entered information is too long" error="Information entered here is limited to 20 characters. Please capture further details in Comments." sqref="D10:D25">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F10:F25">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R10:R25">
      <formula1>0</formula1>
      <formula2>32768</formula2>
    </dataValidation>
    <dataValidation type="decimal" allowBlank="1" showInputMessage="1" showErrorMessage="1" errorTitle="X-Author for Excel" error="Please enter a valid numeric value. Valid range for Outcome Indicator Number is -1E+18 to 1E+18." promptTitle="X-Author for Excel" sqref="A30:A120 A10:A25">
      <formula1>-1000000000000000000</formula1>
      <formula2>1000000000000000000</formula2>
    </dataValidation>
    <dataValidation type="decimal" allowBlank="1" showInputMessage="1" showErrorMessage="1" errorTitle="X-Author for Excel" error="Please enter a valid numeric value. Valid range for Target N# is -10000000000 to 10000000000." promptTitle="X-Author for Excel" sqref="D30:D12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30:E120">
      <formula1>-10000000000</formula1>
      <formula2>10000000000</formula2>
    </dataValidation>
    <dataValidation type="date" allowBlank="1" showInputMessage="1" showErrorMessage="1" errorTitle="X-Author for Excel" error="Please enter a valid date." promptTitle="X-Author for Excel" sqref="G30:G120">
      <formula1>1</formula1>
      <formula2>767376</formula2>
    </dataValidation>
    <dataValidation type="list" allowBlank="1" showInputMessage="1" showErrorMessage="1" errorTitle="X-Author for Excel" error="Please select a value from the drop-down." promptTitle="X-Author for Excel" sqref="H30:H12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20 O30:O120 AC10:AC25 W10:Y25">
      <formula1>""</formula1>
    </dataValidation>
    <dataValidation type="list" allowBlank="1" showInputMessage="1" showErrorMessage="1" errorTitle="X-Author for Excel" error="Please select a value from the drop-down." promptTitle="X-Author for Excel" sqref="K30:K12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20 U10:U25">
      <formula1>"TRUE,FALSE"</formula1>
    </dataValidation>
    <dataValidation type="decimal" allowBlank="1" showInputMessage="1" showErrorMessage="1" errorTitle="X-Author for Excel" error="Please enter a valid numeric value. Valid range for Target % is -99999.99 to 99999.99." promptTitle="X-Author for Excel" sqref="N30:N120">
      <formula1>-99999.99</formula1>
      <formula2>99999.99</formula2>
    </dataValidation>
    <dataValidation type="list" allowBlank="1" showInputMessage="1" showErrorMessage="1" errorTitle="X-Author for Excel" error="Please select a value from the drop-down." promptTitle="X-Author for Excel" sqref="E10:E25">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D10:AD25">
      <formula1>IF(IFERROR(ROWS(INDIRECT(SUBSTITUTE("AIM_Outcome_Indicator__c.AIM_Deactivate_indicator__c"," ","_"))),-1) &lt; 0, XAuthorInvalidPicklistData,INDIRECT(SUBSTITUTE("AIM_Outcome_Indicator__c.AIM_Deactivate_indicator__c"," ","_")))</formula1>
    </dataValidation>
  </dataValidations>
  <hyperlinks>
    <hyperlink ref="B4" location="'Outcome Indicators - Section C'!A8" display="Outcome Indicators"/>
    <hyperlink ref="C4" location="_6017e447_f4b2_4605_8be3_67be82447dcf" display="Outcome Indicator Targets"/>
    <hyperlink ref="A129" location="'Outcome Indicators - Section C'!A4" display="'Outcome Indicators - Section C'!A4"/>
  </hyperlinks>
  <pageMargins left="0.7" right="0.7" top="0.75" bottom="0.75" header="0.3" footer="0.3"/>
  <pageSetup paperSize="8" scale="46" fitToHeight="0" orientation="landscape" r:id="rId1"/>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expression" priority="17" id="{F8B86FC9-38F2-421F-BC8E-80A7C8DC9982}">
            <xm:f>INDEX('Overview - Section A'!$E$35:$E$36,MATCH($J30,'Overview - Section A'!$I$35:$I$36,0))&gt;'Overview - Section A'!$E$8</xm:f>
            <x14:dxf>
              <font>
                <color theme="1" tint="0.499984740745262"/>
              </font>
              <fill>
                <patternFill patternType="darkGray">
                  <fgColor theme="1" tint="0.499984740745262"/>
                  <bgColor theme="1" tint="0.499984740745262"/>
                </patternFill>
              </fill>
            </x14:dxf>
          </x14:cfRule>
          <xm:sqref>A30:H30 A34:H54 A31:E33 H31:H33 A58:H121 A55:E57 H55:H57</xm:sqref>
        </x14:conditionalFormatting>
        <x14:conditionalFormatting xmlns:xm="http://schemas.microsoft.com/office/excel/2006/main">
          <x14:cfRule type="expression" priority="16" id="{087DD156-1FF4-40B2-B2C5-19DF8DEF4B67}">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H9:H25</xm:sqref>
        </x14:conditionalFormatting>
        <x14:conditionalFormatting xmlns:xm="http://schemas.microsoft.com/office/excel/2006/main">
          <x14:cfRule type="expression" priority="15" id="{9D7C2314-2898-4BC8-9CC1-348D5F2391D5}">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AD9:AD25</xm:sqref>
        </x14:conditionalFormatting>
        <x14:conditionalFormatting xmlns:xm="http://schemas.microsoft.com/office/excel/2006/main">
          <x14:cfRule type="expression" priority="10" id="{ADA1A265-39C1-4FC5-967D-18B7EB174C08}">
            <xm:f>INDEX('C:\Users\calikuleti\AppData\Local\Microsoft\Windows\Temporary Internet Files\Content.Outlook\ZTWOZ1GN\[GHA-TB_HIV-MOH_PF_Revised_14.11.17.xlsx]Overview - Section A'!#REF!,MATCH($J31,'C:\Users\calikuleti\AppData\Local\Microsoft\Windows\Temporary Internet Files\Content.Outlook\ZTWOZ1GN\[GHA-TB_HIV-MOH_PF_Revised_14.11.17.xlsx]Overview - Section A'!#REF!,0))&gt;'C:\Users\calikuleti\AppData\Local\Microsoft\Windows\Temporary Internet Files\Content.Outlook\ZTWOZ1GN\[GHA-TB_HIV-MOH_PF_Revised_14.11.17.xlsx]Overview - Section A'!#REF!</xm:f>
            <x14:dxf>
              <font>
                <color theme="1" tint="0.499984740745262"/>
              </font>
              <fill>
                <patternFill patternType="darkGray">
                  <fgColor theme="1" tint="0.499984740745262"/>
                  <bgColor theme="1" tint="0.499984740745262"/>
                </patternFill>
              </fill>
            </x14:dxf>
          </x14:cfRule>
          <xm:sqref>F31:G33</xm:sqref>
        </x14:conditionalFormatting>
        <x14:conditionalFormatting xmlns:xm="http://schemas.microsoft.com/office/excel/2006/main">
          <x14:cfRule type="expression" priority="7" id="{B7D1A0F2-C6C7-4384-AC38-DF9E56187C54}">
            <xm:f>INDEX('C:\Users\calikuleti\AppData\Local\Microsoft\Windows\Temporary Internet Files\Content.Outlook\ZTWOZ1GN\[GHA-TB_HIV-MOH_PF_Revised_14.11.17.xlsx]Overview - Section A'!#REF!,MATCH($J55,'C:\Users\calikuleti\AppData\Local\Microsoft\Windows\Temporary Internet Files\Content.Outlook\ZTWOZ1GN\[GHA-TB_HIV-MOH_PF_Revised_14.11.17.xlsx]Overview - Section A'!#REF!,0))&gt;'C:\Users\calikuleti\AppData\Local\Microsoft\Windows\Temporary Internet Files\Content.Outlook\ZTWOZ1GN\[GHA-TB_HIV-MOH_PF_Revised_14.11.17.xlsx]Overview - Section A'!#REF!</xm:f>
            <x14:dxf>
              <font>
                <color theme="1" tint="0.499984740745262"/>
              </font>
              <fill>
                <patternFill patternType="darkGray">
                  <fgColor theme="1" tint="0.499984740745262"/>
                  <bgColor theme="1" tint="0.499984740745262"/>
                </patternFill>
              </fill>
            </x14:dxf>
          </x14:cfRule>
          <xm:sqref>F55:G57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A'!$AO$25:$AO$32</xm:f>
          </x14:formula1>
          <xm:sqref>J10:N25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W206"/>
  <sheetViews>
    <sheetView showGridLines="0" tabSelected="1" topLeftCell="G9" zoomScale="92" zoomScaleNormal="92" zoomScaleSheetLayoutView="30" workbookViewId="0">
      <selection activeCell="W18" sqref="W18"/>
    </sheetView>
  </sheetViews>
  <sheetFormatPr defaultColWidth="11" defaultRowHeight="15.6" x14ac:dyDescent="0.3"/>
  <cols>
    <col min="1" max="1" width="11.5" style="6" customWidth="1"/>
    <col min="2" max="2" width="24.09765625" style="6" customWidth="1"/>
    <col min="3" max="3" width="34.3984375" style="6" customWidth="1"/>
    <col min="4" max="4" width="30.59765625" style="6" customWidth="1"/>
    <col min="5" max="5" width="26.8984375" style="6" customWidth="1"/>
    <col min="6" max="6" width="25" style="6" customWidth="1"/>
    <col min="7" max="7" width="20.19921875" style="6" customWidth="1"/>
    <col min="8" max="8" width="15.69921875" style="6" customWidth="1"/>
    <col min="9" max="11" width="27.69921875" style="6" hidden="1" customWidth="1"/>
    <col min="12" max="12" width="26.69921875" style="6" hidden="1" customWidth="1"/>
    <col min="13" max="14" width="27.69921875" style="6" hidden="1" customWidth="1"/>
    <col min="15" max="15" width="0.19921875" style="6" customWidth="1"/>
    <col min="16" max="16" width="20.59765625" style="6" customWidth="1"/>
    <col min="17" max="17" width="22.5" style="6" customWidth="1"/>
    <col min="18" max="18" width="21.69921875" style="6" customWidth="1"/>
    <col min="19" max="20" width="20.59765625" style="6" customWidth="1"/>
    <col min="21" max="21" width="21.19921875" style="6" customWidth="1"/>
    <col min="22" max="22" width="25.19921875" style="6" customWidth="1"/>
    <col min="23" max="23" width="77" style="6" customWidth="1"/>
    <col min="24" max="24" width="27.5" style="4" hidden="1" customWidth="1"/>
    <col min="25" max="25" width="19.69921875" style="4" hidden="1" customWidth="1"/>
    <col min="26" max="26" width="23.19921875" style="4" hidden="1" customWidth="1"/>
    <col min="27" max="27" width="20.19921875" style="4" hidden="1" customWidth="1"/>
    <col min="28" max="28" width="14.09765625" style="4" hidden="1" customWidth="1"/>
    <col min="29" max="29" width="15.19921875" style="4" hidden="1" customWidth="1"/>
    <col min="30" max="32" width="11" style="4" hidden="1" customWidth="1"/>
    <col min="33" max="33" width="26" style="4" hidden="1" customWidth="1"/>
    <col min="34" max="34" width="12" style="4" hidden="1" customWidth="1"/>
    <col min="35" max="35" width="14.69921875" style="4" hidden="1" customWidth="1"/>
    <col min="36" max="36" width="22.5" style="4" hidden="1" customWidth="1"/>
    <col min="37" max="40" width="22.69921875" style="4" hidden="1" customWidth="1"/>
    <col min="41" max="41" width="26.19921875" style="4" customWidth="1"/>
    <col min="42" max="42" width="0.3984375" style="9" customWidth="1"/>
    <col min="43" max="43" width="12.5" style="9" customWidth="1"/>
    <col min="44" max="44" width="12.69921875" style="9" customWidth="1"/>
    <col min="45" max="49" width="11" style="9"/>
    <col min="50" max="16384" width="11" style="6"/>
  </cols>
  <sheetData>
    <row r="1" spans="1:44" ht="21" customHeight="1" x14ac:dyDescent="0.3">
      <c r="A1" s="531" t="s">
        <v>179</v>
      </c>
      <c r="B1" s="532"/>
      <c r="C1" s="532"/>
      <c r="D1" s="532"/>
      <c r="E1" s="532"/>
      <c r="F1" s="532"/>
      <c r="G1" s="532"/>
      <c r="H1" s="532"/>
      <c r="I1" s="532"/>
      <c r="J1" s="532"/>
      <c r="K1" s="532"/>
      <c r="L1" s="532"/>
      <c r="M1" s="532"/>
      <c r="N1" s="532"/>
      <c r="O1" s="532"/>
      <c r="P1" s="532"/>
      <c r="Q1" s="532"/>
      <c r="R1" s="532"/>
      <c r="S1" s="532"/>
      <c r="T1" s="532"/>
      <c r="U1" s="532"/>
      <c r="V1" s="533"/>
    </row>
    <row r="2" spans="1:44" ht="41.25" customHeight="1" thickBot="1" x14ac:dyDescent="0.35">
      <c r="A2" s="534"/>
      <c r="B2" s="535"/>
      <c r="C2" s="535"/>
      <c r="D2" s="535"/>
      <c r="E2" s="535"/>
      <c r="F2" s="535"/>
      <c r="G2" s="535"/>
      <c r="H2" s="535"/>
      <c r="I2" s="535"/>
      <c r="J2" s="535"/>
      <c r="K2" s="535"/>
      <c r="L2" s="535"/>
      <c r="M2" s="535"/>
      <c r="N2" s="535"/>
      <c r="O2" s="535"/>
      <c r="P2" s="535"/>
      <c r="Q2" s="535"/>
      <c r="R2" s="535"/>
      <c r="S2" s="535"/>
      <c r="T2" s="535"/>
      <c r="U2" s="535"/>
      <c r="V2" s="536"/>
    </row>
    <row r="3" spans="1:44" ht="16.2" thickBot="1" x14ac:dyDescent="0.35"/>
    <row r="4" spans="1:44" ht="61.5" customHeight="1" thickBot="1" x14ac:dyDescent="0.35">
      <c r="A4" s="43" t="s">
        <v>37</v>
      </c>
      <c r="B4" s="33" t="s">
        <v>24</v>
      </c>
      <c r="C4" s="42" t="s">
        <v>30</v>
      </c>
    </row>
    <row r="7" spans="1:44" ht="16.2" thickBot="1" x14ac:dyDescent="0.35">
      <c r="D7" s="63"/>
      <c r="E7" s="63"/>
    </row>
    <row r="8" spans="1:44" ht="33" customHeight="1" thickBot="1" x14ac:dyDescent="0.35">
      <c r="A8" s="511" t="s">
        <v>24</v>
      </c>
      <c r="B8" s="512"/>
      <c r="C8" s="512"/>
      <c r="D8" s="512"/>
      <c r="E8" s="512"/>
      <c r="F8" s="512"/>
      <c r="G8" s="512"/>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13"/>
    </row>
    <row r="9" spans="1:44" ht="80.25" customHeight="1" x14ac:dyDescent="0.3">
      <c r="A9" s="410" t="s">
        <v>26</v>
      </c>
      <c r="B9" s="410" t="s">
        <v>76</v>
      </c>
      <c r="C9" s="410" t="s">
        <v>77</v>
      </c>
      <c r="D9" s="410" t="s">
        <v>10</v>
      </c>
      <c r="E9" s="410" t="s">
        <v>2</v>
      </c>
      <c r="F9" s="410" t="s">
        <v>3</v>
      </c>
      <c r="G9" s="410" t="s">
        <v>4</v>
      </c>
      <c r="H9" s="410" t="s">
        <v>33</v>
      </c>
      <c r="I9" s="410"/>
      <c r="J9" s="410"/>
      <c r="K9" s="410"/>
      <c r="L9" s="410"/>
      <c r="M9" s="410"/>
      <c r="N9" s="363" t="s">
        <v>265</v>
      </c>
      <c r="O9" s="410"/>
      <c r="P9" s="410" t="s">
        <v>18</v>
      </c>
      <c r="Q9" s="410" t="s">
        <v>19</v>
      </c>
      <c r="R9" s="410" t="s">
        <v>20</v>
      </c>
      <c r="S9" s="438" t="s">
        <v>261</v>
      </c>
      <c r="T9" s="438" t="s">
        <v>11</v>
      </c>
      <c r="U9" s="410" t="s">
        <v>147</v>
      </c>
      <c r="V9" s="410" t="s">
        <v>169</v>
      </c>
      <c r="W9" s="410" t="s">
        <v>9</v>
      </c>
      <c r="X9" s="439" t="s">
        <v>76</v>
      </c>
      <c r="Y9" s="440" t="s">
        <v>115</v>
      </c>
      <c r="Z9" s="440"/>
      <c r="AA9" s="440" t="s">
        <v>153</v>
      </c>
      <c r="AB9" s="440" t="s">
        <v>261</v>
      </c>
      <c r="AC9" s="440" t="s">
        <v>60</v>
      </c>
      <c r="AD9" s="440"/>
      <c r="AE9" s="440" t="s">
        <v>92</v>
      </c>
      <c r="AF9" s="440" t="s">
        <v>62</v>
      </c>
      <c r="AG9" s="440" t="s">
        <v>165</v>
      </c>
      <c r="AH9" s="441" t="s">
        <v>178</v>
      </c>
      <c r="AI9" s="441" t="s">
        <v>196</v>
      </c>
      <c r="AJ9" s="441" t="s">
        <v>208</v>
      </c>
      <c r="AK9" s="441" t="s">
        <v>48</v>
      </c>
      <c r="AL9" s="441" t="s">
        <v>235</v>
      </c>
      <c r="AM9" s="441" t="s">
        <v>263</v>
      </c>
      <c r="AN9" s="441" t="s">
        <v>279</v>
      </c>
      <c r="AO9" s="362" t="s">
        <v>296</v>
      </c>
      <c r="AP9" s="133"/>
      <c r="AQ9" s="137"/>
      <c r="AR9" s="137"/>
    </row>
    <row r="10" spans="1:44" ht="47.1" hidden="1" customHeight="1" x14ac:dyDescent="0.3">
      <c r="A10" s="367" t="s">
        <v>83</v>
      </c>
      <c r="B10" s="368" t="str">
        <f>IFERROR(IF(AND(C10="",D10=""),"",VLOOKUP(AI10,'Reference records(soft deleted)'!$B$61:$D$89,3,FALSE)),"")</f>
        <v/>
      </c>
      <c r="C10" s="368" t="str">
        <f>IFERROR(VLOOKUP(AJ10,'Reference records(soft deleted)'!$B$94:$D$166,3,FALSE),"")</f>
        <v/>
      </c>
      <c r="D10" s="402" t="s">
        <v>205</v>
      </c>
      <c r="E10" s="386" t="s">
        <v>72</v>
      </c>
      <c r="F10" s="387" t="s">
        <v>73</v>
      </c>
      <c r="G10" s="442" t="str">
        <f>IF(IF(AND(E10="",F10=""),IF(AL10="0.00","",AL10),IFERROR((E10/F10)*100,""))=0,"",IF(AND(E10="",F10=""),IF(AL10="0.00","",AL10),IFERROR((E10/F10)*100,"")))</f>
        <v/>
      </c>
      <c r="H10" s="390" t="s">
        <v>74</v>
      </c>
      <c r="I10" s="435"/>
      <c r="J10" s="435"/>
      <c r="K10" s="435"/>
      <c r="L10" s="435"/>
      <c r="M10" s="435"/>
      <c r="N10" s="443" t="str">
        <f>IFERROR(IF(AM10="","",VLOOKUP(AM10,'Overview - Section A'!$P$30:$Q$31,2,FALSE)),"")</f>
        <v/>
      </c>
      <c r="O10" s="435"/>
      <c r="P10" s="390" t="s">
        <v>52</v>
      </c>
      <c r="Q10" s="371" t="str">
        <f t="array" ref="Q10">IFERROR(IF(INDEX('Reference Records'!$D$44:$D$93,MATCH(LEFT(C10,255),LEFT('Reference Records'!$C$44:$C$93,255),0))=0,"",INDEX('Reference Records'!$D$44:$D$93,MATCH(LEFT(C10,255),LEFT('Reference Records'!$C$44:$C$93,255),0))),"")</f>
        <v/>
      </c>
      <c r="R10" s="444"/>
      <c r="S10" s="435" t="str">
        <f>IF('Overview - Section A'!$AN$5="Funding Request",IF(N10="Funding Request Place Holder","",N10),"")</f>
        <v/>
      </c>
      <c r="T10" s="435" t="str">
        <f>IFERROR(IF(AK10="","",AK10),"")</f>
        <v>[Country (Name)]</v>
      </c>
      <c r="U10" s="390" t="s">
        <v>145</v>
      </c>
      <c r="V10" s="390" t="s">
        <v>146</v>
      </c>
      <c r="W10" s="402" t="s">
        <v>53</v>
      </c>
      <c r="X10" s="439" t="str">
        <f>IFERROR(IF(VLOOKUP(B10,'Reference Records'!$C$96:$D$119,2,FALSE)=0,"",VLOOKUP(B10,'Reference Records'!$C$96:$D$119,2,FALSE)),"")</f>
        <v/>
      </c>
      <c r="Y10" s="420" t="str">
        <f>IF(Q10&lt;&gt;"",C10&amp;D10,"")</f>
        <v/>
      </c>
      <c r="Z10" s="420"/>
      <c r="AA10" s="420" t="str">
        <f>C10&amp;D10</f>
        <v>[Custom Coverage Indicator Name - EN]</v>
      </c>
      <c r="AB10" s="420" t="str">
        <f>IFERROR(IF('Overview - Section A'!$AN$5="Funding Request",VLOOKUP(S10,'Overview - Section A'!$M$30:$P$31,4,FALSE),IF(AM10="","",AM10)),"")</f>
        <v>[Responsible PR]</v>
      </c>
      <c r="AC10" s="420" t="b">
        <f>IFERROR(IF(OR(C10&lt;&gt;"",D10&lt;&gt;""),TRUE,FALSE),FALSE)</f>
        <v>1</v>
      </c>
      <c r="AD10" s="420"/>
      <c r="AE10" s="420" t="str">
        <f t="array" ref="AE10">IFERROR(IF(INDEX('Overview - Section A'!$H$92:$H$109,MATCH(LEFT(B10,255),LEFT('Overview - Section A'!$E$92:$E$109,255),0))=0,"",INDEX('Overview - Section A'!$H$92:$H$109,MATCH(LEFT(B10,255),LEFT('Overview - Section A'!$E$92:$E$109,255),0))),"")</f>
        <v>a1P36000002M5OSEA0</v>
      </c>
      <c r="AF10" s="420" t="s">
        <v>61</v>
      </c>
      <c r="AG10" s="420" t="str">
        <f t="array" ref="AG10">IFERROR(IF(INDEX('Reference Records'!$G$44:$G$93,MATCH(LEFT(C10,255),LEFT('Reference Records'!$C$44:$C$93,255),0))=0,"",INDEX('Reference Records'!$G$44:$G$93,MATCH(LEFT(C10,255),LEFT('Reference Records'!$C$44:$C$93,255),0))),"")</f>
        <v/>
      </c>
      <c r="AH10" s="420" t="str">
        <f>IFERROR(IF('Overview - Section A'!$AN$5="Funding Request",IF('Reference Records'!$B$276&lt;&gt;"",VLOOKUP(T10,'Reference Records'!$B$276:$C$277,2,FALSE),VLOOKUP(T10,'Reference Records'!$A$289:$C$290,3,FALSE)),VLOOKUP(T10,'Reference Records'!$A$293:$C$295,3,FALSE)),"")</f>
        <v>[Record ID]</v>
      </c>
      <c r="AI10" s="445" t="s">
        <v>195</v>
      </c>
      <c r="AJ10" s="420" t="s">
        <v>207</v>
      </c>
      <c r="AK10" s="420" t="s">
        <v>201</v>
      </c>
      <c r="AL10" s="446" t="s">
        <v>233</v>
      </c>
      <c r="AM10" s="445" t="s">
        <v>260</v>
      </c>
      <c r="AN10" s="420" t="s">
        <v>61</v>
      </c>
      <c r="AO10" s="390" t="s">
        <v>297</v>
      </c>
      <c r="AP10" s="133"/>
      <c r="AQ10" s="137"/>
      <c r="AR10" s="137"/>
    </row>
    <row r="11" spans="1:44" ht="47.1" customHeight="1" x14ac:dyDescent="0.3">
      <c r="A11" s="367">
        <v>1</v>
      </c>
      <c r="B11" s="368"/>
      <c r="C11" s="368"/>
      <c r="D11" s="402"/>
      <c r="E11" s="386"/>
      <c r="F11" s="387"/>
      <c r="G11" s="442"/>
      <c r="H11" s="390"/>
      <c r="I11" s="435"/>
      <c r="J11" s="435"/>
      <c r="K11" s="435"/>
      <c r="L11" s="435"/>
      <c r="M11" s="435"/>
      <c r="N11" s="443" t="str">
        <f>IFERROR(IF(AM11="","",VLOOKUP(AM11,'Overview - Section A'!$P$30:$Q$31,2,FALSE)),"")</f>
        <v/>
      </c>
      <c r="O11" s="435"/>
      <c r="P11" s="390"/>
      <c r="Q11" s="371" t="str">
        <f t="array" ref="Q11">IFERROR(IF(INDEX('Reference Records'!$D$44:$D$93,MATCH(LEFT(C11,255),LEFT('Reference Records'!$C$44:$C$93,255),0))=0,"",INDEX('Reference Records'!$D$44:$D$93,MATCH(LEFT(C11,255),LEFT('Reference Records'!$C$44:$C$93,255),0))),"")</f>
        <v/>
      </c>
      <c r="R11" s="444"/>
      <c r="S11" s="435" t="str">
        <f>IF('Overview - Section A'!$AN$5="Funding Request",IF(N11="Funding Request Place Holder","",N11),"")</f>
        <v/>
      </c>
      <c r="T11" s="435"/>
      <c r="U11" s="390"/>
      <c r="V11" s="390"/>
      <c r="W11" s="402"/>
      <c r="X11" s="439" t="str">
        <f>IFERROR(IF(VLOOKUP(B11,'Reference Records'!$C$96:$D$119,2,FALSE)=0,"",VLOOKUP(B11,'Reference Records'!$C$96:$D$119,2,FALSE)),"")</f>
        <v/>
      </c>
      <c r="Y11" s="420" t="str">
        <f t="shared" ref="Y11:Y36" si="0">IF(Q11&lt;&gt;"",C11&amp;D11,"")</f>
        <v/>
      </c>
      <c r="Z11" s="420"/>
      <c r="AA11" s="420" t="str">
        <f t="shared" ref="AA11:AA36" si="1">C11&amp;D11</f>
        <v/>
      </c>
      <c r="AB11" s="420" t="str">
        <f>IFERROR(IF('Overview - Section A'!$AN$5="Funding Request",VLOOKUP(S11,'Overview - Section A'!$M$30:$P$31,4,FALSE),IF(AM11="","",AM11)),"")</f>
        <v>a1236000008Hb5UAAS</v>
      </c>
      <c r="AC11" s="420" t="b">
        <f t="shared" ref="AC11:AC36" si="2">IFERROR(IF(OR(C11&lt;&gt;"",D11&lt;&gt;""),TRUE,FALSE),FALSE)</f>
        <v>0</v>
      </c>
      <c r="AD11" s="420"/>
      <c r="AE11" s="420" t="str">
        <f t="array" ref="AE11">IFERROR(IF(INDEX('Overview - Section A'!$H$92:$H$109,MATCH(LEFT(B11,255),LEFT('Overview - Section A'!$E$92:$E$109,255),0))=0,"",INDEX('Overview - Section A'!$H$92:$H$109,MATCH(LEFT(B11,255),LEFT('Overview - Section A'!$E$92:$E$109,255),0))),"")</f>
        <v>a1P36000002M5OSEA0</v>
      </c>
      <c r="AF11" s="420" t="s">
        <v>764</v>
      </c>
      <c r="AG11" s="420" t="str">
        <f t="array" ref="AG11">IFERROR(IF(INDEX('Reference Records'!$G$44:$G$93,MATCH(LEFT(C11,255),LEFT('Reference Records'!$C$44:$C$93,255),0))=0,"",INDEX('Reference Records'!$G$44:$G$93,MATCH(LEFT(C11,255),LEFT('Reference Records'!$C$44:$C$93,255),0))),"")</f>
        <v/>
      </c>
      <c r="AH11" s="420" t="str">
        <f>IFERROR(IF('Overview - Section A'!$AN$5="Funding Request",IF('Reference Records'!$B$276&lt;&gt;"",VLOOKUP(T11,'Reference Records'!$B$276:$C$277,2,FALSE),VLOOKUP(T11,'Reference Records'!$A$289:$C$290,3,FALSE)),VLOOKUP(T11,'Reference Records'!$A$293:$C$295,3,FALSE)),"")</f>
        <v/>
      </c>
      <c r="AI11" s="445" t="s">
        <v>549</v>
      </c>
      <c r="AJ11" s="420" t="s">
        <v>766</v>
      </c>
      <c r="AK11" s="420" t="s">
        <v>375</v>
      </c>
      <c r="AL11" s="446">
        <v>62.029599092845601</v>
      </c>
      <c r="AM11" s="445" t="s">
        <v>383</v>
      </c>
      <c r="AN11" s="420" t="s">
        <v>373</v>
      </c>
      <c r="AO11" s="390"/>
      <c r="AP11" s="133"/>
      <c r="AQ11" s="137"/>
      <c r="AR11" s="137"/>
    </row>
    <row r="12" spans="1:44" ht="47.1" customHeight="1" x14ac:dyDescent="0.3">
      <c r="A12" s="367">
        <v>2</v>
      </c>
      <c r="B12" s="368"/>
      <c r="C12" s="368"/>
      <c r="D12" s="402"/>
      <c r="E12" s="386"/>
      <c r="F12" s="387"/>
      <c r="G12" s="442"/>
      <c r="H12" s="390"/>
      <c r="I12" s="435"/>
      <c r="J12" s="435"/>
      <c r="K12" s="435"/>
      <c r="L12" s="435"/>
      <c r="M12" s="435"/>
      <c r="N12" s="443" t="str">
        <f>IFERROR(IF(AM12="","",VLOOKUP(AM12,'Overview - Section A'!$P$30:$Q$31,2,FALSE)),"")</f>
        <v/>
      </c>
      <c r="O12" s="435"/>
      <c r="P12" s="390"/>
      <c r="Q12" s="371" t="str">
        <f t="array" ref="Q12">IFERROR(IF(INDEX('Reference Records'!$D$44:$D$93,MATCH(LEFT(C12,255),LEFT('Reference Records'!$C$44:$C$93,255),0))=0,"",INDEX('Reference Records'!$D$44:$D$93,MATCH(LEFT(C12,255),LEFT('Reference Records'!$C$44:$C$93,255),0))),"")</f>
        <v/>
      </c>
      <c r="R12" s="444"/>
      <c r="S12" s="435" t="str">
        <f>IF('Overview - Section A'!$AN$5="Funding Request",IF(N12="Funding Request Place Holder","",N12),"")</f>
        <v/>
      </c>
      <c r="T12" s="435"/>
      <c r="U12" s="390"/>
      <c r="V12" s="390"/>
      <c r="W12" s="402"/>
      <c r="X12" s="439" t="str">
        <f>IFERROR(IF(VLOOKUP(B12,'Reference Records'!$C$96:$D$119,2,FALSE)=0,"",VLOOKUP(B12,'Reference Records'!$C$96:$D$119,2,FALSE)),"")</f>
        <v/>
      </c>
      <c r="Y12" s="420" t="str">
        <f t="shared" si="0"/>
        <v/>
      </c>
      <c r="Z12" s="420"/>
      <c r="AA12" s="420" t="str">
        <f t="shared" si="1"/>
        <v/>
      </c>
      <c r="AB12" s="420" t="str">
        <f>IFERROR(IF('Overview - Section A'!$AN$5="Funding Request",VLOOKUP(S12,'Overview - Section A'!$M$30:$P$31,4,FALSE),IF(AM12="","",AM12)),"")</f>
        <v>a1236000008Hb5UAAS</v>
      </c>
      <c r="AC12" s="420" t="b">
        <f t="shared" si="2"/>
        <v>0</v>
      </c>
      <c r="AD12" s="420"/>
      <c r="AE12" s="420" t="str">
        <f t="array" ref="AE12">IFERROR(IF(INDEX('Overview - Section A'!$H$92:$H$109,MATCH(LEFT(B12,255),LEFT('Overview - Section A'!$E$92:$E$109,255),0))=0,"",INDEX('Overview - Section A'!$H$92:$H$109,MATCH(LEFT(B12,255),LEFT('Overview - Section A'!$E$92:$E$109,255),0))),"")</f>
        <v>a1P36000002M5OSEA0</v>
      </c>
      <c r="AF12" s="420" t="s">
        <v>767</v>
      </c>
      <c r="AG12" s="420" t="str">
        <f t="array" ref="AG12">IFERROR(IF(INDEX('Reference Records'!$G$44:$G$93,MATCH(LEFT(C12,255),LEFT('Reference Records'!$C$44:$C$93,255),0))=0,"",INDEX('Reference Records'!$G$44:$G$93,MATCH(LEFT(C12,255),LEFT('Reference Records'!$C$44:$C$93,255),0))),"")</f>
        <v/>
      </c>
      <c r="AH12" s="420" t="str">
        <f>IFERROR(IF('Overview - Section A'!$AN$5="Funding Request",IF('Reference Records'!$B$276&lt;&gt;"",VLOOKUP(T12,'Reference Records'!$B$276:$C$277,2,FALSE),VLOOKUP(T12,'Reference Records'!$A$289:$C$290,3,FALSE)),VLOOKUP(T12,'Reference Records'!$A$293:$C$295,3,FALSE)),"")</f>
        <v/>
      </c>
      <c r="AI12" s="445" t="s">
        <v>549</v>
      </c>
      <c r="AJ12" s="420" t="s">
        <v>769</v>
      </c>
      <c r="AK12" s="420" t="s">
        <v>375</v>
      </c>
      <c r="AL12" s="446">
        <v>35.619706352318303</v>
      </c>
      <c r="AM12" s="445" t="s">
        <v>383</v>
      </c>
      <c r="AN12" s="420" t="s">
        <v>373</v>
      </c>
      <c r="AO12" s="390"/>
      <c r="AP12" s="133"/>
      <c r="AQ12" s="137"/>
      <c r="AR12" s="137"/>
    </row>
    <row r="13" spans="1:44" ht="47.1" customHeight="1" x14ac:dyDescent="0.3">
      <c r="A13" s="367">
        <v>3</v>
      </c>
      <c r="B13" s="368"/>
      <c r="C13" s="368"/>
      <c r="D13" s="402"/>
      <c r="E13" s="386"/>
      <c r="F13" s="387"/>
      <c r="G13" s="442"/>
      <c r="H13" s="390"/>
      <c r="I13" s="435"/>
      <c r="J13" s="435"/>
      <c r="K13" s="435"/>
      <c r="L13" s="435"/>
      <c r="M13" s="435"/>
      <c r="N13" s="443" t="str">
        <f>IFERROR(IF(AM13="","",VLOOKUP(AM13,'Overview - Section A'!$P$30:$Q$31,2,FALSE)),"")</f>
        <v/>
      </c>
      <c r="O13" s="435"/>
      <c r="P13" s="390"/>
      <c r="Q13" s="371" t="str">
        <f t="array" ref="Q13">IFERROR(IF(INDEX('Reference Records'!$D$44:$D$93,MATCH(LEFT(C13,255),LEFT('Reference Records'!$C$44:$C$93,255),0))=0,"",INDEX('Reference Records'!$D$44:$D$93,MATCH(LEFT(C13,255),LEFT('Reference Records'!$C$44:$C$93,255),0))),"")</f>
        <v/>
      </c>
      <c r="R13" s="444"/>
      <c r="S13" s="435" t="str">
        <f>IF('Overview - Section A'!$AN$5="Funding Request",IF(N13="Funding Request Place Holder","",N13),"")</f>
        <v/>
      </c>
      <c r="T13" s="435"/>
      <c r="U13" s="390"/>
      <c r="V13" s="390"/>
      <c r="W13" s="402"/>
      <c r="X13" s="439" t="str">
        <f>IFERROR(IF(VLOOKUP(B13,'Reference Records'!$C$96:$D$119,2,FALSE)=0,"",VLOOKUP(B13,'Reference Records'!$C$96:$D$119,2,FALSE)),"")</f>
        <v/>
      </c>
      <c r="Y13" s="420" t="str">
        <f t="shared" si="0"/>
        <v/>
      </c>
      <c r="Z13" s="420"/>
      <c r="AA13" s="420" t="str">
        <f t="shared" si="1"/>
        <v/>
      </c>
      <c r="AB13" s="420" t="str">
        <f>IFERROR(IF('Overview - Section A'!$AN$5="Funding Request",VLOOKUP(S13,'Overview - Section A'!$M$30:$P$31,4,FALSE),IF(AM13="","",AM13)),"")</f>
        <v>a1236000008Hb5UAAS</v>
      </c>
      <c r="AC13" s="420" t="b">
        <f t="shared" si="2"/>
        <v>0</v>
      </c>
      <c r="AD13" s="420"/>
      <c r="AE13" s="420" t="str">
        <f t="array" ref="AE13">IFERROR(IF(INDEX('Overview - Section A'!$H$92:$H$109,MATCH(LEFT(B13,255),LEFT('Overview - Section A'!$E$92:$E$109,255),0))=0,"",INDEX('Overview - Section A'!$H$92:$H$109,MATCH(LEFT(B13,255),LEFT('Overview - Section A'!$E$92:$E$109,255),0))),"")</f>
        <v>a1P36000002M5OSEA0</v>
      </c>
      <c r="AF13" s="420" t="s">
        <v>770</v>
      </c>
      <c r="AG13" s="420" t="str">
        <f t="array" ref="AG13">IFERROR(IF(INDEX('Reference Records'!$G$44:$G$93,MATCH(LEFT(C13,255),LEFT('Reference Records'!$C$44:$C$93,255),0))=0,"",INDEX('Reference Records'!$G$44:$G$93,MATCH(LEFT(C13,255),LEFT('Reference Records'!$C$44:$C$93,255),0))),"")</f>
        <v/>
      </c>
      <c r="AH13" s="420" t="str">
        <f>IFERROR(IF('Overview - Section A'!$AN$5="Funding Request",IF('Reference Records'!$B$276&lt;&gt;"",VLOOKUP(T13,'Reference Records'!$B$276:$C$277,2,FALSE),VLOOKUP(T13,'Reference Records'!$A$289:$C$290,3,FALSE)),VLOOKUP(T13,'Reference Records'!$A$293:$C$295,3,FALSE)),"")</f>
        <v/>
      </c>
      <c r="AI13" s="445" t="s">
        <v>549</v>
      </c>
      <c r="AJ13" s="420" t="s">
        <v>772</v>
      </c>
      <c r="AK13" s="420" t="s">
        <v>375</v>
      </c>
      <c r="AL13" s="446">
        <v>20.4261353266239</v>
      </c>
      <c r="AM13" s="445" t="s">
        <v>383</v>
      </c>
      <c r="AN13" s="420" t="s">
        <v>373</v>
      </c>
      <c r="AO13" s="390"/>
      <c r="AP13" s="133"/>
      <c r="AQ13" s="137"/>
      <c r="AR13" s="137"/>
    </row>
    <row r="14" spans="1:44" ht="47.1" customHeight="1" x14ac:dyDescent="0.3">
      <c r="A14" s="367">
        <v>4</v>
      </c>
      <c r="B14" s="368"/>
      <c r="C14" s="368"/>
      <c r="D14" s="402"/>
      <c r="E14" s="386"/>
      <c r="F14" s="387"/>
      <c r="G14" s="442"/>
      <c r="H14" s="390"/>
      <c r="I14" s="435"/>
      <c r="J14" s="435"/>
      <c r="K14" s="435"/>
      <c r="L14" s="435"/>
      <c r="M14" s="435"/>
      <c r="N14" s="443" t="str">
        <f>IFERROR(IF(AM14="","",VLOOKUP(AM14,'Overview - Section A'!$P$30:$Q$31,2,FALSE)),"")</f>
        <v/>
      </c>
      <c r="O14" s="435"/>
      <c r="P14" s="390"/>
      <c r="Q14" s="371" t="str">
        <f t="array" ref="Q14">IFERROR(IF(INDEX('Reference Records'!$D$44:$D$93,MATCH(LEFT(C14,255),LEFT('Reference Records'!$C$44:$C$93,255),0))=0,"",INDEX('Reference Records'!$D$44:$D$93,MATCH(LEFT(C14,255),LEFT('Reference Records'!$C$44:$C$93,255),0))),"")</f>
        <v/>
      </c>
      <c r="R14" s="444"/>
      <c r="S14" s="435" t="str">
        <f>IF('Overview - Section A'!$AN$5="Funding Request",IF(N14="Funding Request Place Holder","",N14),"")</f>
        <v/>
      </c>
      <c r="T14" s="435"/>
      <c r="U14" s="390"/>
      <c r="V14" s="390"/>
      <c r="W14" s="402"/>
      <c r="X14" s="439" t="str">
        <f>IFERROR(IF(VLOOKUP(B14,'Reference Records'!$C$96:$D$119,2,FALSE)=0,"",VLOOKUP(B14,'Reference Records'!$C$96:$D$119,2,FALSE)),"")</f>
        <v/>
      </c>
      <c r="Y14" s="420" t="str">
        <f t="shared" si="0"/>
        <v/>
      </c>
      <c r="Z14" s="420"/>
      <c r="AA14" s="420" t="str">
        <f t="shared" si="1"/>
        <v/>
      </c>
      <c r="AB14" s="420" t="str">
        <f>IFERROR(IF('Overview - Section A'!$AN$5="Funding Request",VLOOKUP(S14,'Overview - Section A'!$M$30:$P$31,4,FALSE),IF(AM14="","",AM14)),"")</f>
        <v>a1236000008Hb5UAAS</v>
      </c>
      <c r="AC14" s="420" t="b">
        <f t="shared" si="2"/>
        <v>0</v>
      </c>
      <c r="AD14" s="420"/>
      <c r="AE14" s="420" t="str">
        <f t="array" ref="AE14">IFERROR(IF(INDEX('Overview - Section A'!$H$92:$H$109,MATCH(LEFT(B14,255),LEFT('Overview - Section A'!$E$92:$E$109,255),0))=0,"",INDEX('Overview - Section A'!$H$92:$H$109,MATCH(LEFT(B14,255),LEFT('Overview - Section A'!$E$92:$E$109,255),0))),"")</f>
        <v>a1P36000002M5OSEA0</v>
      </c>
      <c r="AF14" s="420" t="s">
        <v>773</v>
      </c>
      <c r="AG14" s="420" t="str">
        <f t="array" ref="AG14">IFERROR(IF(INDEX('Reference Records'!$G$44:$G$93,MATCH(LEFT(C14,255),LEFT('Reference Records'!$C$44:$C$93,255),0))=0,"",INDEX('Reference Records'!$G$44:$G$93,MATCH(LEFT(C14,255),LEFT('Reference Records'!$C$44:$C$93,255),0))),"")</f>
        <v/>
      </c>
      <c r="AH14" s="420" t="str">
        <f>IFERROR(IF('Overview - Section A'!$AN$5="Funding Request",IF('Reference Records'!$B$276&lt;&gt;"",VLOOKUP(T14,'Reference Records'!$B$276:$C$277,2,FALSE),VLOOKUP(T14,'Reference Records'!$A$289:$C$290,3,FALSE)),VLOOKUP(T14,'Reference Records'!$A$293:$C$295,3,FALSE)),"")</f>
        <v/>
      </c>
      <c r="AI14" s="445" t="s">
        <v>546</v>
      </c>
      <c r="AJ14" s="420" t="s">
        <v>775</v>
      </c>
      <c r="AK14" s="420" t="s">
        <v>375</v>
      </c>
      <c r="AL14" s="446">
        <v>40.388501021911402</v>
      </c>
      <c r="AM14" s="445" t="s">
        <v>383</v>
      </c>
      <c r="AN14" s="420" t="s">
        <v>373</v>
      </c>
      <c r="AO14" s="390"/>
      <c r="AP14" s="133"/>
      <c r="AQ14" s="137"/>
      <c r="AR14" s="137"/>
    </row>
    <row r="15" spans="1:44" ht="47.1" customHeight="1" x14ac:dyDescent="0.3">
      <c r="A15" s="367">
        <v>5</v>
      </c>
      <c r="B15" s="368"/>
      <c r="C15" s="368"/>
      <c r="D15" s="402"/>
      <c r="E15" s="386"/>
      <c r="F15" s="387"/>
      <c r="G15" s="442"/>
      <c r="H15" s="390"/>
      <c r="I15" s="435"/>
      <c r="J15" s="435"/>
      <c r="K15" s="435"/>
      <c r="L15" s="435"/>
      <c r="M15" s="435"/>
      <c r="N15" s="443" t="str">
        <f>IFERROR(IF(AM15="","",VLOOKUP(AM15,'Overview - Section A'!$P$30:$Q$31,2,FALSE)),"")</f>
        <v/>
      </c>
      <c r="O15" s="435"/>
      <c r="P15" s="390"/>
      <c r="Q15" s="371" t="str">
        <f t="array" ref="Q15">IFERROR(IF(INDEX('Reference Records'!$D$44:$D$93,MATCH(LEFT(C15,255),LEFT('Reference Records'!$C$44:$C$93,255),0))=0,"",INDEX('Reference Records'!$D$44:$D$93,MATCH(LEFT(C15,255),LEFT('Reference Records'!$C$44:$C$93,255),0))),"")</f>
        <v/>
      </c>
      <c r="R15" s="444"/>
      <c r="S15" s="435" t="str">
        <f>IF('Overview - Section A'!$AN$5="Funding Request",IF(N15="Funding Request Place Holder","",N15),"")</f>
        <v/>
      </c>
      <c r="T15" s="435"/>
      <c r="U15" s="390"/>
      <c r="V15" s="390"/>
      <c r="W15" s="402"/>
      <c r="X15" s="439" t="str">
        <f>IFERROR(IF(VLOOKUP(B15,'Reference Records'!$C$96:$D$119,2,FALSE)=0,"",VLOOKUP(B15,'Reference Records'!$C$96:$D$119,2,FALSE)),"")</f>
        <v/>
      </c>
      <c r="Y15" s="420" t="str">
        <f t="shared" si="0"/>
        <v/>
      </c>
      <c r="Z15" s="420"/>
      <c r="AA15" s="420" t="str">
        <f t="shared" si="1"/>
        <v/>
      </c>
      <c r="AB15" s="420" t="str">
        <f>IFERROR(IF('Overview - Section A'!$AN$5="Funding Request",VLOOKUP(S15,'Overview - Section A'!$M$30:$P$31,4,FALSE),IF(AM15="","",AM15)),"")</f>
        <v>a1236000008Hb5UAAS</v>
      </c>
      <c r="AC15" s="420" t="b">
        <f t="shared" si="2"/>
        <v>0</v>
      </c>
      <c r="AD15" s="420"/>
      <c r="AE15" s="420" t="str">
        <f t="array" ref="AE15">IFERROR(IF(INDEX('Overview - Section A'!$H$92:$H$109,MATCH(LEFT(B15,255),LEFT('Overview - Section A'!$E$92:$E$109,255),0))=0,"",INDEX('Overview - Section A'!$H$92:$H$109,MATCH(LEFT(B15,255),LEFT('Overview - Section A'!$E$92:$E$109,255),0))),"")</f>
        <v>a1P36000002M5OSEA0</v>
      </c>
      <c r="AF15" s="420" t="s">
        <v>776</v>
      </c>
      <c r="AG15" s="420" t="str">
        <f t="array" ref="AG15">IFERROR(IF(INDEX('Reference Records'!$G$44:$G$93,MATCH(LEFT(C15,255),LEFT('Reference Records'!$C$44:$C$93,255),0))=0,"",INDEX('Reference Records'!$G$44:$G$93,MATCH(LEFT(C15,255),LEFT('Reference Records'!$C$44:$C$93,255),0))),"")</f>
        <v/>
      </c>
      <c r="AH15" s="420" t="str">
        <f>IFERROR(IF('Overview - Section A'!$AN$5="Funding Request",IF('Reference Records'!$B$276&lt;&gt;"",VLOOKUP(T15,'Reference Records'!$B$276:$C$277,2,FALSE),VLOOKUP(T15,'Reference Records'!$A$289:$C$290,3,FALSE)),VLOOKUP(T15,'Reference Records'!$A$293:$C$295,3,FALSE)),"")</f>
        <v/>
      </c>
      <c r="AI15" s="445" t="s">
        <v>552</v>
      </c>
      <c r="AJ15" s="420" t="s">
        <v>778</v>
      </c>
      <c r="AK15" s="420" t="s">
        <v>375</v>
      </c>
      <c r="AL15" s="446">
        <v>36.295687351945404</v>
      </c>
      <c r="AM15" s="445" t="s">
        <v>383</v>
      </c>
      <c r="AN15" s="420" t="s">
        <v>373</v>
      </c>
      <c r="AO15" s="390"/>
      <c r="AP15" s="133"/>
      <c r="AQ15" s="137"/>
      <c r="AR15" s="137"/>
    </row>
    <row r="16" spans="1:44" ht="47.1" customHeight="1" x14ac:dyDescent="0.3">
      <c r="A16" s="367">
        <v>6</v>
      </c>
      <c r="B16" s="368"/>
      <c r="C16" s="368"/>
      <c r="D16" s="402"/>
      <c r="E16" s="386"/>
      <c r="F16" s="387"/>
      <c r="G16" s="442"/>
      <c r="H16" s="390"/>
      <c r="I16" s="435"/>
      <c r="J16" s="435"/>
      <c r="K16" s="435"/>
      <c r="L16" s="435"/>
      <c r="M16" s="435"/>
      <c r="N16" s="443" t="str">
        <f>IFERROR(IF(AM16="","",VLOOKUP(AM16,'Overview - Section A'!$P$30:$Q$31,2,FALSE)),"")</f>
        <v/>
      </c>
      <c r="O16" s="435"/>
      <c r="P16" s="390"/>
      <c r="Q16" s="371" t="str">
        <f t="array" ref="Q16">IFERROR(IF(INDEX('Reference Records'!$D$44:$D$93,MATCH(LEFT(C16,255),LEFT('Reference Records'!$C$44:$C$93,255),0))=0,"",INDEX('Reference Records'!$D$44:$D$93,MATCH(LEFT(C16,255),LEFT('Reference Records'!$C$44:$C$93,255),0))),"")</f>
        <v/>
      </c>
      <c r="R16" s="444"/>
      <c r="S16" s="435" t="str">
        <f>IF('Overview - Section A'!$AN$5="Funding Request",IF(N16="Funding Request Place Holder","",N16),"")</f>
        <v/>
      </c>
      <c r="T16" s="435"/>
      <c r="U16" s="390"/>
      <c r="V16" s="390"/>
      <c r="W16" s="402" t="s">
        <v>46</v>
      </c>
      <c r="X16" s="439" t="str">
        <f>IFERROR(IF(VLOOKUP(B16,'Reference Records'!$C$96:$D$119,2,FALSE)=0,"",VLOOKUP(B16,'Reference Records'!$C$96:$D$119,2,FALSE)),"")</f>
        <v/>
      </c>
      <c r="Y16" s="420" t="str">
        <f t="shared" si="0"/>
        <v/>
      </c>
      <c r="Z16" s="420"/>
      <c r="AA16" s="420" t="str">
        <f t="shared" si="1"/>
        <v/>
      </c>
      <c r="AB16" s="420" t="str">
        <f>IFERROR(IF('Overview - Section A'!$AN$5="Funding Request",VLOOKUP(S16,'Overview - Section A'!$M$30:$P$31,4,FALSE),IF(AM16="","",AM16)),"")</f>
        <v>a1236000008Hb5UAAS</v>
      </c>
      <c r="AC16" s="420" t="b">
        <f t="shared" si="2"/>
        <v>0</v>
      </c>
      <c r="AD16" s="420"/>
      <c r="AE16" s="420" t="str">
        <f t="array" ref="AE16">IFERROR(IF(INDEX('Overview - Section A'!$H$92:$H$109,MATCH(LEFT(B16,255),LEFT('Overview - Section A'!$E$92:$E$109,255),0))=0,"",INDEX('Overview - Section A'!$H$92:$H$109,MATCH(LEFT(B16,255),LEFT('Overview - Section A'!$E$92:$E$109,255),0))),"")</f>
        <v>a1P36000002M5OSEA0</v>
      </c>
      <c r="AF16" s="420" t="s">
        <v>779</v>
      </c>
      <c r="AG16" s="420" t="str">
        <f t="array" ref="AG16">IFERROR(IF(INDEX('Reference Records'!$G$44:$G$93,MATCH(LEFT(C16,255),LEFT('Reference Records'!$C$44:$C$93,255),0))=0,"",INDEX('Reference Records'!$G$44:$G$93,MATCH(LEFT(C16,255),LEFT('Reference Records'!$C$44:$C$93,255),0))),"")</f>
        <v/>
      </c>
      <c r="AH16" s="420" t="str">
        <f>IFERROR(IF('Overview - Section A'!$AN$5="Funding Request",IF('Reference Records'!$B$276&lt;&gt;"",VLOOKUP(T16,'Reference Records'!$B$276:$C$277,2,FALSE),VLOOKUP(T16,'Reference Records'!$A$289:$C$290,3,FALSE)),VLOOKUP(T16,'Reference Records'!$A$293:$C$295,3,FALSE)),"")</f>
        <v/>
      </c>
      <c r="AI16" s="445" t="s">
        <v>552</v>
      </c>
      <c r="AJ16" s="420" t="s">
        <v>781</v>
      </c>
      <c r="AK16" s="420" t="s">
        <v>375</v>
      </c>
      <c r="AL16" s="446">
        <v>59.000234686693297</v>
      </c>
      <c r="AM16" s="445" t="s">
        <v>383</v>
      </c>
      <c r="AN16" s="420" t="s">
        <v>373</v>
      </c>
      <c r="AO16" s="390"/>
      <c r="AP16" s="133"/>
      <c r="AQ16" s="137"/>
      <c r="AR16" s="137"/>
    </row>
    <row r="17" spans="1:44" ht="47.1" customHeight="1" x14ac:dyDescent="0.3">
      <c r="A17" s="367">
        <v>7</v>
      </c>
      <c r="B17" s="368"/>
      <c r="C17" s="368"/>
      <c r="D17" s="402"/>
      <c r="E17" s="386"/>
      <c r="F17" s="387"/>
      <c r="G17" s="442"/>
      <c r="H17" s="390"/>
      <c r="I17" s="435"/>
      <c r="J17" s="435"/>
      <c r="K17" s="435"/>
      <c r="L17" s="435"/>
      <c r="M17" s="435"/>
      <c r="N17" s="443" t="str">
        <f>IFERROR(IF(AM17="","",VLOOKUP(AM17,'Overview - Section A'!$P$30:$Q$31,2,FALSE)),"")</f>
        <v/>
      </c>
      <c r="O17" s="435"/>
      <c r="P17" s="390"/>
      <c r="Q17" s="371" t="str">
        <f t="array" ref="Q17">IFERROR(IF(INDEX('Reference Records'!$D$44:$D$93,MATCH(LEFT(C17,255),LEFT('Reference Records'!$C$44:$C$93,255),0))=0,"",INDEX('Reference Records'!$D$44:$D$93,MATCH(LEFT(C17,255),LEFT('Reference Records'!$C$44:$C$93,255),0))),"")</f>
        <v/>
      </c>
      <c r="R17" s="444"/>
      <c r="S17" s="435" t="str">
        <f>IF('Overview - Section A'!$AN$5="Funding Request",IF(N17="Funding Request Place Holder","",N17),"")</f>
        <v/>
      </c>
      <c r="T17" s="435"/>
      <c r="U17" s="390"/>
      <c r="V17" s="390"/>
      <c r="W17" s="402"/>
      <c r="X17" s="439" t="str">
        <f>IFERROR(IF(VLOOKUP(B17,'Reference Records'!$C$96:$D$119,2,FALSE)=0,"",VLOOKUP(B17,'Reference Records'!$C$96:$D$119,2,FALSE)),"")</f>
        <v/>
      </c>
      <c r="Y17" s="420" t="str">
        <f t="shared" si="0"/>
        <v/>
      </c>
      <c r="Z17" s="420"/>
      <c r="AA17" s="420" t="str">
        <f t="shared" si="1"/>
        <v/>
      </c>
      <c r="AB17" s="420" t="str">
        <f>IFERROR(IF('Overview - Section A'!$AN$5="Funding Request",VLOOKUP(S17,'Overview - Section A'!$M$30:$P$31,4,FALSE),IF(AM17="","",AM17)),"")</f>
        <v>a1236000008Hb5UAAS</v>
      </c>
      <c r="AC17" s="420" t="b">
        <f t="shared" si="2"/>
        <v>0</v>
      </c>
      <c r="AD17" s="420"/>
      <c r="AE17" s="420" t="str">
        <f t="array" ref="AE17">IFERROR(IF(INDEX('Overview - Section A'!$H$92:$H$109,MATCH(LEFT(B17,255),LEFT('Overview - Section A'!$E$92:$E$109,255),0))=0,"",INDEX('Overview - Section A'!$H$92:$H$109,MATCH(LEFT(B17,255),LEFT('Overview - Section A'!$E$92:$E$109,255),0))),"")</f>
        <v>a1P36000002M5OSEA0</v>
      </c>
      <c r="AF17" s="420" t="s">
        <v>782</v>
      </c>
      <c r="AG17" s="420" t="str">
        <f t="array" ref="AG17">IFERROR(IF(INDEX('Reference Records'!$G$44:$G$93,MATCH(LEFT(C17,255),LEFT('Reference Records'!$C$44:$C$93,255),0))=0,"",INDEX('Reference Records'!$G$44:$G$93,MATCH(LEFT(C17,255),LEFT('Reference Records'!$C$44:$C$93,255),0))),"")</f>
        <v/>
      </c>
      <c r="AH17" s="420" t="str">
        <f>IFERROR(IF('Overview - Section A'!$AN$5="Funding Request",IF('Reference Records'!$B$276&lt;&gt;"",VLOOKUP(T17,'Reference Records'!$B$276:$C$277,2,FALSE),VLOOKUP(T17,'Reference Records'!$A$289:$C$290,3,FALSE)),VLOOKUP(T17,'Reference Records'!$A$293:$C$295,3,FALSE)),"")</f>
        <v/>
      </c>
      <c r="AI17" s="445" t="s">
        <v>555</v>
      </c>
      <c r="AJ17" s="420" t="s">
        <v>784</v>
      </c>
      <c r="AK17" s="420" t="s">
        <v>375</v>
      </c>
      <c r="AL17" s="446">
        <v>26.7628638492574</v>
      </c>
      <c r="AM17" s="445" t="s">
        <v>383</v>
      </c>
      <c r="AN17" s="420" t="s">
        <v>373</v>
      </c>
      <c r="AO17" s="390"/>
      <c r="AP17" s="133"/>
      <c r="AQ17" s="137"/>
      <c r="AR17" s="137"/>
    </row>
    <row r="18" spans="1:44" ht="47.1" customHeight="1" x14ac:dyDescent="0.3">
      <c r="A18" s="367">
        <v>8</v>
      </c>
      <c r="B18" s="368" t="s">
        <v>2556</v>
      </c>
      <c r="C18" s="368" t="s">
        <v>2608</v>
      </c>
      <c r="D18" s="402"/>
      <c r="E18" s="386">
        <v>809</v>
      </c>
      <c r="F18" s="387">
        <v>809</v>
      </c>
      <c r="G18" s="388">
        <f>E18/F18*100</f>
        <v>100</v>
      </c>
      <c r="H18" s="390" t="s">
        <v>341</v>
      </c>
      <c r="I18" s="435"/>
      <c r="J18" s="435"/>
      <c r="K18" s="435"/>
      <c r="L18" s="435"/>
      <c r="M18" s="435"/>
      <c r="N18" s="443" t="str">
        <f>IFERROR(IF(AM18="","",VLOOKUP(AM18,'Overview - Section A'!$P$30:$Q$31,2,FALSE)),"")</f>
        <v/>
      </c>
      <c r="O18" s="435"/>
      <c r="P18" s="498" t="s">
        <v>3986</v>
      </c>
      <c r="Q18" s="371" t="str">
        <f t="array" ref="Q18">IFERROR(IF(INDEX('Reference Records'!$D$44:$D$93,MATCH(LEFT(C18,255),LEFT('Reference Records'!$C$44:$C$93,255),0))=0,"",INDEX('Reference Records'!$D$44:$D$93,MATCH(LEFT(C18,255),LEFT('Reference Records'!$C$44:$C$93,255),0))),"")</f>
        <v/>
      </c>
      <c r="R18" s="444"/>
      <c r="S18" s="435" t="str">
        <f>IF('Overview - Section A'!$AN$5="Funding Request",IF(N18="Funding Request Place Holder","",N18),"")</f>
        <v/>
      </c>
      <c r="T18" s="435" t="s">
        <v>375</v>
      </c>
      <c r="U18" s="390" t="s">
        <v>320</v>
      </c>
      <c r="V18" s="390" t="s">
        <v>325</v>
      </c>
      <c r="W18" s="497" t="s">
        <v>3997</v>
      </c>
      <c r="X18" s="439" t="str">
        <f>IFERROR(IF(VLOOKUP(B18,'Reference Records'!$C$96:$D$119,2,FALSE)=0,"",VLOOKUP(B18,'Reference Records'!$C$96:$D$119,2,FALSE)),"")</f>
        <v>MCI-00007</v>
      </c>
      <c r="Y18" s="420" t="str">
        <f t="shared" si="0"/>
        <v/>
      </c>
      <c r="Z18" s="420"/>
      <c r="AA18" s="420" t="str">
        <f t="shared" si="1"/>
        <v>TCS-7: Percentage of newly diagnosed people linked to HIV care (individual linkage)</v>
      </c>
      <c r="AB18" s="420" t="str">
        <f>IFERROR(IF('Overview - Section A'!$AN$5="Funding Request",VLOOKUP(S18,'Overview - Section A'!$M$30:$P$31,4,FALSE),IF(AM18="","",AM18)),"")</f>
        <v>a1236000008Hb5UAAS</v>
      </c>
      <c r="AC18" s="420" t="b">
        <f t="shared" si="2"/>
        <v>1</v>
      </c>
      <c r="AD18" s="420"/>
      <c r="AE18" s="420" t="str">
        <f t="array" ref="AE18">IFERROR(IF(INDEX('Overview - Section A'!$H$92:$H$109,MATCH(LEFT(B18,255),LEFT('Overview - Section A'!$E$92:$E$109,255),0))=0,"",INDEX('Overview - Section A'!$H$92:$H$109,MATCH(LEFT(B18,255),LEFT('Overview - Section A'!$E$92:$E$109,255),0))),"")</f>
        <v>a1P36000002M5OMEA0</v>
      </c>
      <c r="AF18" s="420" t="s">
        <v>785</v>
      </c>
      <c r="AG18" s="420" t="str">
        <f t="array" ref="AG18">IFERROR(IF(INDEX('Reference Records'!$G$44:$G$93,MATCH(LEFT(C18,255),LEFT('Reference Records'!$C$44:$C$93,255),0))=0,"",INDEX('Reference Records'!$G$44:$G$93,MATCH(LEFT(C18,255),LEFT('Reference Records'!$C$44:$C$93,255),0))),"")</f>
        <v>a1O36000001qZ9JEAU</v>
      </c>
      <c r="AH18" s="420" t="str">
        <f>IFERROR(IF('Overview - Section A'!$AN$5="Funding Request",IF('Reference Records'!$B$276&lt;&gt;"",VLOOKUP(T18,'Reference Records'!$B$276:$C$277,2,FALSE),VLOOKUP(T18,'Reference Records'!$A$289:$C$290,3,FALSE)),VLOOKUP(T18,'Reference Records'!$A$293:$C$295,3,FALSE)),"")</f>
        <v>a1A360000013M3HEAU</v>
      </c>
      <c r="AI18" s="445" t="s">
        <v>555</v>
      </c>
      <c r="AJ18" s="420" t="s">
        <v>787</v>
      </c>
      <c r="AK18" s="420" t="s">
        <v>375</v>
      </c>
      <c r="AL18" s="446">
        <v>83.891470749043194</v>
      </c>
      <c r="AM18" s="445" t="s">
        <v>383</v>
      </c>
      <c r="AN18" s="420" t="s">
        <v>373</v>
      </c>
      <c r="AO18" s="390"/>
      <c r="AP18" s="133"/>
      <c r="AQ18" s="137"/>
      <c r="AR18" s="137"/>
    </row>
    <row r="19" spans="1:44" ht="47.1" customHeight="1" x14ac:dyDescent="0.3">
      <c r="A19" s="367">
        <v>9</v>
      </c>
      <c r="B19" s="368" t="s">
        <v>2556</v>
      </c>
      <c r="C19" s="368"/>
      <c r="D19" s="402" t="s">
        <v>3990</v>
      </c>
      <c r="E19" s="494">
        <v>1562</v>
      </c>
      <c r="F19" s="495">
        <v>1562</v>
      </c>
      <c r="G19" s="499">
        <f>E19/F19*100</f>
        <v>100</v>
      </c>
      <c r="H19" s="500" t="s">
        <v>341</v>
      </c>
      <c r="I19" s="435"/>
      <c r="J19" s="435"/>
      <c r="K19" s="435"/>
      <c r="L19" s="435"/>
      <c r="M19" s="435"/>
      <c r="N19" s="443" t="str">
        <f>IFERROR(IF(AM19="","",VLOOKUP(AM19,'Overview - Section A'!$P$30:$Q$31,2,FALSE)),"")</f>
        <v/>
      </c>
      <c r="O19" s="435"/>
      <c r="P19" s="402" t="s">
        <v>3987</v>
      </c>
      <c r="Q19" s="371" t="str">
        <f t="array" ref="Q19">IFERROR(IF(INDEX('Reference Records'!$D$44:$D$93,MATCH(LEFT(C19,255),LEFT('Reference Records'!$C$44:$C$93,255),0))=0,"",INDEX('Reference Records'!$D$44:$D$93,MATCH(LEFT(C19,255),LEFT('Reference Records'!$C$44:$C$93,255),0))),"")</f>
        <v/>
      </c>
      <c r="R19" s="444"/>
      <c r="S19" s="435" t="str">
        <f>IF('Overview - Section A'!$AN$5="Funding Request",IF(N19="Funding Request Place Holder","",N19),"")</f>
        <v/>
      </c>
      <c r="T19" s="435" t="s">
        <v>375</v>
      </c>
      <c r="U19" s="390" t="s">
        <v>320</v>
      </c>
      <c r="V19" s="390" t="s">
        <v>325</v>
      </c>
      <c r="W19" s="497" t="s">
        <v>3998</v>
      </c>
      <c r="X19" s="439" t="str">
        <f>IFERROR(IF(VLOOKUP(B19,'Reference Records'!$C$96:$D$119,2,FALSE)=0,"",VLOOKUP(B19,'Reference Records'!$C$96:$D$119,2,FALSE)),"")</f>
        <v>MCI-00007</v>
      </c>
      <c r="Y19" s="420" t="str">
        <f t="shared" si="0"/>
        <v/>
      </c>
      <c r="Z19" s="420"/>
      <c r="AA19" s="420" t="str">
        <f t="shared" si="1"/>
        <v>TCS-Other 1: Percentage of newly diagnosed Sex Workers linked to HIV care (individual linkage)</v>
      </c>
      <c r="AB19" s="420" t="str">
        <f>IFERROR(IF('Overview - Section A'!$AN$5="Funding Request",VLOOKUP(S19,'Overview - Section A'!$M$30:$P$31,4,FALSE),IF(AM19="","",AM19)),"")</f>
        <v>a1236000008Hb5UAAS</v>
      </c>
      <c r="AC19" s="420" t="b">
        <f t="shared" si="2"/>
        <v>1</v>
      </c>
      <c r="AD19" s="420"/>
      <c r="AE19" s="420" t="str">
        <f t="array" ref="AE19">IFERROR(IF(INDEX('Overview - Section A'!$H$92:$H$109,MATCH(LEFT(B19,255),LEFT('Overview - Section A'!$E$92:$E$109,255),0))=0,"",INDEX('Overview - Section A'!$H$92:$H$109,MATCH(LEFT(B19,255),LEFT('Overview - Section A'!$E$92:$E$109,255),0))),"")</f>
        <v>a1P36000002M5OMEA0</v>
      </c>
      <c r="AF19" s="420" t="s">
        <v>788</v>
      </c>
      <c r="AG19" s="420" t="str">
        <f t="array" ref="AG19">IFERROR(IF(INDEX('Reference Records'!$G$44:$G$93,MATCH(LEFT(C19,255),LEFT('Reference Records'!$C$44:$C$93,255),0))=0,"",INDEX('Reference Records'!$G$44:$G$93,MATCH(LEFT(C19,255),LEFT('Reference Records'!$C$44:$C$93,255),0))),"")</f>
        <v/>
      </c>
      <c r="AH19" s="420" t="str">
        <f>IFERROR(IF('Overview - Section A'!$AN$5="Funding Request",IF('Reference Records'!$B$276&lt;&gt;"",VLOOKUP(T19,'Reference Records'!$B$276:$C$277,2,FALSE),VLOOKUP(T19,'Reference Records'!$A$289:$C$290,3,FALSE)),VLOOKUP(T19,'Reference Records'!$A$293:$C$295,3,FALSE)),"")</f>
        <v>a1A360000013M3HEAU</v>
      </c>
      <c r="AI19" s="445" t="s">
        <v>555</v>
      </c>
      <c r="AJ19" s="420" t="s">
        <v>790</v>
      </c>
      <c r="AK19" s="420" t="s">
        <v>375</v>
      </c>
      <c r="AL19" s="446">
        <v>42.529950669485601</v>
      </c>
      <c r="AM19" s="445" t="s">
        <v>383</v>
      </c>
      <c r="AN19" s="420" t="s">
        <v>373</v>
      </c>
      <c r="AO19" s="390"/>
      <c r="AP19" s="133"/>
      <c r="AQ19" s="137"/>
      <c r="AR19" s="137"/>
    </row>
    <row r="20" spans="1:44" ht="47.1" customHeight="1" x14ac:dyDescent="0.3">
      <c r="A20" s="367">
        <v>10</v>
      </c>
      <c r="B20" s="368" t="str">
        <f>IFERROR(IF(AND(C20="",D20=""),"",VLOOKUP(AI20,'Reference records(soft deleted)'!$B$61:$D$89,3,FALSE)),"")</f>
        <v>Comprehensive prevention programs for MSM</v>
      </c>
      <c r="C20" s="368" t="s">
        <v>2665</v>
      </c>
      <c r="D20" s="402"/>
      <c r="E20" s="494">
        <v>17973</v>
      </c>
      <c r="F20" s="495">
        <v>34987</v>
      </c>
      <c r="G20" s="496">
        <f t="shared" ref="G20:G36" si="3">IF(IF(AND(E20="",F20=""),IF(AL20="0.00","",AL20),IFERROR((E20/F20)*100,""))=0,"",IF(AND(E20="",F20=""),IF(AL20="0.00","",AL20),IFERROR((E20/F20)*100,"")))</f>
        <v>51.370509046217158</v>
      </c>
      <c r="H20" s="500" t="s">
        <v>341</v>
      </c>
      <c r="I20" s="435"/>
      <c r="J20" s="435"/>
      <c r="K20" s="435"/>
      <c r="L20" s="435"/>
      <c r="M20" s="435"/>
      <c r="N20" s="443" t="str">
        <f>IFERROR(IF(AM20="","",VLOOKUP(AM20,'Overview - Section A'!$P$30:$Q$31,2,FALSE)),"")</f>
        <v/>
      </c>
      <c r="O20" s="435"/>
      <c r="P20" s="390" t="s">
        <v>3985</v>
      </c>
      <c r="Q20" s="371" t="str">
        <f t="array" ref="Q20">IFERROR(IF(INDEX('Reference Records'!$D$44:$D$93,MATCH(LEFT(C20,255),LEFT('Reference Records'!$C$44:$C$93,255),0))=0,"",INDEX('Reference Records'!$D$44:$D$93,MATCH(LEFT(C20,255),LEFT('Reference Records'!$C$44:$C$93,255),0))),"")</f>
        <v/>
      </c>
      <c r="R20" s="444"/>
      <c r="S20" s="435" t="str">
        <f>IF('Overview - Section A'!$AN$5="Funding Request",IF(N20="Funding Request Place Holder","",N20),"")</f>
        <v/>
      </c>
      <c r="T20" s="435" t="str">
        <f t="shared" ref="T20:T23" si="4">IFERROR(IF(AK20="","",AK20),"")</f>
        <v>Ghana</v>
      </c>
      <c r="U20" s="390" t="s">
        <v>320</v>
      </c>
      <c r="V20" s="390" t="s">
        <v>325</v>
      </c>
      <c r="W20" s="497" t="s">
        <v>3999</v>
      </c>
      <c r="X20" s="439" t="str">
        <f>IFERROR(IF(VLOOKUP(B20,'Reference Records'!$C$96:$D$119,2,FALSE)=0,"",VLOOKUP(B20,'Reference Records'!$C$96:$D$119,2,FALSE)),"")</f>
        <v>MCI-00534</v>
      </c>
      <c r="Y20" s="420" t="str">
        <f t="shared" si="0"/>
        <v/>
      </c>
      <c r="Z20" s="420"/>
      <c r="AA20" s="420" t="str">
        <f t="shared" si="1"/>
        <v>KP-1a(M): Percentage of men who have sex with men reached with HIV prevention programs - defined package of services</v>
      </c>
      <c r="AB20" s="420" t="str">
        <f>IFERROR(IF('Overview - Section A'!$AN$5="Funding Request",VLOOKUP(S20,'Overview - Section A'!$M$30:$P$31,4,FALSE),IF(AM20="","",AM20)),"")</f>
        <v>a1236000008Hb5VAAS</v>
      </c>
      <c r="AC20" s="420" t="b">
        <f t="shared" si="2"/>
        <v>1</v>
      </c>
      <c r="AD20" s="420"/>
      <c r="AE20" s="420" t="str">
        <f t="array" ref="AE20">IFERROR(IF(INDEX('Overview - Section A'!$H$92:$H$109,MATCH(LEFT(B20,255),LEFT('Overview - Section A'!$E$92:$E$109,255),0))=0,"",INDEX('Overview - Section A'!$H$92:$H$109,MATCH(LEFT(B20,255),LEFT('Overview - Section A'!$E$92:$E$109,255),0))),"")</f>
        <v>a1P36000002M5OOEA0</v>
      </c>
      <c r="AF20" s="420" t="s">
        <v>791</v>
      </c>
      <c r="AG20" s="420" t="str">
        <f t="array" ref="AG20">IFERROR(IF(INDEX('Reference Records'!$G$44:$G$93,MATCH(LEFT(C20,255),LEFT('Reference Records'!$C$44:$C$93,255),0))=0,"",INDEX('Reference Records'!$G$44:$G$93,MATCH(LEFT(C20,255),LEFT('Reference Records'!$C$44:$C$93,255),0))),"")</f>
        <v>a1O36000001qZ9bEAE</v>
      </c>
      <c r="AH20" s="420" t="str">
        <f>IFERROR(IF('Overview - Section A'!$AN$5="Funding Request",IF('Reference Records'!$B$276&lt;&gt;"",VLOOKUP(T20,'Reference Records'!$B$276:$C$277,2,FALSE),VLOOKUP(T20,'Reference Records'!$A$289:$C$290,3,FALSE)),VLOOKUP(T20,'Reference Records'!$A$293:$C$295,3,FALSE)),"")</f>
        <v>a1A360000013M3HEAU</v>
      </c>
      <c r="AI20" s="445" t="s">
        <v>558</v>
      </c>
      <c r="AJ20" s="420" t="s">
        <v>793</v>
      </c>
      <c r="AK20" s="420" t="s">
        <v>375</v>
      </c>
      <c r="AL20" s="446">
        <v>51.370509046217201</v>
      </c>
      <c r="AM20" s="445" t="s">
        <v>389</v>
      </c>
      <c r="AN20" s="420" t="s">
        <v>373</v>
      </c>
      <c r="AO20" s="390"/>
      <c r="AP20" s="133"/>
      <c r="AQ20" s="137"/>
      <c r="AR20" s="137"/>
    </row>
    <row r="21" spans="1:44" ht="47.1" customHeight="1" x14ac:dyDescent="0.3">
      <c r="A21" s="367">
        <v>11</v>
      </c>
      <c r="B21" s="368" t="str">
        <f>IFERROR(IF(AND(C21="",D21=""),"",VLOOKUP(AI21,'Reference records(soft deleted)'!$B$61:$D$89,3,FALSE)),"")</f>
        <v>Comprehensive prevention programs for sex workers and their clients</v>
      </c>
      <c r="C21" s="368" t="s">
        <v>2567</v>
      </c>
      <c r="D21" s="402"/>
      <c r="E21" s="494">
        <v>51071</v>
      </c>
      <c r="F21" s="495">
        <v>65053</v>
      </c>
      <c r="G21" s="496">
        <f t="shared" si="3"/>
        <v>78.506756029698863</v>
      </c>
      <c r="H21" s="500" t="s">
        <v>340</v>
      </c>
      <c r="I21" s="435"/>
      <c r="J21" s="435"/>
      <c r="K21" s="435"/>
      <c r="L21" s="435"/>
      <c r="M21" s="435"/>
      <c r="N21" s="443" t="str">
        <f>IFERROR(IF(AM21="","",VLOOKUP(AM21,'Overview - Section A'!$P$30:$Q$31,2,FALSE)),"")</f>
        <v/>
      </c>
      <c r="O21" s="435"/>
      <c r="P21" s="390" t="s">
        <v>3984</v>
      </c>
      <c r="Q21" s="371" t="str">
        <f t="array" ref="Q21">IFERROR(IF(INDEX('Reference Records'!$D$44:$D$93,MATCH(LEFT(C21,255),LEFT('Reference Records'!$C$44:$C$93,255),0))=0,"",INDEX('Reference Records'!$D$44:$D$93,MATCH(LEFT(C21,255),LEFT('Reference Records'!$C$44:$C$93,255),0))),"")</f>
        <v/>
      </c>
      <c r="R21" s="444"/>
      <c r="S21" s="435" t="str">
        <f>IF('Overview - Section A'!$AN$5="Funding Request",IF(N21="Funding Request Place Holder","",N21),"")</f>
        <v/>
      </c>
      <c r="T21" s="435" t="str">
        <f t="shared" si="4"/>
        <v>Ghana</v>
      </c>
      <c r="U21" s="390" t="s">
        <v>320</v>
      </c>
      <c r="V21" s="390" t="s">
        <v>325</v>
      </c>
      <c r="W21" s="497" t="s">
        <v>4000</v>
      </c>
      <c r="X21" s="439" t="str">
        <f>IFERROR(IF(VLOOKUP(B21,'Reference Records'!$C$96:$D$119,2,FALSE)=0,"",VLOOKUP(B21,'Reference Records'!$C$96:$D$119,2,FALSE)),"")</f>
        <v>MCI-00002</v>
      </c>
      <c r="Y21" s="420" t="str">
        <f t="shared" si="0"/>
        <v/>
      </c>
      <c r="Z21" s="420"/>
      <c r="AA21" s="420" t="str">
        <f t="shared" si="1"/>
        <v>KP-1c(M): Percentage of sex workers reached with HIV prevention programs - defined package of services</v>
      </c>
      <c r="AB21" s="420" t="str">
        <f>IFERROR(IF('Overview - Section A'!$AN$5="Funding Request",VLOOKUP(S21,'Overview - Section A'!$M$30:$P$31,4,FALSE),IF(AM21="","",AM21)),"")</f>
        <v>a1236000008Hb5VAAS</v>
      </c>
      <c r="AC21" s="420" t="b">
        <f t="shared" si="2"/>
        <v>1</v>
      </c>
      <c r="AD21" s="420"/>
      <c r="AE21" s="420" t="str">
        <f t="array" ref="AE21">IFERROR(IF(INDEX('Overview - Section A'!$H$92:$H$109,MATCH(LEFT(B21,255),LEFT('Overview - Section A'!$E$92:$E$109,255),0))=0,"",INDEX('Overview - Section A'!$H$92:$H$109,MATCH(LEFT(B21,255),LEFT('Overview - Section A'!$E$92:$E$109,255),0))),"")</f>
        <v>a1P36000002M5OPEA0</v>
      </c>
      <c r="AF21" s="420" t="s">
        <v>794</v>
      </c>
      <c r="AG21" s="420" t="str">
        <f t="array" ref="AG21">IFERROR(IF(INDEX('Reference Records'!$G$44:$G$93,MATCH(LEFT(C21,255),LEFT('Reference Records'!$C$44:$C$93,255),0))=0,"",INDEX('Reference Records'!$G$44:$G$93,MATCH(LEFT(C21,255),LEFT('Reference Records'!$C$44:$C$93,255),0))),"")</f>
        <v>a1O36000001EGIlEAO</v>
      </c>
      <c r="AH21" s="420" t="str">
        <f>IFERROR(IF('Overview - Section A'!$AN$5="Funding Request",IF('Reference Records'!$B$276&lt;&gt;"",VLOOKUP(T21,'Reference Records'!$B$276:$C$277,2,FALSE),VLOOKUP(T21,'Reference Records'!$A$289:$C$290,3,FALSE)),VLOOKUP(T21,'Reference Records'!$A$293:$C$295,3,FALSE)),"")</f>
        <v>a1A360000013M3HEAU</v>
      </c>
      <c r="AI21" s="445" t="s">
        <v>561</v>
      </c>
      <c r="AJ21" s="420" t="s">
        <v>796</v>
      </c>
      <c r="AK21" s="420" t="s">
        <v>375</v>
      </c>
      <c r="AL21" s="446">
        <v>78.506756029698906</v>
      </c>
      <c r="AM21" s="445" t="s">
        <v>389</v>
      </c>
      <c r="AN21" s="420" t="s">
        <v>373</v>
      </c>
      <c r="AO21" s="390"/>
      <c r="AP21" s="133"/>
      <c r="AQ21" s="137"/>
      <c r="AR21" s="137"/>
    </row>
    <row r="22" spans="1:44" ht="47.1" customHeight="1" x14ac:dyDescent="0.3">
      <c r="A22" s="367">
        <v>12</v>
      </c>
      <c r="B22" s="368" t="str">
        <f>IFERROR(IF(AND(C22="",D22=""),"",VLOOKUP(AI22,'Reference records(soft deleted)'!$B$61:$D$89,3,FALSE)),"")</f>
        <v>Comprehensive prevention programs for MSM</v>
      </c>
      <c r="C22" s="368" t="str">
        <f>IFERROR(VLOOKUP(AJ22,'Reference records(soft deleted)'!$B$94:$D$166,3,FALSE),"")</f>
        <v>KP-3a(M): Percentage of men who have sex with men that have received an HIV test during the reporting period and know their results</v>
      </c>
      <c r="D22" s="402"/>
      <c r="E22" s="494">
        <v>11639</v>
      </c>
      <c r="F22" s="495">
        <v>34987</v>
      </c>
      <c r="G22" s="496">
        <f t="shared" si="3"/>
        <v>33.266641895561207</v>
      </c>
      <c r="H22" s="500" t="s">
        <v>341</v>
      </c>
      <c r="I22" s="435"/>
      <c r="J22" s="435"/>
      <c r="K22" s="435"/>
      <c r="L22" s="435"/>
      <c r="M22" s="435"/>
      <c r="N22" s="443" t="str">
        <f>IFERROR(IF(AM22="","",VLOOKUP(AM22,'Overview - Section A'!$P$30:$Q$31,2,FALSE)),"")</f>
        <v/>
      </c>
      <c r="O22" s="435"/>
      <c r="P22" s="390" t="s">
        <v>3985</v>
      </c>
      <c r="Q22" s="371" t="str">
        <f t="array" ref="Q22">IFERROR(IF(INDEX('Reference Records'!$D$44:$D$93,MATCH(LEFT(C22,255),LEFT('Reference Records'!$C$44:$C$93,255),0))=0,"",INDEX('Reference Records'!$D$44:$D$93,MATCH(LEFT(C22,255),LEFT('Reference Records'!$C$44:$C$93,255),0))),"")</f>
        <v/>
      </c>
      <c r="R22" s="444"/>
      <c r="S22" s="435" t="str">
        <f>IF('Overview - Section A'!$AN$5="Funding Request",IF(N22="Funding Request Place Holder","",N22),"")</f>
        <v/>
      </c>
      <c r="T22" s="435" t="str">
        <f t="shared" si="4"/>
        <v>Ghana</v>
      </c>
      <c r="U22" s="390" t="s">
        <v>320</v>
      </c>
      <c r="V22" s="390" t="s">
        <v>325</v>
      </c>
      <c r="W22" s="497" t="s">
        <v>4001</v>
      </c>
      <c r="X22" s="439" t="str">
        <f>IFERROR(IF(VLOOKUP(B22,'Reference Records'!$C$96:$D$119,2,FALSE)=0,"",VLOOKUP(B22,'Reference Records'!$C$96:$D$119,2,FALSE)),"")</f>
        <v>MCI-00534</v>
      </c>
      <c r="Y22" s="420" t="str">
        <f t="shared" si="0"/>
        <v/>
      </c>
      <c r="Z22" s="420"/>
      <c r="AA22" s="420" t="str">
        <f t="shared" si="1"/>
        <v>KP-3a(M): Percentage of men who have sex with men that have received an HIV test during the reporting period and know their results</v>
      </c>
      <c r="AB22" s="420" t="str">
        <f>IFERROR(IF('Overview - Section A'!$AN$5="Funding Request",VLOOKUP(S22,'Overview - Section A'!$M$30:$P$31,4,FALSE),IF(AM22="","",AM22)),"")</f>
        <v>a1236000008Hb5VAAS</v>
      </c>
      <c r="AC22" s="420" t="b">
        <f t="shared" si="2"/>
        <v>1</v>
      </c>
      <c r="AD22" s="420"/>
      <c r="AE22" s="420" t="str">
        <f t="array" ref="AE22">IFERROR(IF(INDEX('Overview - Section A'!$H$92:$H$109,MATCH(LEFT(B22,255),LEFT('Overview - Section A'!$E$92:$E$109,255),0))=0,"",INDEX('Overview - Section A'!$H$92:$H$109,MATCH(LEFT(B22,255),LEFT('Overview - Section A'!$E$92:$E$109,255),0))),"")</f>
        <v>a1P36000002M5OOEA0</v>
      </c>
      <c r="AF22" s="420" t="s">
        <v>797</v>
      </c>
      <c r="AG22" s="420" t="str">
        <f t="array" ref="AG22">IFERROR(IF(INDEX('Reference Records'!$G$44:$G$93,MATCH(LEFT(C22,255),LEFT('Reference Records'!$C$44:$C$93,255),0))=0,"",INDEX('Reference Records'!$G$44:$G$93,MATCH(LEFT(C22,255),LEFT('Reference Records'!$C$44:$C$93,255),0))),"")</f>
        <v>a1O36000001qZ9cEAE</v>
      </c>
      <c r="AH22" s="420" t="str">
        <f>IFERROR(IF('Overview - Section A'!$AN$5="Funding Request",IF('Reference Records'!$B$276&lt;&gt;"",VLOOKUP(T22,'Reference Records'!$B$276:$C$277,2,FALSE),VLOOKUP(T22,'Reference Records'!$A$289:$C$290,3,FALSE)),VLOOKUP(T22,'Reference Records'!$A$293:$C$295,3,FALSE)),"")</f>
        <v>a1A360000013M3HEAU</v>
      </c>
      <c r="AI22" s="445" t="s">
        <v>558</v>
      </c>
      <c r="AJ22" s="420" t="s">
        <v>799</v>
      </c>
      <c r="AK22" s="420" t="s">
        <v>375</v>
      </c>
      <c r="AL22" s="446">
        <v>71.910595975589104</v>
      </c>
      <c r="AM22" s="445" t="s">
        <v>389</v>
      </c>
      <c r="AN22" s="420" t="s">
        <v>373</v>
      </c>
      <c r="AO22" s="390"/>
      <c r="AP22" s="133"/>
      <c r="AQ22" s="137"/>
      <c r="AR22" s="137"/>
    </row>
    <row r="23" spans="1:44" ht="47.1" customHeight="1" x14ac:dyDescent="0.3">
      <c r="A23" s="367">
        <v>13</v>
      </c>
      <c r="B23" s="368" t="str">
        <f>IFERROR(IF(AND(C23="",D23=""),"",VLOOKUP(AI23,'Reference records(soft deleted)'!$B$61:$D$89,3,FALSE)),"")</f>
        <v>Comprehensive prevention programs for sex workers and their clients</v>
      </c>
      <c r="C23" s="368" t="str">
        <f>IFERROR(VLOOKUP(AJ23,'Reference records(soft deleted)'!$B$94:$D$166,3,FALSE),"")</f>
        <v>KP-3c(M): Percentage of sex workers that have received an HIV test during the reporting period and know their results</v>
      </c>
      <c r="D23" s="402"/>
      <c r="E23" s="494">
        <v>46780</v>
      </c>
      <c r="F23" s="495">
        <v>65053</v>
      </c>
      <c r="G23" s="496">
        <f t="shared" si="3"/>
        <v>71.910595975589132</v>
      </c>
      <c r="H23" s="500" t="s">
        <v>340</v>
      </c>
      <c r="I23" s="435"/>
      <c r="J23" s="435"/>
      <c r="K23" s="435"/>
      <c r="L23" s="435"/>
      <c r="M23" s="435"/>
      <c r="N23" s="443" t="str">
        <f>IFERROR(IF(AM23="","",VLOOKUP(AM23,'Overview - Section A'!$P$30:$Q$31,2,FALSE)),"")</f>
        <v/>
      </c>
      <c r="O23" s="435"/>
      <c r="P23" s="390" t="s">
        <v>3984</v>
      </c>
      <c r="Q23" s="371" t="str">
        <f t="array" ref="Q23">IFERROR(IF(INDEX('Reference Records'!$D$44:$D$93,MATCH(LEFT(C23,255),LEFT('Reference Records'!$C$44:$C$93,255),0))=0,"",INDEX('Reference Records'!$D$44:$D$93,MATCH(LEFT(C23,255),LEFT('Reference Records'!$C$44:$C$93,255),0))),"")</f>
        <v/>
      </c>
      <c r="R23" s="444"/>
      <c r="S23" s="435" t="str">
        <f>IF('Overview - Section A'!$AN$5="Funding Request",IF(N23="Funding Request Place Holder","",N23),"")</f>
        <v/>
      </c>
      <c r="T23" s="435" t="str">
        <f t="shared" si="4"/>
        <v>Ghana</v>
      </c>
      <c r="U23" s="390" t="s">
        <v>320</v>
      </c>
      <c r="V23" s="390" t="s">
        <v>325</v>
      </c>
      <c r="W23" s="497" t="s">
        <v>4002</v>
      </c>
      <c r="X23" s="439" t="str">
        <f>IFERROR(IF(VLOOKUP(B23,'Reference Records'!$C$96:$D$119,2,FALSE)=0,"",VLOOKUP(B23,'Reference Records'!$C$96:$D$119,2,FALSE)),"")</f>
        <v>MCI-00002</v>
      </c>
      <c r="Y23" s="420" t="str">
        <f t="shared" si="0"/>
        <v/>
      </c>
      <c r="Z23" s="420"/>
      <c r="AA23" s="420" t="str">
        <f t="shared" si="1"/>
        <v>KP-3c(M): Percentage of sex workers that have received an HIV test during the reporting period and know their results</v>
      </c>
      <c r="AB23" s="420" t="str">
        <f>IFERROR(IF('Overview - Section A'!$AN$5="Funding Request",VLOOKUP(S23,'Overview - Section A'!$M$30:$P$31,4,FALSE),IF(AM23="","",AM23)),"")</f>
        <v>a1236000008Hb5VAAS</v>
      </c>
      <c r="AC23" s="420" t="b">
        <f t="shared" si="2"/>
        <v>1</v>
      </c>
      <c r="AD23" s="420"/>
      <c r="AE23" s="420" t="str">
        <f t="array" ref="AE23">IFERROR(IF(INDEX('Overview - Section A'!$H$92:$H$109,MATCH(LEFT(B23,255),LEFT('Overview - Section A'!$E$92:$E$109,255),0))=0,"",INDEX('Overview - Section A'!$H$92:$H$109,MATCH(LEFT(B23,255),LEFT('Overview - Section A'!$E$92:$E$109,255),0))),"")</f>
        <v>a1P36000002M5OPEA0</v>
      </c>
      <c r="AF23" s="420" t="s">
        <v>800</v>
      </c>
      <c r="AG23" s="420" t="str">
        <f t="array" ref="AG23">IFERROR(IF(INDEX('Reference Records'!$G$44:$G$93,MATCH(LEFT(C23,255),LEFT('Reference Records'!$C$44:$C$93,255),0))=0,"",INDEX('Reference Records'!$G$44:$G$93,MATCH(LEFT(C23,255),LEFT('Reference Records'!$C$44:$C$93,255),0))),"")</f>
        <v>a1O36000001EGInEAO</v>
      </c>
      <c r="AH23" s="420" t="str">
        <f>IFERROR(IF('Overview - Section A'!$AN$5="Funding Request",IF('Reference Records'!$B$276&lt;&gt;"",VLOOKUP(T23,'Reference Records'!$B$276:$C$277,2,FALSE),VLOOKUP(T23,'Reference Records'!$A$289:$C$290,3,FALSE)),VLOOKUP(T23,'Reference Records'!$A$293:$C$295,3,FALSE)),"")</f>
        <v>a1A360000013M3HEAU</v>
      </c>
      <c r="AI23" s="445" t="s">
        <v>561</v>
      </c>
      <c r="AJ23" s="420" t="s">
        <v>802</v>
      </c>
      <c r="AK23" s="420" t="s">
        <v>375</v>
      </c>
      <c r="AL23" s="446">
        <v>78.506756029698906</v>
      </c>
      <c r="AM23" s="445" t="s">
        <v>389</v>
      </c>
      <c r="AN23" s="420" t="s">
        <v>373</v>
      </c>
      <c r="AO23" s="390"/>
      <c r="AP23" s="133"/>
      <c r="AQ23" s="137"/>
      <c r="AR23" s="137"/>
    </row>
    <row r="24" spans="1:44" ht="47.1" customHeight="1" x14ac:dyDescent="0.3">
      <c r="A24" s="367">
        <v>14</v>
      </c>
      <c r="B24" s="444"/>
      <c r="C24" s="444"/>
      <c r="D24" s="402"/>
      <c r="E24" s="494"/>
      <c r="F24" s="495"/>
      <c r="G24" s="496"/>
      <c r="H24" s="500"/>
      <c r="I24" s="435"/>
      <c r="J24" s="435"/>
      <c r="K24" s="435"/>
      <c r="L24" s="435"/>
      <c r="M24" s="435"/>
      <c r="N24" s="443" t="str">
        <f>IFERROR(IF(AM24="","",VLOOKUP(AM24,'Overview - Section A'!$P$30:$Q$31,2,FALSE)),"")</f>
        <v/>
      </c>
      <c r="O24" s="435"/>
      <c r="P24" s="390"/>
      <c r="Q24" s="371" t="str">
        <f t="array" ref="Q24">IFERROR(IF(INDEX('Reference Records'!$D$44:$D$93,MATCH(LEFT(C24,255),LEFT('Reference Records'!$C$44:$C$93,255),0))=0,"",INDEX('Reference Records'!$D$44:$D$93,MATCH(LEFT(C24,255),LEFT('Reference Records'!$C$44:$C$93,255),0))),"")</f>
        <v/>
      </c>
      <c r="R24" s="444"/>
      <c r="S24" s="435" t="str">
        <f>IF('Overview - Section A'!$AN$5="Funding Request",IF(N24="Funding Request Place Holder","",N24),"")</f>
        <v/>
      </c>
      <c r="T24" s="435"/>
      <c r="U24" s="390"/>
      <c r="V24" s="390"/>
      <c r="W24" s="497"/>
      <c r="X24" s="439" t="str">
        <f>IFERROR(IF(VLOOKUP(B24,'Reference Records'!$C$96:$D$119,2,FALSE)=0,"",VLOOKUP(B24,'Reference Records'!$C$96:$D$119,2,FALSE)),"")</f>
        <v/>
      </c>
      <c r="Y24" s="420" t="str">
        <f t="shared" si="0"/>
        <v/>
      </c>
      <c r="Z24" s="420"/>
      <c r="AA24" s="420" t="str">
        <f t="shared" si="1"/>
        <v/>
      </c>
      <c r="AB24" s="420" t="str">
        <f>IFERROR(IF('Overview - Section A'!$AN$5="Funding Request",VLOOKUP(S24,'Overview - Section A'!$M$30:$P$31,4,FALSE),IF(AM24="","",AM24)),"")</f>
        <v>a1236000008Hb5UAAS</v>
      </c>
      <c r="AC24" s="420" t="b">
        <f t="shared" si="2"/>
        <v>0</v>
      </c>
      <c r="AD24" s="420"/>
      <c r="AE24" s="420" t="str">
        <f t="array" ref="AE24">IFERROR(IF(INDEX('Overview - Section A'!$H$92:$H$109,MATCH(LEFT(B24,255),LEFT('Overview - Section A'!$E$92:$E$109,255),0))=0,"",INDEX('Overview - Section A'!$H$92:$H$109,MATCH(LEFT(B24,255),LEFT('Overview - Section A'!$E$92:$E$109,255),0))),"")</f>
        <v>a1P36000002M5OSEA0</v>
      </c>
      <c r="AF24" s="420" t="s">
        <v>803</v>
      </c>
      <c r="AG24" s="420" t="str">
        <f t="array" ref="AG24">IFERROR(IF(INDEX('Reference Records'!$G$44:$G$93,MATCH(LEFT(C24,255),LEFT('Reference Records'!$C$44:$C$93,255),0))=0,"",INDEX('Reference Records'!$G$44:$G$93,MATCH(LEFT(C24,255),LEFT('Reference Records'!$C$44:$C$93,255),0))),"")</f>
        <v/>
      </c>
      <c r="AH24" s="420" t="str">
        <f>IFERROR(IF('Overview - Section A'!$AN$5="Funding Request",IF('Reference Records'!$B$276&lt;&gt;"",VLOOKUP(T24,'Reference Records'!$B$276:$C$277,2,FALSE),VLOOKUP(T24,'Reference Records'!$A$289:$C$290,3,FALSE)),VLOOKUP(T24,'Reference Records'!$A$293:$C$295,3,FALSE)),"")</f>
        <v/>
      </c>
      <c r="AI24" s="445" t="s">
        <v>564</v>
      </c>
      <c r="AJ24" s="420"/>
      <c r="AK24" s="420" t="s">
        <v>375</v>
      </c>
      <c r="AL24" s="446">
        <v>75.470180026149094</v>
      </c>
      <c r="AM24" s="445" t="s">
        <v>383</v>
      </c>
      <c r="AN24" s="420" t="s">
        <v>373</v>
      </c>
      <c r="AO24" s="390"/>
      <c r="AP24" s="133"/>
      <c r="AQ24" s="137"/>
      <c r="AR24" s="137"/>
    </row>
    <row r="25" spans="1:44" ht="47.1" customHeight="1" x14ac:dyDescent="0.3">
      <c r="A25" s="367">
        <v>15</v>
      </c>
      <c r="B25" s="368"/>
      <c r="C25" s="368"/>
      <c r="D25" s="402"/>
      <c r="E25" s="386"/>
      <c r="F25" s="387"/>
      <c r="G25" s="442"/>
      <c r="H25" s="390"/>
      <c r="I25" s="435"/>
      <c r="J25" s="435"/>
      <c r="K25" s="435"/>
      <c r="L25" s="435"/>
      <c r="M25" s="435"/>
      <c r="N25" s="443" t="str">
        <f>IFERROR(IF(AM25="","",VLOOKUP(AM25,'Overview - Section A'!$P$30:$Q$31,2,FALSE)),"")</f>
        <v/>
      </c>
      <c r="O25" s="435"/>
      <c r="P25" s="390"/>
      <c r="Q25" s="371" t="str">
        <f t="array" ref="Q25">IFERROR(IF(INDEX('Reference Records'!$D$44:$D$93,MATCH(LEFT(C25,255),LEFT('Reference Records'!$C$44:$C$93,255),0))=0,"",INDEX('Reference Records'!$D$44:$D$93,MATCH(LEFT(C25,255),LEFT('Reference Records'!$C$44:$C$93,255),0))),"")</f>
        <v/>
      </c>
      <c r="R25" s="444"/>
      <c r="S25" s="435" t="str">
        <f>IF('Overview - Section A'!$AN$5="Funding Request",IF(N25="Funding Request Place Holder","",N25),"")</f>
        <v/>
      </c>
      <c r="T25" s="435"/>
      <c r="U25" s="390"/>
      <c r="V25" s="390"/>
      <c r="W25" s="497"/>
      <c r="X25" s="439" t="str">
        <f>IFERROR(IF(VLOOKUP(B25,'Reference Records'!$C$96:$D$119,2,FALSE)=0,"",VLOOKUP(B25,'Reference Records'!$C$96:$D$119,2,FALSE)),"")</f>
        <v/>
      </c>
      <c r="Y25" s="420" t="str">
        <f t="shared" si="0"/>
        <v/>
      </c>
      <c r="Z25" s="420"/>
      <c r="AA25" s="420" t="str">
        <f t="shared" si="1"/>
        <v/>
      </c>
      <c r="AB25" s="420" t="str">
        <f>IFERROR(IF('Overview - Section A'!$AN$5="Funding Request",VLOOKUP(S25,'Overview - Section A'!$M$30:$P$31,4,FALSE),IF(AM25="","",AM25)),"")</f>
        <v>a1236000008Hb5UAAS</v>
      </c>
      <c r="AC25" s="420" t="b">
        <f t="shared" si="2"/>
        <v>0</v>
      </c>
      <c r="AD25" s="420"/>
      <c r="AE25" s="420" t="str">
        <f t="array" ref="AE25">IFERROR(IF(INDEX('Overview - Section A'!$H$92:$H$109,MATCH(LEFT(B25,255),LEFT('Overview - Section A'!$E$92:$E$109,255),0))=0,"",INDEX('Overview - Section A'!$H$92:$H$109,MATCH(LEFT(B25,255),LEFT('Overview - Section A'!$E$92:$E$109,255),0))),"")</f>
        <v>a1P36000002M5OSEA0</v>
      </c>
      <c r="AF25" s="420" t="s">
        <v>804</v>
      </c>
      <c r="AG25" s="420" t="str">
        <f t="array" ref="AG25">IFERROR(IF(INDEX('Reference Records'!$G$44:$G$93,MATCH(LEFT(C25,255),LEFT('Reference Records'!$C$44:$C$93,255),0))=0,"",INDEX('Reference Records'!$G$44:$G$93,MATCH(LEFT(C25,255),LEFT('Reference Records'!$C$44:$C$93,255),0))),"")</f>
        <v/>
      </c>
      <c r="AH25" s="420" t="str">
        <f>IFERROR(IF('Overview - Section A'!$AN$5="Funding Request",IF('Reference Records'!$B$276&lt;&gt;"",VLOOKUP(T25,'Reference Records'!$B$276:$C$277,2,FALSE),VLOOKUP(T25,'Reference Records'!$A$289:$C$290,3,FALSE)),VLOOKUP(T25,'Reference Records'!$A$293:$C$295,3,FALSE)),"")</f>
        <v/>
      </c>
      <c r="AI25" s="445" t="s">
        <v>564</v>
      </c>
      <c r="AJ25" s="420" t="s">
        <v>806</v>
      </c>
      <c r="AK25" s="420" t="s">
        <v>375</v>
      </c>
      <c r="AL25" s="446">
        <v>75.470180026149094</v>
      </c>
      <c r="AM25" s="445" t="s">
        <v>383</v>
      </c>
      <c r="AN25" s="420" t="s">
        <v>373</v>
      </c>
      <c r="AO25" s="390"/>
      <c r="AP25" s="133"/>
      <c r="AQ25" s="137"/>
      <c r="AR25" s="137"/>
    </row>
    <row r="26" spans="1:44" ht="47.1" customHeight="1" x14ac:dyDescent="0.3">
      <c r="A26" s="367">
        <v>16</v>
      </c>
      <c r="B26" s="368" t="str">
        <f>IFERROR(IF(AND(C26="",D26=""),"",VLOOKUP(AI26,'Reference records(soft deleted)'!$B$61:$D$89,3,FALSE)),"")</f>
        <v/>
      </c>
      <c r="C26" s="368" t="str">
        <f>IFERROR(VLOOKUP(AJ26,'Reference records(soft deleted)'!$B$94:$D$166,3,FALSE),"")</f>
        <v/>
      </c>
      <c r="D26" s="402"/>
      <c r="E26" s="386"/>
      <c r="F26" s="387"/>
      <c r="G26" s="442"/>
      <c r="H26" s="390"/>
      <c r="I26" s="435"/>
      <c r="J26" s="435"/>
      <c r="K26" s="435"/>
      <c r="L26" s="435"/>
      <c r="M26" s="435"/>
      <c r="N26" s="443" t="str">
        <f>IFERROR(IF(AM26="","",VLOOKUP(AM26,'Overview - Section A'!$P$30:$Q$31,2,FALSE)),"")</f>
        <v/>
      </c>
      <c r="O26" s="435"/>
      <c r="P26" s="390"/>
      <c r="Q26" s="371" t="str">
        <f t="array" ref="Q26">IFERROR(IF(INDEX('Reference Records'!$D$44:$D$93,MATCH(LEFT(C26,255),LEFT('Reference Records'!$C$44:$C$93,255),0))=0,"",INDEX('Reference Records'!$D$44:$D$93,MATCH(LEFT(C26,255),LEFT('Reference Records'!$C$44:$C$93,255),0))),"")</f>
        <v/>
      </c>
      <c r="R26" s="444"/>
      <c r="S26" s="435" t="str">
        <f>IF('Overview - Section A'!$AN$5="Funding Request",IF(N26="Funding Request Place Holder","",N26),"")</f>
        <v/>
      </c>
      <c r="T26" s="435"/>
      <c r="U26" s="390"/>
      <c r="V26" s="390"/>
      <c r="W26" s="402"/>
      <c r="X26" s="439" t="str">
        <f>IFERROR(IF(VLOOKUP(B26,'Reference Records'!$C$96:$D$119,2,FALSE)=0,"",VLOOKUP(B26,'Reference Records'!$C$96:$D$119,2,FALSE)),"")</f>
        <v/>
      </c>
      <c r="Y26" s="420" t="str">
        <f t="shared" si="0"/>
        <v/>
      </c>
      <c r="Z26" s="420"/>
      <c r="AA26" s="420" t="str">
        <f t="shared" si="1"/>
        <v/>
      </c>
      <c r="AB26" s="420" t="str">
        <f>IFERROR(IF('Overview - Section A'!$AN$5="Funding Request",VLOOKUP(S26,'Overview - Section A'!$M$30:$P$31,4,FALSE),IF(AM26="","",AM26)),"")</f>
        <v>a1236000008Hb5UAAS</v>
      </c>
      <c r="AC26" s="420" t="b">
        <f t="shared" si="2"/>
        <v>0</v>
      </c>
      <c r="AD26" s="420"/>
      <c r="AE26" s="420" t="str">
        <f t="array" ref="AE26">IFERROR(IF(INDEX('Overview - Section A'!$H$92:$H$109,MATCH(LEFT(B26,255),LEFT('Overview - Section A'!$E$92:$E$109,255),0))=0,"",INDEX('Overview - Section A'!$H$92:$H$109,MATCH(LEFT(B26,255),LEFT('Overview - Section A'!$E$92:$E$109,255),0))),"")</f>
        <v>a1P36000002M5OSEA0</v>
      </c>
      <c r="AF26" s="420" t="s">
        <v>807</v>
      </c>
      <c r="AG26" s="420" t="str">
        <f t="array" ref="AG26">IFERROR(IF(INDEX('Reference Records'!$G$44:$G$93,MATCH(LEFT(C26,255),LEFT('Reference Records'!$C$44:$C$93,255),0))=0,"",INDEX('Reference Records'!$G$44:$G$93,MATCH(LEFT(C26,255),LEFT('Reference Records'!$C$44:$C$93,255),0))),"")</f>
        <v/>
      </c>
      <c r="AH26" s="420" t="str">
        <f>IFERROR(IF('Overview - Section A'!$AN$5="Funding Request",IF('Reference Records'!$B$276&lt;&gt;"",VLOOKUP(T26,'Reference Records'!$B$276:$C$277,2,FALSE),VLOOKUP(T26,'Reference Records'!$A$289:$C$290,3,FALSE)),VLOOKUP(T26,'Reference Records'!$A$293:$C$295,3,FALSE)),"")</f>
        <v/>
      </c>
      <c r="AI26" s="445" t="s">
        <v>567</v>
      </c>
      <c r="AJ26" s="420" t="s">
        <v>808</v>
      </c>
      <c r="AK26" s="420" t="s">
        <v>375</v>
      </c>
      <c r="AL26" s="446"/>
      <c r="AM26" s="445" t="s">
        <v>383</v>
      </c>
      <c r="AN26" s="420" t="s">
        <v>373</v>
      </c>
      <c r="AO26" s="390"/>
      <c r="AP26" s="133"/>
      <c r="AQ26" s="137"/>
      <c r="AR26" s="137"/>
    </row>
    <row r="27" spans="1:44" ht="47.1" customHeight="1" x14ac:dyDescent="0.3">
      <c r="A27" s="367">
        <v>17</v>
      </c>
      <c r="B27" s="368" t="str">
        <f>IFERROR(IF(AND(C27="",D27=""),"",VLOOKUP(AI27,'Reference records(soft deleted)'!$B$61:$D$89,3,FALSE)),"")</f>
        <v/>
      </c>
      <c r="C27" s="368" t="str">
        <f>IFERROR(VLOOKUP(AJ27,'Reference records(soft deleted)'!$B$94:$D$166,3,FALSE),"")</f>
        <v/>
      </c>
      <c r="D27" s="402"/>
      <c r="E27" s="386"/>
      <c r="F27" s="387"/>
      <c r="G27" s="442"/>
      <c r="H27" s="390"/>
      <c r="I27" s="435"/>
      <c r="J27" s="435"/>
      <c r="K27" s="435"/>
      <c r="L27" s="435"/>
      <c r="M27" s="435"/>
      <c r="N27" s="443" t="str">
        <f>IFERROR(IF(AM27="","",VLOOKUP(AM27,'Overview - Section A'!$P$30:$Q$31,2,FALSE)),"")</f>
        <v/>
      </c>
      <c r="O27" s="435"/>
      <c r="P27" s="390"/>
      <c r="Q27" s="371" t="str">
        <f t="array" ref="Q27">IFERROR(IF(INDEX('Reference Records'!$D$44:$D$93,MATCH(LEFT(C27,255),LEFT('Reference Records'!$C$44:$C$93,255),0))=0,"",INDEX('Reference Records'!$D$44:$D$93,MATCH(LEFT(C27,255),LEFT('Reference Records'!$C$44:$C$93,255),0))),"")</f>
        <v/>
      </c>
      <c r="R27" s="444"/>
      <c r="S27" s="435" t="str">
        <f>IF('Overview - Section A'!$AN$5="Funding Request",IF(N27="Funding Request Place Holder","",N27),"")</f>
        <v/>
      </c>
      <c r="T27" s="435"/>
      <c r="U27" s="390"/>
      <c r="V27" s="390"/>
      <c r="W27" s="402"/>
      <c r="X27" s="439" t="str">
        <f>IFERROR(IF(VLOOKUP(B27,'Reference Records'!$C$96:$D$119,2,FALSE)=0,"",VLOOKUP(B27,'Reference Records'!$C$96:$D$119,2,FALSE)),"")</f>
        <v/>
      </c>
      <c r="Y27" s="420" t="str">
        <f t="shared" si="0"/>
        <v/>
      </c>
      <c r="Z27" s="420"/>
      <c r="AA27" s="420" t="str">
        <f t="shared" si="1"/>
        <v/>
      </c>
      <c r="AB27" s="420" t="str">
        <f>IFERROR(IF('Overview - Section A'!$AN$5="Funding Request",VLOOKUP(S27,'Overview - Section A'!$M$30:$P$31,4,FALSE),IF(AM27="","",AM27)),"")</f>
        <v>a1236000008Hb5UAAS</v>
      </c>
      <c r="AC27" s="420" t="b">
        <f t="shared" si="2"/>
        <v>0</v>
      </c>
      <c r="AD27" s="420"/>
      <c r="AE27" s="420" t="str">
        <f t="array" ref="AE27">IFERROR(IF(INDEX('Overview - Section A'!$H$92:$H$109,MATCH(LEFT(B27,255),LEFT('Overview - Section A'!$E$92:$E$109,255),0))=0,"",INDEX('Overview - Section A'!$H$92:$H$109,MATCH(LEFT(B27,255),LEFT('Overview - Section A'!$E$92:$E$109,255),0))),"")</f>
        <v>a1P36000002M5OSEA0</v>
      </c>
      <c r="AF27" s="420" t="s">
        <v>809</v>
      </c>
      <c r="AG27" s="420" t="str">
        <f t="array" ref="AG27">IFERROR(IF(INDEX('Reference Records'!$G$44:$G$93,MATCH(LEFT(C27,255),LEFT('Reference Records'!$C$44:$C$93,255),0))=0,"",INDEX('Reference Records'!$G$44:$G$93,MATCH(LEFT(C27,255),LEFT('Reference Records'!$C$44:$C$93,255),0))),"")</f>
        <v/>
      </c>
      <c r="AH27" s="420" t="str">
        <f>IFERROR(IF('Overview - Section A'!$AN$5="Funding Request",IF('Reference Records'!$B$276&lt;&gt;"",VLOOKUP(T27,'Reference Records'!$B$276:$C$277,2,FALSE),VLOOKUP(T27,'Reference Records'!$A$289:$C$290,3,FALSE)),VLOOKUP(T27,'Reference Records'!$A$293:$C$295,3,FALSE)),"")</f>
        <v/>
      </c>
      <c r="AI27" s="445" t="s">
        <v>567</v>
      </c>
      <c r="AJ27" s="420" t="s">
        <v>810</v>
      </c>
      <c r="AK27" s="420" t="s">
        <v>375</v>
      </c>
      <c r="AL27" s="446">
        <v>84.993084370677707</v>
      </c>
      <c r="AM27" s="445" t="s">
        <v>383</v>
      </c>
      <c r="AN27" s="420" t="s">
        <v>373</v>
      </c>
      <c r="AO27" s="390"/>
      <c r="AP27" s="133"/>
      <c r="AQ27" s="137"/>
      <c r="AR27" s="137"/>
    </row>
    <row r="28" spans="1:44" ht="47.1" customHeight="1" x14ac:dyDescent="0.3">
      <c r="A28" s="367">
        <v>18</v>
      </c>
      <c r="B28" s="368" t="str">
        <f>IFERROR(IF(AND(C28="",D28=""),"",VLOOKUP(AI28,'Reference records(soft deleted)'!$B$61:$D$89,3,FALSE)),"")</f>
        <v/>
      </c>
      <c r="C28" s="368" t="str">
        <f>IFERROR(VLOOKUP(AJ28,'Reference records(soft deleted)'!$B$94:$D$166,3,FALSE),"")</f>
        <v/>
      </c>
      <c r="D28" s="402"/>
      <c r="E28" s="386"/>
      <c r="F28" s="387"/>
      <c r="G28" s="442"/>
      <c r="H28" s="390"/>
      <c r="I28" s="435"/>
      <c r="J28" s="435"/>
      <c r="K28" s="435"/>
      <c r="L28" s="435"/>
      <c r="M28" s="435"/>
      <c r="N28" s="443" t="str">
        <f>IFERROR(IF(AM28="","",VLOOKUP(AM28,'Overview - Section A'!$P$30:$Q$31,2,FALSE)),"")</f>
        <v/>
      </c>
      <c r="O28" s="435"/>
      <c r="P28" s="390"/>
      <c r="Q28" s="371" t="str">
        <f t="array" ref="Q28">IFERROR(IF(INDEX('Reference Records'!$D$44:$D$93,MATCH(LEFT(C28,255),LEFT('Reference Records'!$C$44:$C$93,255),0))=0,"",INDEX('Reference Records'!$D$44:$D$93,MATCH(LEFT(C28,255),LEFT('Reference Records'!$C$44:$C$93,255),0))),"")</f>
        <v/>
      </c>
      <c r="R28" s="444"/>
      <c r="S28" s="435" t="str">
        <f>IF('Overview - Section A'!$AN$5="Funding Request",IF(N28="Funding Request Place Holder","",N28),"")</f>
        <v/>
      </c>
      <c r="T28" s="435"/>
      <c r="U28" s="390"/>
      <c r="V28" s="390"/>
      <c r="W28" s="402"/>
      <c r="X28" s="439" t="str">
        <f>IFERROR(IF(VLOOKUP(B28,'Reference Records'!$C$96:$D$119,2,FALSE)=0,"",VLOOKUP(B28,'Reference Records'!$C$96:$D$119,2,FALSE)),"")</f>
        <v/>
      </c>
      <c r="Y28" s="420" t="str">
        <f t="shared" si="0"/>
        <v/>
      </c>
      <c r="Z28" s="420"/>
      <c r="AA28" s="420" t="str">
        <f t="shared" si="1"/>
        <v/>
      </c>
      <c r="AB28" s="420" t="str">
        <f>IFERROR(IF('Overview - Section A'!$AN$5="Funding Request",VLOOKUP(S28,'Overview - Section A'!$M$30:$P$31,4,FALSE),IF(AM28="","",AM28)),"")</f>
        <v>a1236000008Hb5UAAS</v>
      </c>
      <c r="AC28" s="420" t="b">
        <f t="shared" si="2"/>
        <v>0</v>
      </c>
      <c r="AD28" s="420"/>
      <c r="AE28" s="420" t="str">
        <f t="array" ref="AE28">IFERROR(IF(INDEX('Overview - Section A'!$H$92:$H$109,MATCH(LEFT(B28,255),LEFT('Overview - Section A'!$E$92:$E$109,255),0))=0,"",INDEX('Overview - Section A'!$H$92:$H$109,MATCH(LEFT(B28,255),LEFT('Overview - Section A'!$E$92:$E$109,255),0))),"")</f>
        <v>a1P36000002M5OSEA0</v>
      </c>
      <c r="AF28" s="420" t="s">
        <v>811</v>
      </c>
      <c r="AG28" s="420" t="str">
        <f t="array" ref="AG28">IFERROR(IF(INDEX('Reference Records'!$G$44:$G$93,MATCH(LEFT(C28,255),LEFT('Reference Records'!$C$44:$C$93,255),0))=0,"",INDEX('Reference Records'!$G$44:$G$93,MATCH(LEFT(C28,255),LEFT('Reference Records'!$C$44:$C$93,255),0))),"")</f>
        <v/>
      </c>
      <c r="AH28" s="420" t="str">
        <f>IFERROR(IF('Overview - Section A'!$AN$5="Funding Request",IF('Reference Records'!$B$276&lt;&gt;"",VLOOKUP(T28,'Reference Records'!$B$276:$C$277,2,FALSE),VLOOKUP(T28,'Reference Records'!$A$289:$C$290,3,FALSE)),VLOOKUP(T28,'Reference Records'!$A$293:$C$295,3,FALSE)),"")</f>
        <v/>
      </c>
      <c r="AI28" s="445" t="s">
        <v>567</v>
      </c>
      <c r="AJ28" s="420" t="s">
        <v>812</v>
      </c>
      <c r="AK28" s="420" t="s">
        <v>375</v>
      </c>
      <c r="AL28" s="446">
        <v>73.3333333333333</v>
      </c>
      <c r="AM28" s="445" t="s">
        <v>383</v>
      </c>
      <c r="AN28" s="420" t="s">
        <v>373</v>
      </c>
      <c r="AO28" s="390"/>
      <c r="AP28" s="133"/>
      <c r="AQ28" s="137"/>
      <c r="AR28" s="137"/>
    </row>
    <row r="29" spans="1:44" ht="47.1" customHeight="1" x14ac:dyDescent="0.3">
      <c r="A29" s="367">
        <v>19</v>
      </c>
      <c r="B29" s="368" t="str">
        <f>IFERROR(IF(AND(C29="",D29=""),"",VLOOKUP(AI29,'Reference records(soft deleted)'!$B$61:$D$89,3,FALSE)),"")</f>
        <v/>
      </c>
      <c r="C29" s="368" t="str">
        <f>IFERROR(VLOOKUP(AJ29,'Reference records(soft deleted)'!$B$94:$D$166,3,FALSE),"")</f>
        <v/>
      </c>
      <c r="D29" s="402"/>
      <c r="E29" s="386"/>
      <c r="F29" s="387"/>
      <c r="G29" s="442"/>
      <c r="H29" s="390"/>
      <c r="I29" s="435"/>
      <c r="J29" s="435"/>
      <c r="K29" s="435"/>
      <c r="L29" s="435"/>
      <c r="M29" s="435"/>
      <c r="N29" s="443" t="str">
        <f>IFERROR(IF(AM29="","",VLOOKUP(AM29,'Overview - Section A'!$P$30:$Q$31,2,FALSE)),"")</f>
        <v/>
      </c>
      <c r="O29" s="435"/>
      <c r="P29" s="390"/>
      <c r="Q29" s="371" t="str">
        <f t="array" ref="Q29">IFERROR(IF(INDEX('Reference Records'!$D$44:$D$93,MATCH(LEFT(C29,255),LEFT('Reference Records'!$C$44:$C$93,255),0))=0,"",INDEX('Reference Records'!$D$44:$D$93,MATCH(LEFT(C29,255),LEFT('Reference Records'!$C$44:$C$93,255),0))),"")</f>
        <v/>
      </c>
      <c r="R29" s="444"/>
      <c r="S29" s="435" t="str">
        <f>IF('Overview - Section A'!$AN$5="Funding Request",IF(N29="Funding Request Place Holder","",N29),"")</f>
        <v/>
      </c>
      <c r="T29" s="435"/>
      <c r="U29" s="390"/>
      <c r="V29" s="390"/>
      <c r="W29" s="402"/>
      <c r="X29" s="439" t="str">
        <f>IFERROR(IF(VLOOKUP(B29,'Reference Records'!$C$96:$D$119,2,FALSE)=0,"",VLOOKUP(B29,'Reference Records'!$C$96:$D$119,2,FALSE)),"")</f>
        <v/>
      </c>
      <c r="Y29" s="420" t="str">
        <f t="shared" si="0"/>
        <v/>
      </c>
      <c r="Z29" s="420"/>
      <c r="AA29" s="420" t="str">
        <f t="shared" si="1"/>
        <v/>
      </c>
      <c r="AB29" s="420" t="str">
        <f>IFERROR(IF('Overview - Section A'!$AN$5="Funding Request",VLOOKUP(S29,'Overview - Section A'!$M$30:$P$31,4,FALSE),IF(AM29="","",AM29)),"")</f>
        <v>a1236000008Hb5UAAS</v>
      </c>
      <c r="AC29" s="420" t="b">
        <f t="shared" si="2"/>
        <v>0</v>
      </c>
      <c r="AD29" s="420"/>
      <c r="AE29" s="420" t="str">
        <f t="array" ref="AE29">IFERROR(IF(INDEX('Overview - Section A'!$H$92:$H$109,MATCH(LEFT(B29,255),LEFT('Overview - Section A'!$E$92:$E$109,255),0))=0,"",INDEX('Overview - Section A'!$H$92:$H$109,MATCH(LEFT(B29,255),LEFT('Overview - Section A'!$E$92:$E$109,255),0))),"")</f>
        <v>a1P36000002M5OSEA0</v>
      </c>
      <c r="AF29" s="420" t="s">
        <v>813</v>
      </c>
      <c r="AG29" s="420" t="str">
        <f t="array" ref="AG29">IFERROR(IF(INDEX('Reference Records'!$G$44:$G$93,MATCH(LEFT(C29,255),LEFT('Reference Records'!$C$44:$C$93,255),0))=0,"",INDEX('Reference Records'!$G$44:$G$93,MATCH(LEFT(C29,255),LEFT('Reference Records'!$C$44:$C$93,255),0))),"")</f>
        <v/>
      </c>
      <c r="AH29" s="420" t="str">
        <f>IFERROR(IF('Overview - Section A'!$AN$5="Funding Request",IF('Reference Records'!$B$276&lt;&gt;"",VLOOKUP(T29,'Reference Records'!$B$276:$C$277,2,FALSE),VLOOKUP(T29,'Reference Records'!$A$289:$C$290,3,FALSE)),VLOOKUP(T29,'Reference Records'!$A$293:$C$295,3,FALSE)),"")</f>
        <v/>
      </c>
      <c r="AI29" s="445" t="s">
        <v>567</v>
      </c>
      <c r="AJ29" s="420" t="s">
        <v>814</v>
      </c>
      <c r="AK29" s="420" t="s">
        <v>375</v>
      </c>
      <c r="AL29" s="446">
        <v>100</v>
      </c>
      <c r="AM29" s="445" t="s">
        <v>383</v>
      </c>
      <c r="AN29" s="420" t="s">
        <v>373</v>
      </c>
      <c r="AO29" s="390"/>
      <c r="AP29" s="133"/>
      <c r="AQ29" s="137"/>
      <c r="AR29" s="137"/>
    </row>
    <row r="30" spans="1:44" ht="47.1" customHeight="1" x14ac:dyDescent="0.3">
      <c r="A30" s="367">
        <v>20</v>
      </c>
      <c r="B30" s="368" t="str">
        <f>IFERROR(IF(AND(C30="",D30=""),"",VLOOKUP(AI30,'Reference records(soft deleted)'!$B$61:$D$89,3,FALSE)),"")</f>
        <v/>
      </c>
      <c r="C30" s="368" t="str">
        <f>IFERROR(VLOOKUP(AJ30,'Reference records(soft deleted)'!$B$94:$D$166,3,FALSE),"")</f>
        <v/>
      </c>
      <c r="D30" s="402"/>
      <c r="E30" s="386"/>
      <c r="F30" s="387"/>
      <c r="G30" s="442"/>
      <c r="H30" s="390"/>
      <c r="I30" s="435"/>
      <c r="J30" s="435"/>
      <c r="K30" s="435"/>
      <c r="L30" s="435"/>
      <c r="M30" s="435"/>
      <c r="N30" s="443" t="str">
        <f>IFERROR(IF(AM30="","",VLOOKUP(AM30,'Overview - Section A'!$P$30:$Q$31,2,FALSE)),"")</f>
        <v/>
      </c>
      <c r="O30" s="435"/>
      <c r="P30" s="390"/>
      <c r="Q30" s="371" t="str">
        <f t="array" ref="Q30">IFERROR(IF(INDEX('Reference Records'!$D$44:$D$93,MATCH(LEFT(C30,255),LEFT('Reference Records'!$C$44:$C$93,255),0))=0,"",INDEX('Reference Records'!$D$44:$D$93,MATCH(LEFT(C30,255),LEFT('Reference Records'!$C$44:$C$93,255),0))),"")</f>
        <v/>
      </c>
      <c r="R30" s="444"/>
      <c r="S30" s="435" t="str">
        <f>IF('Overview - Section A'!$AN$5="Funding Request",IF(N30="Funding Request Place Holder","",N30),"")</f>
        <v/>
      </c>
      <c r="T30" s="435"/>
      <c r="U30" s="390"/>
      <c r="V30" s="390"/>
      <c r="W30" s="402"/>
      <c r="X30" s="439" t="str">
        <f>IFERROR(IF(VLOOKUP(B30,'Reference Records'!$C$96:$D$119,2,FALSE)=0,"",VLOOKUP(B30,'Reference Records'!$C$96:$D$119,2,FALSE)),"")</f>
        <v/>
      </c>
      <c r="Y30" s="420" t="str">
        <f t="shared" si="0"/>
        <v/>
      </c>
      <c r="Z30" s="420"/>
      <c r="AA30" s="420" t="str">
        <f t="shared" si="1"/>
        <v/>
      </c>
      <c r="AB30" s="420" t="str">
        <f>IFERROR(IF('Overview - Section A'!$AN$5="Funding Request",VLOOKUP(S30,'Overview - Section A'!$M$30:$P$31,4,FALSE),IF(AM30="","",AM30)),"")</f>
        <v>a1236000008Hb5UAAS</v>
      </c>
      <c r="AC30" s="420" t="b">
        <f t="shared" si="2"/>
        <v>0</v>
      </c>
      <c r="AD30" s="420"/>
      <c r="AE30" s="420" t="str">
        <f t="array" ref="AE30">IFERROR(IF(INDEX('Overview - Section A'!$H$92:$H$109,MATCH(LEFT(B30,255),LEFT('Overview - Section A'!$E$92:$E$109,255),0))=0,"",INDEX('Overview - Section A'!$H$92:$H$109,MATCH(LEFT(B30,255),LEFT('Overview - Section A'!$E$92:$E$109,255),0))),"")</f>
        <v>a1P36000002M5OSEA0</v>
      </c>
      <c r="AF30" s="420" t="s">
        <v>815</v>
      </c>
      <c r="AG30" s="420" t="str">
        <f t="array" ref="AG30">IFERROR(IF(INDEX('Reference Records'!$G$44:$G$93,MATCH(LEFT(C30,255),LEFT('Reference Records'!$C$44:$C$93,255),0))=0,"",INDEX('Reference Records'!$G$44:$G$93,MATCH(LEFT(C30,255),LEFT('Reference Records'!$C$44:$C$93,255),0))),"")</f>
        <v/>
      </c>
      <c r="AH30" s="420" t="str">
        <f>IFERROR(IF('Overview - Section A'!$AN$5="Funding Request",IF('Reference Records'!$B$276&lt;&gt;"",VLOOKUP(T30,'Reference Records'!$B$276:$C$277,2,FALSE),VLOOKUP(T30,'Reference Records'!$A$289:$C$290,3,FALSE)),VLOOKUP(T30,'Reference Records'!$A$293:$C$295,3,FALSE)),"")</f>
        <v/>
      </c>
      <c r="AI30" s="445" t="s">
        <v>567</v>
      </c>
      <c r="AJ30" s="420" t="s">
        <v>816</v>
      </c>
      <c r="AK30" s="420" t="s">
        <v>375</v>
      </c>
      <c r="AL30" s="446">
        <v>8.4691442209342007</v>
      </c>
      <c r="AM30" s="445" t="s">
        <v>383</v>
      </c>
      <c r="AN30" s="420" t="s">
        <v>373</v>
      </c>
      <c r="AO30" s="390"/>
      <c r="AP30" s="133"/>
      <c r="AQ30" s="137"/>
      <c r="AR30" s="137"/>
    </row>
    <row r="31" spans="1:44" ht="47.1" customHeight="1" x14ac:dyDescent="0.3">
      <c r="A31" s="367">
        <v>21</v>
      </c>
      <c r="B31" s="368" t="str">
        <f>IFERROR(IF(AND(C31="",D31=""),"",VLOOKUP(AI31,'Reference records(soft deleted)'!$B$61:$D$89,3,FALSE)),"")</f>
        <v/>
      </c>
      <c r="C31" s="368" t="str">
        <f>IFERROR(VLOOKUP(AJ31,'Reference records(soft deleted)'!$B$94:$D$166,3,FALSE),"")</f>
        <v/>
      </c>
      <c r="D31" s="402"/>
      <c r="E31" s="386"/>
      <c r="F31" s="387"/>
      <c r="G31" s="442"/>
      <c r="H31" s="390"/>
      <c r="I31" s="435"/>
      <c r="J31" s="435"/>
      <c r="K31" s="435"/>
      <c r="L31" s="435"/>
      <c r="M31" s="435"/>
      <c r="N31" s="443" t="str">
        <f>IFERROR(IF(AM31="","",VLOOKUP(AM31,'Overview - Section A'!$P$30:$Q$31,2,FALSE)),"")</f>
        <v/>
      </c>
      <c r="O31" s="435"/>
      <c r="P31" s="390"/>
      <c r="Q31" s="371" t="str">
        <f t="array" ref="Q31">IFERROR(IF(INDEX('Reference Records'!$D$44:$D$93,MATCH(LEFT(C31,255),LEFT('Reference Records'!$C$44:$C$93,255),0))=0,"",INDEX('Reference Records'!$D$44:$D$93,MATCH(LEFT(C31,255),LEFT('Reference Records'!$C$44:$C$93,255),0))),"")</f>
        <v/>
      </c>
      <c r="R31" s="444"/>
      <c r="S31" s="435" t="str">
        <f>IF('Overview - Section A'!$AN$5="Funding Request",IF(N31="Funding Request Place Holder","",N31),"")</f>
        <v/>
      </c>
      <c r="T31" s="435"/>
      <c r="U31" s="390"/>
      <c r="V31" s="390"/>
      <c r="W31" s="402"/>
      <c r="X31" s="439" t="str">
        <f>IFERROR(IF(VLOOKUP(B31,'Reference Records'!$C$96:$D$119,2,FALSE)=0,"",VLOOKUP(B31,'Reference Records'!$C$96:$D$119,2,FALSE)),"")</f>
        <v/>
      </c>
      <c r="Y31" s="420" t="str">
        <f t="shared" si="0"/>
        <v/>
      </c>
      <c r="Z31" s="420"/>
      <c r="AA31" s="420" t="str">
        <f t="shared" si="1"/>
        <v/>
      </c>
      <c r="AB31" s="420" t="str">
        <f>IFERROR(IF('Overview - Section A'!$AN$5="Funding Request",VLOOKUP(S31,'Overview - Section A'!$M$30:$P$31,4,FALSE),IF(AM31="","",AM31)),"")</f>
        <v>a1236000008Hb5UAAS</v>
      </c>
      <c r="AC31" s="420" t="b">
        <f t="shared" si="2"/>
        <v>0</v>
      </c>
      <c r="AD31" s="420"/>
      <c r="AE31" s="420" t="str">
        <f t="array" ref="AE31">IFERROR(IF(INDEX('Overview - Section A'!$H$92:$H$109,MATCH(LEFT(B31,255),LEFT('Overview - Section A'!$E$92:$E$109,255),0))=0,"",INDEX('Overview - Section A'!$H$92:$H$109,MATCH(LEFT(B31,255),LEFT('Overview - Section A'!$E$92:$E$109,255),0))),"")</f>
        <v>a1P36000002M5OSEA0</v>
      </c>
      <c r="AF31" s="420" t="s">
        <v>817</v>
      </c>
      <c r="AG31" s="420" t="str">
        <f t="array" ref="AG31">IFERROR(IF(INDEX('Reference Records'!$G$44:$G$93,MATCH(LEFT(C31,255),LEFT('Reference Records'!$C$44:$C$93,255),0))=0,"",INDEX('Reference Records'!$G$44:$G$93,MATCH(LEFT(C31,255),LEFT('Reference Records'!$C$44:$C$93,255),0))),"")</f>
        <v/>
      </c>
      <c r="AH31" s="420" t="str">
        <f>IFERROR(IF('Overview - Section A'!$AN$5="Funding Request",IF('Reference Records'!$B$276&lt;&gt;"",VLOOKUP(T31,'Reference Records'!$B$276:$C$277,2,FALSE),VLOOKUP(T31,'Reference Records'!$A$289:$C$290,3,FALSE)),VLOOKUP(T31,'Reference Records'!$A$293:$C$295,3,FALSE)),"")</f>
        <v/>
      </c>
      <c r="AI31" s="445" t="s">
        <v>569</v>
      </c>
      <c r="AJ31" s="420" t="s">
        <v>818</v>
      </c>
      <c r="AK31" s="420" t="s">
        <v>375</v>
      </c>
      <c r="AL31" s="446"/>
      <c r="AM31" s="445" t="s">
        <v>383</v>
      </c>
      <c r="AN31" s="420" t="s">
        <v>373</v>
      </c>
      <c r="AO31" s="390"/>
      <c r="AP31" s="133"/>
      <c r="AQ31" s="137"/>
      <c r="AR31" s="137"/>
    </row>
    <row r="32" spans="1:44" ht="47.1" customHeight="1" x14ac:dyDescent="0.3">
      <c r="A32" s="367">
        <v>22</v>
      </c>
      <c r="B32" s="368" t="str">
        <f>IFERROR(IF(AND(C32="",D32=""),"",VLOOKUP(AI32,'Reference records(soft deleted)'!$B$61:$D$89,3,FALSE)),"")</f>
        <v/>
      </c>
      <c r="C32" s="368" t="str">
        <f>IFERROR(VLOOKUP(AJ32,'Reference records(soft deleted)'!$B$94:$D$166,3,FALSE),"")</f>
        <v/>
      </c>
      <c r="D32" s="402"/>
      <c r="E32" s="386"/>
      <c r="F32" s="387"/>
      <c r="G32" s="442"/>
      <c r="H32" s="390"/>
      <c r="I32" s="435"/>
      <c r="J32" s="435"/>
      <c r="K32" s="435"/>
      <c r="L32" s="435"/>
      <c r="M32" s="435"/>
      <c r="N32" s="443" t="str">
        <f>IFERROR(IF(AM32="","",VLOOKUP(AM32,'Overview - Section A'!$P$30:$Q$31,2,FALSE)),"")</f>
        <v/>
      </c>
      <c r="O32" s="435"/>
      <c r="P32" s="390"/>
      <c r="Q32" s="371" t="str">
        <f t="array" ref="Q32">IFERROR(IF(INDEX('Reference Records'!$D$44:$D$93,MATCH(LEFT(C32,255),LEFT('Reference Records'!$C$44:$C$93,255),0))=0,"",INDEX('Reference Records'!$D$44:$D$93,MATCH(LEFT(C32,255),LEFT('Reference Records'!$C$44:$C$93,255),0))),"")</f>
        <v/>
      </c>
      <c r="R32" s="444"/>
      <c r="S32" s="435" t="str">
        <f>IF('Overview - Section A'!$AN$5="Funding Request",IF(N32="Funding Request Place Holder","",N32),"")</f>
        <v/>
      </c>
      <c r="T32" s="435"/>
      <c r="U32" s="390"/>
      <c r="V32" s="390"/>
      <c r="W32" s="402"/>
      <c r="X32" s="439" t="str">
        <f>IFERROR(IF(VLOOKUP(B32,'Reference Records'!$C$96:$D$119,2,FALSE)=0,"",VLOOKUP(B32,'Reference Records'!$C$96:$D$119,2,FALSE)),"")</f>
        <v/>
      </c>
      <c r="Y32" s="420" t="str">
        <f t="shared" si="0"/>
        <v/>
      </c>
      <c r="Z32" s="420"/>
      <c r="AA32" s="420" t="str">
        <f t="shared" si="1"/>
        <v/>
      </c>
      <c r="AB32" s="420" t="str">
        <f>IFERROR(IF('Overview - Section A'!$AN$5="Funding Request",VLOOKUP(S32,'Overview - Section A'!$M$30:$P$31,4,FALSE),IF(AM32="","",AM32)),"")</f>
        <v>a1236000008Hb5UAAS</v>
      </c>
      <c r="AC32" s="420" t="b">
        <f t="shared" si="2"/>
        <v>0</v>
      </c>
      <c r="AD32" s="420"/>
      <c r="AE32" s="420" t="str">
        <f t="array" ref="AE32">IFERROR(IF(INDEX('Overview - Section A'!$H$92:$H$109,MATCH(LEFT(B32,255),LEFT('Overview - Section A'!$E$92:$E$109,255),0))=0,"",INDEX('Overview - Section A'!$H$92:$H$109,MATCH(LEFT(B32,255),LEFT('Overview - Section A'!$E$92:$E$109,255),0))),"")</f>
        <v>a1P36000002M5OSEA0</v>
      </c>
      <c r="AF32" s="420" t="s">
        <v>819</v>
      </c>
      <c r="AG32" s="420" t="str">
        <f t="array" ref="AG32">IFERROR(IF(INDEX('Reference Records'!$G$44:$G$93,MATCH(LEFT(C32,255),LEFT('Reference Records'!$C$44:$C$93,255),0))=0,"",INDEX('Reference Records'!$G$44:$G$93,MATCH(LEFT(C32,255),LEFT('Reference Records'!$C$44:$C$93,255),0))),"")</f>
        <v/>
      </c>
      <c r="AH32" s="420" t="str">
        <f>IFERROR(IF('Overview - Section A'!$AN$5="Funding Request",IF('Reference Records'!$B$276&lt;&gt;"",VLOOKUP(T32,'Reference Records'!$B$276:$C$277,2,FALSE),VLOOKUP(T32,'Reference Records'!$A$289:$C$290,3,FALSE)),VLOOKUP(T32,'Reference Records'!$A$293:$C$295,3,FALSE)),"")</f>
        <v/>
      </c>
      <c r="AI32" s="445" t="s">
        <v>569</v>
      </c>
      <c r="AJ32" s="420" t="s">
        <v>820</v>
      </c>
      <c r="AK32" s="420" t="s">
        <v>375</v>
      </c>
      <c r="AL32" s="446">
        <v>71.962616822429894</v>
      </c>
      <c r="AM32" s="445" t="s">
        <v>383</v>
      </c>
      <c r="AN32" s="420" t="s">
        <v>373</v>
      </c>
      <c r="AO32" s="390"/>
      <c r="AP32" s="133"/>
      <c r="AQ32" s="137"/>
      <c r="AR32" s="137"/>
    </row>
    <row r="33" spans="1:44" ht="47.1" customHeight="1" x14ac:dyDescent="0.3">
      <c r="A33" s="367">
        <v>23</v>
      </c>
      <c r="B33" s="368" t="str">
        <f>IFERROR(IF(AND(C33="",D33=""),"",VLOOKUP(AI33,'Reference records(soft deleted)'!$B$61:$D$89,3,FALSE)),"")</f>
        <v/>
      </c>
      <c r="C33" s="368" t="str">
        <f>IFERROR(VLOOKUP(AJ33,'Reference records(soft deleted)'!$B$94:$D$166,3,FALSE),"")</f>
        <v/>
      </c>
      <c r="D33" s="402"/>
      <c r="E33" s="386"/>
      <c r="F33" s="387"/>
      <c r="G33" s="442"/>
      <c r="H33" s="390"/>
      <c r="I33" s="435"/>
      <c r="J33" s="435"/>
      <c r="K33" s="435"/>
      <c r="L33" s="435"/>
      <c r="M33" s="435"/>
      <c r="N33" s="443" t="str">
        <f>IFERROR(IF(AM33="","",VLOOKUP(AM33,'Overview - Section A'!$P$30:$Q$31,2,FALSE)),"")</f>
        <v/>
      </c>
      <c r="O33" s="435"/>
      <c r="P33" s="390"/>
      <c r="Q33" s="371" t="str">
        <f t="array" ref="Q33">IFERROR(IF(INDEX('Reference Records'!$D$44:$D$93,MATCH(LEFT(C33,255),LEFT('Reference Records'!$C$44:$C$93,255),0))=0,"",INDEX('Reference Records'!$D$44:$D$93,MATCH(LEFT(C33,255),LEFT('Reference Records'!$C$44:$C$93,255),0))),"")</f>
        <v/>
      </c>
      <c r="R33" s="444"/>
      <c r="S33" s="435" t="str">
        <f>IF('Overview - Section A'!$AN$5="Funding Request",IF(N33="Funding Request Place Holder","",N33),"")</f>
        <v/>
      </c>
      <c r="T33" s="435"/>
      <c r="U33" s="390"/>
      <c r="V33" s="390"/>
      <c r="W33" s="402"/>
      <c r="X33" s="439" t="str">
        <f>IFERROR(IF(VLOOKUP(B33,'Reference Records'!$C$96:$D$119,2,FALSE)=0,"",VLOOKUP(B33,'Reference Records'!$C$96:$D$119,2,FALSE)),"")</f>
        <v/>
      </c>
      <c r="Y33" s="420" t="str">
        <f t="shared" si="0"/>
        <v/>
      </c>
      <c r="Z33" s="420"/>
      <c r="AA33" s="420" t="str">
        <f t="shared" si="1"/>
        <v/>
      </c>
      <c r="AB33" s="420" t="str">
        <f>IFERROR(IF('Overview - Section A'!$AN$5="Funding Request",VLOOKUP(S33,'Overview - Section A'!$M$30:$P$31,4,FALSE),IF(AM33="","",AM33)),"")</f>
        <v/>
      </c>
      <c r="AC33" s="420" t="b">
        <f t="shared" si="2"/>
        <v>0</v>
      </c>
      <c r="AD33" s="420"/>
      <c r="AE33" s="420" t="str">
        <f t="array" ref="AE33">IFERROR(IF(INDEX('Overview - Section A'!$H$92:$H$109,MATCH(LEFT(B33,255),LEFT('Overview - Section A'!$E$92:$E$109,255),0))=0,"",INDEX('Overview - Section A'!$H$92:$H$109,MATCH(LEFT(B33,255),LEFT('Overview - Section A'!$E$92:$E$109,255),0))),"")</f>
        <v>a1P36000002M5OSEA0</v>
      </c>
      <c r="AF33" s="420" t="s">
        <v>821</v>
      </c>
      <c r="AG33" s="420" t="str">
        <f t="array" ref="AG33">IFERROR(IF(INDEX('Reference Records'!$G$44:$G$93,MATCH(LEFT(C33,255),LEFT('Reference Records'!$C$44:$C$93,255),0))=0,"",INDEX('Reference Records'!$G$44:$G$93,MATCH(LEFT(C33,255),LEFT('Reference Records'!$C$44:$C$93,255),0))),"")</f>
        <v/>
      </c>
      <c r="AH33" s="420" t="str">
        <f>IFERROR(IF('Overview - Section A'!$AN$5="Funding Request",IF('Reference Records'!$B$276&lt;&gt;"",VLOOKUP(T33,'Reference Records'!$B$276:$C$277,2,FALSE),VLOOKUP(T33,'Reference Records'!$A$289:$C$290,3,FALSE)),VLOOKUP(T33,'Reference Records'!$A$293:$C$295,3,FALSE)),"")</f>
        <v/>
      </c>
      <c r="AI33" s="445" t="s">
        <v>546</v>
      </c>
      <c r="AJ33" s="420"/>
      <c r="AK33" s="420" t="s">
        <v>375</v>
      </c>
      <c r="AL33" s="446"/>
      <c r="AM33" s="445"/>
      <c r="AN33" s="420" t="s">
        <v>373</v>
      </c>
      <c r="AO33" s="390"/>
      <c r="AP33" s="133"/>
      <c r="AQ33" s="137"/>
      <c r="AR33" s="137"/>
    </row>
    <row r="34" spans="1:44" ht="47.1" customHeight="1" x14ac:dyDescent="0.3">
      <c r="A34" s="367">
        <v>24</v>
      </c>
      <c r="B34" s="368" t="str">
        <f>IFERROR(IF(AND(C34="",D34=""),"",VLOOKUP(AI34,'Reference records(soft deleted)'!$B$61:$D$89,3,FALSE)),"")</f>
        <v/>
      </c>
      <c r="C34" s="368" t="str">
        <f>IFERROR(VLOOKUP(AJ34,'Reference records(soft deleted)'!$B$94:$D$166,3,FALSE),"")</f>
        <v/>
      </c>
      <c r="D34" s="402"/>
      <c r="E34" s="386"/>
      <c r="F34" s="387"/>
      <c r="G34" s="442" t="str">
        <f t="shared" si="3"/>
        <v/>
      </c>
      <c r="H34" s="390"/>
      <c r="I34" s="435"/>
      <c r="J34" s="435"/>
      <c r="K34" s="435"/>
      <c r="L34" s="435"/>
      <c r="M34" s="435"/>
      <c r="N34" s="443" t="str">
        <f>IFERROR(IF(AM34="","",VLOOKUP(AM34,'Overview - Section A'!$P$30:$Q$31,2,FALSE)),"")</f>
        <v/>
      </c>
      <c r="O34" s="435"/>
      <c r="P34" s="390"/>
      <c r="Q34" s="371" t="str">
        <f t="array" ref="Q34">IFERROR(IF(INDEX('Reference Records'!$D$44:$D$93,MATCH(LEFT(C34,255),LEFT('Reference Records'!$C$44:$C$93,255),0))=0,"",INDEX('Reference Records'!$D$44:$D$93,MATCH(LEFT(C34,255),LEFT('Reference Records'!$C$44:$C$93,255),0))),"")</f>
        <v/>
      </c>
      <c r="R34" s="444"/>
      <c r="S34" s="435" t="str">
        <f>IF('Overview - Section A'!$AN$5="Funding Request",IF(N34="Funding Request Place Holder","",N34),"")</f>
        <v/>
      </c>
      <c r="T34" s="435"/>
      <c r="U34" s="390"/>
      <c r="V34" s="390"/>
      <c r="W34" s="402"/>
      <c r="X34" s="439" t="str">
        <f>IFERROR(IF(VLOOKUP(B34,'Reference Records'!$C$96:$D$119,2,FALSE)=0,"",VLOOKUP(B34,'Reference Records'!$C$96:$D$119,2,FALSE)),"")</f>
        <v/>
      </c>
      <c r="Y34" s="420" t="str">
        <f t="shared" si="0"/>
        <v/>
      </c>
      <c r="Z34" s="420"/>
      <c r="AA34" s="420" t="str">
        <f t="shared" si="1"/>
        <v/>
      </c>
      <c r="AB34" s="420" t="str">
        <f>IFERROR(IF('Overview - Section A'!$AN$5="Funding Request",VLOOKUP(S34,'Overview - Section A'!$M$30:$P$31,4,FALSE),IF(AM34="","",AM34)),"")</f>
        <v/>
      </c>
      <c r="AC34" s="420" t="b">
        <f t="shared" si="2"/>
        <v>0</v>
      </c>
      <c r="AD34" s="420"/>
      <c r="AE34" s="420" t="str">
        <f t="array" ref="AE34">IFERROR(IF(INDEX('Overview - Section A'!$H$92:$H$109,MATCH(LEFT(B34,255),LEFT('Overview - Section A'!$E$92:$E$109,255),0))=0,"",INDEX('Overview - Section A'!$H$92:$H$109,MATCH(LEFT(B34,255),LEFT('Overview - Section A'!$E$92:$E$109,255),0))),"")</f>
        <v>a1P36000002M5OSEA0</v>
      </c>
      <c r="AF34" s="420" t="s">
        <v>822</v>
      </c>
      <c r="AG34" s="420" t="str">
        <f t="array" ref="AG34">IFERROR(IF(INDEX('Reference Records'!$G$44:$G$93,MATCH(LEFT(C34,255),LEFT('Reference Records'!$C$44:$C$93,255),0))=0,"",INDEX('Reference Records'!$G$44:$G$93,MATCH(LEFT(C34,255),LEFT('Reference Records'!$C$44:$C$93,255),0))),"")</f>
        <v/>
      </c>
      <c r="AH34" s="420" t="str">
        <f>IFERROR(IF('Overview - Section A'!$AN$5="Funding Request",IF('Reference Records'!$B$276&lt;&gt;"",VLOOKUP(T34,'Reference Records'!$B$276:$C$277,2,FALSE),VLOOKUP(T34,'Reference Records'!$A$289:$C$290,3,FALSE)),VLOOKUP(T34,'Reference Records'!$A$293:$C$295,3,FALSE)),"")</f>
        <v/>
      </c>
      <c r="AI34" s="445" t="s">
        <v>546</v>
      </c>
      <c r="AJ34" s="420"/>
      <c r="AK34" s="420" t="s">
        <v>375</v>
      </c>
      <c r="AL34" s="446"/>
      <c r="AM34" s="445"/>
      <c r="AN34" s="420" t="s">
        <v>373</v>
      </c>
      <c r="AO34" s="390"/>
      <c r="AP34" s="133"/>
      <c r="AQ34" s="137"/>
      <c r="AR34" s="137"/>
    </row>
    <row r="35" spans="1:44" ht="47.1" customHeight="1" x14ac:dyDescent="0.3">
      <c r="A35" s="367">
        <v>25</v>
      </c>
      <c r="B35" s="368" t="str">
        <f>IFERROR(IF(AND(C35="",D35=""),"",VLOOKUP(AI35,'Reference records(soft deleted)'!$B$61:$D$89,3,FALSE)),"")</f>
        <v/>
      </c>
      <c r="C35" s="368" t="str">
        <f>IFERROR(VLOOKUP(AJ35,'Reference records(soft deleted)'!$B$94:$D$166,3,FALSE),"")</f>
        <v/>
      </c>
      <c r="D35" s="402"/>
      <c r="E35" s="386"/>
      <c r="F35" s="387"/>
      <c r="G35" s="442" t="str">
        <f t="shared" si="3"/>
        <v/>
      </c>
      <c r="H35" s="390"/>
      <c r="I35" s="435"/>
      <c r="J35" s="435"/>
      <c r="K35" s="435"/>
      <c r="L35" s="435"/>
      <c r="M35" s="435"/>
      <c r="N35" s="443" t="str">
        <f>IFERROR(IF(AM35="","",VLOOKUP(AM35,'Overview - Section A'!$P$30:$Q$31,2,FALSE)),"")</f>
        <v/>
      </c>
      <c r="O35" s="435"/>
      <c r="P35" s="390"/>
      <c r="Q35" s="371" t="str">
        <f t="array" ref="Q35">IFERROR(IF(INDEX('Reference Records'!$D$44:$D$93,MATCH(LEFT(C35,255),LEFT('Reference Records'!$C$44:$C$93,255),0))=0,"",INDEX('Reference Records'!$D$44:$D$93,MATCH(LEFT(C35,255),LEFT('Reference Records'!$C$44:$C$93,255),0))),"")</f>
        <v/>
      </c>
      <c r="R35" s="444"/>
      <c r="S35" s="435" t="str">
        <f>IF('Overview - Section A'!$AN$5="Funding Request",IF(N35="Funding Request Place Holder","",N35),"")</f>
        <v/>
      </c>
      <c r="T35" s="435"/>
      <c r="U35" s="390"/>
      <c r="V35" s="390"/>
      <c r="W35" s="402"/>
      <c r="X35" s="439" t="str">
        <f>IFERROR(IF(VLOOKUP(B35,'Reference Records'!$C$96:$D$119,2,FALSE)=0,"",VLOOKUP(B35,'Reference Records'!$C$96:$D$119,2,FALSE)),"")</f>
        <v/>
      </c>
      <c r="Y35" s="420" t="str">
        <f t="shared" si="0"/>
        <v/>
      </c>
      <c r="Z35" s="420"/>
      <c r="AA35" s="420" t="str">
        <f t="shared" si="1"/>
        <v/>
      </c>
      <c r="AB35" s="420" t="str">
        <f>IFERROR(IF('Overview - Section A'!$AN$5="Funding Request",VLOOKUP(S35,'Overview - Section A'!$M$30:$P$31,4,FALSE),IF(AM35="","",AM35)),"")</f>
        <v/>
      </c>
      <c r="AC35" s="420" t="b">
        <f t="shared" si="2"/>
        <v>0</v>
      </c>
      <c r="AD35" s="420"/>
      <c r="AE35" s="420" t="str">
        <f t="array" ref="AE35">IFERROR(IF(INDEX('Overview - Section A'!$H$92:$H$109,MATCH(LEFT(B35,255),LEFT('Overview - Section A'!$E$92:$E$109,255),0))=0,"",INDEX('Overview - Section A'!$H$92:$H$109,MATCH(LEFT(B35,255),LEFT('Overview - Section A'!$E$92:$E$109,255),0))),"")</f>
        <v>a1P36000002M5OSEA0</v>
      </c>
      <c r="AF35" s="420" t="s">
        <v>823</v>
      </c>
      <c r="AG35" s="420" t="str">
        <f t="array" ref="AG35">IFERROR(IF(INDEX('Reference Records'!$G$44:$G$93,MATCH(LEFT(C35,255),LEFT('Reference Records'!$C$44:$C$93,255),0))=0,"",INDEX('Reference Records'!$G$44:$G$93,MATCH(LEFT(C35,255),LEFT('Reference Records'!$C$44:$C$93,255),0))),"")</f>
        <v/>
      </c>
      <c r="AH35" s="420" t="str">
        <f>IFERROR(IF('Overview - Section A'!$AN$5="Funding Request",IF('Reference Records'!$B$276&lt;&gt;"",VLOOKUP(T35,'Reference Records'!$B$276:$C$277,2,FALSE),VLOOKUP(T35,'Reference Records'!$A$289:$C$290,3,FALSE)),VLOOKUP(T35,'Reference Records'!$A$293:$C$295,3,FALSE)),"")</f>
        <v/>
      </c>
      <c r="AI35" s="445" t="s">
        <v>546</v>
      </c>
      <c r="AJ35" s="420"/>
      <c r="AK35" s="420" t="s">
        <v>375</v>
      </c>
      <c r="AL35" s="446"/>
      <c r="AM35" s="445"/>
      <c r="AN35" s="420" t="s">
        <v>373</v>
      </c>
      <c r="AO35" s="390"/>
      <c r="AP35" s="133"/>
      <c r="AQ35" s="137"/>
      <c r="AR35" s="137"/>
    </row>
    <row r="36" spans="1:44" ht="47.1" customHeight="1" x14ac:dyDescent="0.3">
      <c r="A36" s="367">
        <v>26</v>
      </c>
      <c r="B36" s="368" t="str">
        <f>IFERROR(IF(AND(C36="",D36=""),"",VLOOKUP(AI36,'Reference records(soft deleted)'!$B$61:$D$89,3,FALSE)),"")</f>
        <v/>
      </c>
      <c r="C36" s="368" t="str">
        <f>IFERROR(VLOOKUP(AJ36,'Reference records(soft deleted)'!$B$94:$D$166,3,FALSE),"")</f>
        <v/>
      </c>
      <c r="D36" s="402"/>
      <c r="E36" s="386"/>
      <c r="F36" s="387"/>
      <c r="G36" s="442" t="str">
        <f t="shared" si="3"/>
        <v/>
      </c>
      <c r="H36" s="390"/>
      <c r="I36" s="435"/>
      <c r="J36" s="435"/>
      <c r="K36" s="435"/>
      <c r="L36" s="435"/>
      <c r="M36" s="435"/>
      <c r="N36" s="443" t="str">
        <f>IFERROR(IF(AM36="","",VLOOKUP(AM36,'Overview - Section A'!$P$30:$Q$31,2,FALSE)),"")</f>
        <v/>
      </c>
      <c r="O36" s="435"/>
      <c r="P36" s="390"/>
      <c r="Q36" s="371" t="str">
        <f t="array" ref="Q36">IFERROR(IF(INDEX('Reference Records'!$D$44:$D$93,MATCH(LEFT(C36,255),LEFT('Reference Records'!$C$44:$C$93,255),0))=0,"",INDEX('Reference Records'!$D$44:$D$93,MATCH(LEFT(C36,255),LEFT('Reference Records'!$C$44:$C$93,255),0))),"")</f>
        <v/>
      </c>
      <c r="R36" s="444"/>
      <c r="S36" s="435" t="str">
        <f>IF('Overview - Section A'!$AN$5="Funding Request",IF(N36="Funding Request Place Holder","",N36),"")</f>
        <v/>
      </c>
      <c r="T36" s="435"/>
      <c r="U36" s="390"/>
      <c r="V36" s="390"/>
      <c r="W36" s="402"/>
      <c r="X36" s="439" t="str">
        <f>IFERROR(IF(VLOOKUP(B36,'Reference Records'!$C$96:$D$119,2,FALSE)=0,"",VLOOKUP(B36,'Reference Records'!$C$96:$D$119,2,FALSE)),"")</f>
        <v/>
      </c>
      <c r="Y36" s="420" t="str">
        <f t="shared" si="0"/>
        <v/>
      </c>
      <c r="Z36" s="420"/>
      <c r="AA36" s="420" t="str">
        <f t="shared" si="1"/>
        <v/>
      </c>
      <c r="AB36" s="420" t="str">
        <f>IFERROR(IF('Overview - Section A'!$AN$5="Funding Request",VLOOKUP(S36,'Overview - Section A'!$M$30:$P$31,4,FALSE),IF(AM36="","",AM36)),"")</f>
        <v/>
      </c>
      <c r="AC36" s="420" t="b">
        <f t="shared" si="2"/>
        <v>0</v>
      </c>
      <c r="AD36" s="420"/>
      <c r="AE36" s="420" t="str">
        <f t="array" ref="AE36">IFERROR(IF(INDEX('Overview - Section A'!$H$92:$H$109,MATCH(LEFT(B36,255),LEFT('Overview - Section A'!$E$92:$E$109,255),0))=0,"",INDEX('Overview - Section A'!$H$92:$H$109,MATCH(LEFT(B36,255),LEFT('Overview - Section A'!$E$92:$E$109,255),0))),"")</f>
        <v>a1P36000002M5OSEA0</v>
      </c>
      <c r="AF36" s="420" t="s">
        <v>824</v>
      </c>
      <c r="AG36" s="420" t="str">
        <f t="array" ref="AG36">IFERROR(IF(INDEX('Reference Records'!$G$44:$G$93,MATCH(LEFT(C36,255),LEFT('Reference Records'!$C$44:$C$93,255),0))=0,"",INDEX('Reference Records'!$G$44:$G$93,MATCH(LEFT(C36,255),LEFT('Reference Records'!$C$44:$C$93,255),0))),"")</f>
        <v/>
      </c>
      <c r="AH36" s="420" t="str">
        <f>IFERROR(IF('Overview - Section A'!$AN$5="Funding Request",IF('Reference Records'!$B$276&lt;&gt;"",VLOOKUP(T36,'Reference Records'!$B$276:$C$277,2,FALSE),VLOOKUP(T36,'Reference Records'!$A$289:$C$290,3,FALSE)),VLOOKUP(T36,'Reference Records'!$A$293:$C$295,3,FALSE)),"")</f>
        <v/>
      </c>
      <c r="AI36" s="445" t="s">
        <v>546</v>
      </c>
      <c r="AJ36" s="420"/>
      <c r="AK36" s="420" t="s">
        <v>375</v>
      </c>
      <c r="AL36" s="446"/>
      <c r="AM36" s="445"/>
      <c r="AN36" s="420" t="s">
        <v>373</v>
      </c>
      <c r="AO36" s="390"/>
      <c r="AP36" s="133"/>
      <c r="AQ36" s="137"/>
      <c r="AR36" s="137"/>
    </row>
    <row r="37" spans="1:44" ht="1.5" customHeight="1" thickBot="1" x14ac:dyDescent="0.35">
      <c r="A37" s="116"/>
      <c r="B37" s="117"/>
      <c r="C37" s="117"/>
      <c r="D37" s="118"/>
      <c r="E37" s="118"/>
      <c r="F37" s="118"/>
      <c r="G37" s="118"/>
      <c r="H37" s="118"/>
      <c r="I37" s="118"/>
      <c r="J37" s="118"/>
      <c r="K37" s="118"/>
      <c r="L37" s="118"/>
      <c r="M37" s="118"/>
      <c r="N37" s="118"/>
      <c r="O37" s="118"/>
      <c r="P37" s="118"/>
      <c r="Q37" s="66"/>
      <c r="R37" s="118"/>
      <c r="S37" s="118"/>
      <c r="T37" s="118"/>
      <c r="U37" s="118"/>
      <c r="V37" s="118"/>
      <c r="W37" s="66"/>
      <c r="X37" s="134"/>
      <c r="Y37" s="134"/>
      <c r="Z37" s="134"/>
      <c r="AA37" s="134"/>
      <c r="AB37" s="134"/>
      <c r="AC37" s="134"/>
      <c r="AD37" s="134"/>
      <c r="AE37" s="134"/>
      <c r="AF37" s="134"/>
      <c r="AG37" s="134"/>
      <c r="AH37" s="134"/>
      <c r="AI37" s="134"/>
      <c r="AJ37" s="134"/>
      <c r="AK37" s="134"/>
      <c r="AL37" s="134"/>
      <c r="AM37" s="134"/>
      <c r="AN37" s="134"/>
      <c r="AO37" s="134"/>
      <c r="AP37" s="14"/>
      <c r="AQ37" s="137"/>
      <c r="AR37" s="137"/>
    </row>
    <row r="38" spans="1:44" ht="62.85" customHeight="1" thickBot="1" x14ac:dyDescent="0.35">
      <c r="AQ38" s="137"/>
      <c r="AR38" s="137"/>
    </row>
    <row r="39" spans="1:44" ht="30.75" customHeight="1" thickBot="1" x14ac:dyDescent="0.35">
      <c r="A39" s="119"/>
      <c r="B39" s="511" t="s">
        <v>30</v>
      </c>
      <c r="C39" s="512"/>
      <c r="D39" s="512"/>
      <c r="E39" s="512"/>
      <c r="F39" s="512"/>
      <c r="G39" s="512"/>
      <c r="H39" s="512"/>
      <c r="I39" s="64"/>
      <c r="J39" s="64"/>
      <c r="K39" s="64"/>
      <c r="L39" s="64"/>
      <c r="M39" s="64"/>
      <c r="N39" s="64"/>
      <c r="O39" s="50"/>
      <c r="P39" s="136"/>
      <c r="Q39" s="135"/>
    </row>
    <row r="40" spans="1:44" ht="45.75" customHeight="1" x14ac:dyDescent="0.3">
      <c r="A40" s="119"/>
      <c r="B40" s="379" t="s">
        <v>26</v>
      </c>
      <c r="C40" s="379" t="s">
        <v>127</v>
      </c>
      <c r="D40" s="380" t="s">
        <v>182</v>
      </c>
      <c r="E40" s="379" t="s">
        <v>6</v>
      </c>
      <c r="F40" s="379" t="s">
        <v>7</v>
      </c>
      <c r="G40" s="379" t="s">
        <v>8</v>
      </c>
      <c r="H40" s="379" t="s">
        <v>144</v>
      </c>
      <c r="I40" s="382"/>
      <c r="J40" s="382" t="s">
        <v>212</v>
      </c>
      <c r="K40" s="382" t="s">
        <v>234</v>
      </c>
      <c r="L40" s="382" t="s">
        <v>96</v>
      </c>
      <c r="M40" s="382" t="s">
        <v>60</v>
      </c>
      <c r="N40" s="382" t="s">
        <v>62</v>
      </c>
      <c r="O40" s="51"/>
      <c r="P40" s="136"/>
      <c r="Q40" s="135"/>
    </row>
    <row r="41" spans="1:44" ht="47.1" hidden="1" customHeight="1" x14ac:dyDescent="0.3">
      <c r="A41" s="119"/>
      <c r="B41" s="367" t="s">
        <v>83</v>
      </c>
      <c r="C41" s="384" t="str">
        <f>IF(B41=B40,"",VLOOKUP(B41,$A$10:$AA$38,27,FALSE))</f>
        <v>[Custom Coverage Indicator Name - EN]</v>
      </c>
      <c r="D41" s="385" t="str">
        <f ca="1">TEXT(IFERROR(INDEX('Overview - Section A'!$A$37:$A$44,MATCH(J41,'Overview - Section A'!$U$37:$U$44,0)),""),"d-mmm-yy") &amp;" to " &amp; TEXT(IFERROR(INDEX('Overview - Section A'!$E$37:$E$44,MATCH(J41,'Overview - Section A'!$U$37:$U$44,0)),""),"d-mmm-yy")</f>
        <v xml:space="preserve"> to </v>
      </c>
      <c r="E41" s="386" t="s">
        <v>54</v>
      </c>
      <c r="F41" s="387" t="s">
        <v>55</v>
      </c>
      <c r="G41" s="442" t="str">
        <f>IF(IF(AND(E41="",F41=""),K41,IFERROR((E41/F41)*100,""))=0,"",IF(AND(E41="",F41=""),K41,IFERROR((E41/F41)*100,"")))</f>
        <v/>
      </c>
      <c r="H41" s="390" t="s">
        <v>143</v>
      </c>
      <c r="I41" s="432"/>
      <c r="J41" s="392" t="s">
        <v>61</v>
      </c>
      <c r="K41" s="447" t="s">
        <v>210</v>
      </c>
      <c r="L41" s="432" t="b">
        <f>IFERROR(TRUE,FALSE)</f>
        <v>1</v>
      </c>
      <c r="M41" s="432" t="b">
        <f>IFERROR(IF(VLOOKUP(B41,$A$10:$AA$38,27,FALSE)&lt;&gt;"",TRUE,FALSE),FALSE)</f>
        <v>1</v>
      </c>
      <c r="N41" s="432" t="s">
        <v>61</v>
      </c>
      <c r="O41" s="51"/>
      <c r="P41" s="136"/>
      <c r="Q41" s="135"/>
      <c r="T41" s="104"/>
      <c r="U41" s="104"/>
      <c r="V41" s="104"/>
      <c r="W41" s="104"/>
      <c r="X41" s="186"/>
    </row>
    <row r="42" spans="1:44" ht="47.1" customHeight="1" x14ac:dyDescent="0.3">
      <c r="A42" s="119"/>
      <c r="B42" s="367">
        <v>1</v>
      </c>
      <c r="C42" s="384" t="str">
        <f t="shared" ref="C42:C105" si="5">IF(B42=B41,"",VLOOKUP(B42,$A$10:$AA$38,27,FALSE))</f>
        <v/>
      </c>
      <c r="D42" s="385" t="str">
        <f ca="1">TEXT(IFERROR(INDEX('Overview - Section A'!$A$37:$A$44,MATCH(J42,'Overview - Section A'!$U$37:$U$44,0)),""),"d-mmm-yy") &amp;" to " &amp; TEXT(IFERROR(INDEX('Overview - Section A'!$E$37:$E$44,MATCH(J42,'Overview - Section A'!$U$37:$U$44,0)),""),"d-mmm-yy")</f>
        <v>1-Jan-18 to 30-Jun-18</v>
      </c>
      <c r="E42" s="386"/>
      <c r="F42" s="387"/>
      <c r="G42" s="442" t="str">
        <f t="shared" ref="G42:G105" si="6">IF(IF(AND(E42="",F42=""),K42,IFERROR((E42/F42)*100,""))=0,"",IF(AND(E42="",F42=""),K42,IFERROR((E42/F42)*100,"")))</f>
        <v/>
      </c>
      <c r="H42" s="390"/>
      <c r="I42" s="432"/>
      <c r="J42" s="392" t="s">
        <v>410</v>
      </c>
      <c r="K42" s="447"/>
      <c r="L42" s="432" t="b">
        <f t="shared" ref="L42:L105" si="7">IFERROR(TRUE,FALSE)</f>
        <v>1</v>
      </c>
      <c r="M42" s="432" t="b">
        <f t="shared" ref="M42:M105" si="8">IFERROR(IF(VLOOKUP(B42,$A$10:$AA$38,27,FALSE)&lt;&gt;"",TRUE,FALSE),FALSE)</f>
        <v>0</v>
      </c>
      <c r="N42" s="432" t="s">
        <v>825</v>
      </c>
      <c r="O42" s="51"/>
      <c r="P42" s="136"/>
      <c r="Q42" s="135"/>
      <c r="T42" s="104"/>
      <c r="U42" s="104"/>
      <c r="V42" s="104"/>
      <c r="W42" s="104"/>
      <c r="X42" s="186"/>
    </row>
    <row r="43" spans="1:44" ht="47.1" customHeight="1" x14ac:dyDescent="0.3">
      <c r="A43" s="119"/>
      <c r="B43" s="367">
        <v>1</v>
      </c>
      <c r="C43" s="384" t="str">
        <f t="shared" si="5"/>
        <v/>
      </c>
      <c r="D43" s="385" t="str">
        <f ca="1">TEXT(IFERROR(INDEX('Overview - Section A'!$A$37:$A$44,MATCH(J43,'Overview - Section A'!$U$37:$U$44,0)),""),"d-mmm-yy") &amp;" to " &amp; TEXT(IFERROR(INDEX('Overview - Section A'!$E$37:$E$44,MATCH(J43,'Overview - Section A'!$U$37:$U$44,0)),""),"d-mmm-yy")</f>
        <v>1-Jul-18 to 31-Dec-18</v>
      </c>
      <c r="E43" s="386"/>
      <c r="F43" s="387"/>
      <c r="G43" s="442" t="str">
        <f t="shared" si="6"/>
        <v/>
      </c>
      <c r="H43" s="390"/>
      <c r="I43" s="432"/>
      <c r="J43" s="392" t="s">
        <v>412</v>
      </c>
      <c r="K43" s="447"/>
      <c r="L43" s="432" t="b">
        <f t="shared" si="7"/>
        <v>1</v>
      </c>
      <c r="M43" s="432" t="b">
        <f t="shared" si="8"/>
        <v>0</v>
      </c>
      <c r="N43" s="432" t="s">
        <v>826</v>
      </c>
      <c r="O43" s="51"/>
      <c r="P43" s="136"/>
      <c r="Q43" s="135"/>
      <c r="T43" s="104"/>
      <c r="U43" s="104"/>
      <c r="V43" s="104"/>
      <c r="W43" s="104"/>
      <c r="X43" s="186"/>
    </row>
    <row r="44" spans="1:44" ht="47.1" customHeight="1" x14ac:dyDescent="0.3">
      <c r="A44" s="119"/>
      <c r="B44" s="367">
        <v>1</v>
      </c>
      <c r="C44" s="384" t="str">
        <f t="shared" si="5"/>
        <v/>
      </c>
      <c r="D44" s="385" t="str">
        <f ca="1">TEXT(IFERROR(INDEX('Overview - Section A'!$A$37:$A$44,MATCH(J44,'Overview - Section A'!$U$37:$U$44,0)),""),"d-mmm-yy") &amp;" to " &amp; TEXT(IFERROR(INDEX('Overview - Section A'!$E$37:$E$44,MATCH(J44,'Overview - Section A'!$U$37:$U$44,0)),""),"d-mmm-yy")</f>
        <v>1-Jan-19 to 30-Jun-19</v>
      </c>
      <c r="E44" s="386"/>
      <c r="F44" s="387"/>
      <c r="G44" s="442" t="str">
        <f t="shared" si="6"/>
        <v/>
      </c>
      <c r="H44" s="390"/>
      <c r="I44" s="432"/>
      <c r="J44" s="392" t="s">
        <v>414</v>
      </c>
      <c r="K44" s="447"/>
      <c r="L44" s="432" t="b">
        <f t="shared" si="7"/>
        <v>1</v>
      </c>
      <c r="M44" s="432" t="b">
        <f t="shared" si="8"/>
        <v>0</v>
      </c>
      <c r="N44" s="432" t="s">
        <v>827</v>
      </c>
      <c r="O44" s="51"/>
      <c r="P44" s="136"/>
      <c r="Q44" s="135"/>
      <c r="T44" s="104"/>
      <c r="U44" s="104"/>
      <c r="V44" s="104"/>
      <c r="W44" s="104"/>
      <c r="X44" s="186"/>
    </row>
    <row r="45" spans="1:44" ht="47.1" customHeight="1" x14ac:dyDescent="0.3">
      <c r="A45" s="119"/>
      <c r="B45" s="367">
        <v>1</v>
      </c>
      <c r="C45" s="384" t="str">
        <f t="shared" si="5"/>
        <v/>
      </c>
      <c r="D45" s="385" t="str">
        <f ca="1">TEXT(IFERROR(INDEX('Overview - Section A'!$A$37:$A$44,MATCH(J45,'Overview - Section A'!$U$37:$U$44,0)),""),"d-mmm-yy") &amp;" to " &amp; TEXT(IFERROR(INDEX('Overview - Section A'!$E$37:$E$44,MATCH(J45,'Overview - Section A'!$U$37:$U$44,0)),""),"d-mmm-yy")</f>
        <v>1-Jul-19 to 31-Dec-19</v>
      </c>
      <c r="E45" s="386"/>
      <c r="F45" s="387"/>
      <c r="G45" s="442" t="str">
        <f t="shared" si="6"/>
        <v/>
      </c>
      <c r="H45" s="390"/>
      <c r="I45" s="432"/>
      <c r="J45" s="392" t="s">
        <v>416</v>
      </c>
      <c r="K45" s="447"/>
      <c r="L45" s="432" t="b">
        <f t="shared" si="7"/>
        <v>1</v>
      </c>
      <c r="M45" s="432" t="b">
        <f t="shared" si="8"/>
        <v>0</v>
      </c>
      <c r="N45" s="432" t="s">
        <v>828</v>
      </c>
      <c r="O45" s="51"/>
      <c r="P45" s="136"/>
      <c r="Q45" s="135"/>
      <c r="T45" s="104"/>
      <c r="U45" s="104"/>
      <c r="V45" s="104"/>
      <c r="W45" s="104"/>
      <c r="X45" s="186"/>
    </row>
    <row r="46" spans="1:44" ht="47.1" customHeight="1" x14ac:dyDescent="0.3">
      <c r="A46" s="119"/>
      <c r="B46" s="367">
        <v>1</v>
      </c>
      <c r="C46" s="384" t="str">
        <f t="shared" si="5"/>
        <v/>
      </c>
      <c r="D46" s="385" t="str">
        <f ca="1">TEXT(IFERROR(INDEX('Overview - Section A'!$A$37:$A$44,MATCH(J46,'Overview - Section A'!$U$37:$U$44,0)),""),"d-mmm-yy") &amp;" to " &amp; TEXT(IFERROR(INDEX('Overview - Section A'!$E$37:$E$44,MATCH(J46,'Overview - Section A'!$U$37:$U$44,0)),""),"d-mmm-yy")</f>
        <v>1-Jan-20 to 30-Jun-20</v>
      </c>
      <c r="E46" s="386"/>
      <c r="F46" s="387"/>
      <c r="G46" s="442" t="str">
        <f t="shared" si="6"/>
        <v/>
      </c>
      <c r="H46" s="390"/>
      <c r="I46" s="432"/>
      <c r="J46" s="392" t="s">
        <v>418</v>
      </c>
      <c r="K46" s="447"/>
      <c r="L46" s="432" t="b">
        <f t="shared" si="7"/>
        <v>1</v>
      </c>
      <c r="M46" s="432" t="b">
        <f t="shared" si="8"/>
        <v>0</v>
      </c>
      <c r="N46" s="432" t="s">
        <v>829</v>
      </c>
      <c r="O46" s="51"/>
      <c r="P46" s="136"/>
      <c r="Q46" s="135"/>
      <c r="T46" s="104"/>
      <c r="U46" s="104"/>
      <c r="V46" s="104"/>
      <c r="W46" s="104"/>
      <c r="X46" s="186"/>
    </row>
    <row r="47" spans="1:44" ht="47.1" customHeight="1" x14ac:dyDescent="0.3">
      <c r="A47" s="119"/>
      <c r="B47" s="367">
        <v>1</v>
      </c>
      <c r="C47" s="384" t="str">
        <f t="shared" si="5"/>
        <v/>
      </c>
      <c r="D47" s="385" t="str">
        <f ca="1">TEXT(IFERROR(INDEX('Overview - Section A'!$A$37:$A$44,MATCH(J47,'Overview - Section A'!$U$37:$U$44,0)),""),"d-mmm-yy") &amp;" to " &amp; TEXT(IFERROR(INDEX('Overview - Section A'!$E$37:$E$44,MATCH(J47,'Overview - Section A'!$U$37:$U$44,0)),""),"d-mmm-yy")</f>
        <v>1-Jul-20 to 31-Dec-20</v>
      </c>
      <c r="E47" s="386"/>
      <c r="F47" s="387"/>
      <c r="G47" s="442" t="str">
        <f t="shared" si="6"/>
        <v/>
      </c>
      <c r="H47" s="390"/>
      <c r="I47" s="432"/>
      <c r="J47" s="392" t="s">
        <v>420</v>
      </c>
      <c r="K47" s="447"/>
      <c r="L47" s="432" t="b">
        <f t="shared" si="7"/>
        <v>1</v>
      </c>
      <c r="M47" s="432" t="b">
        <f t="shared" si="8"/>
        <v>0</v>
      </c>
      <c r="N47" s="432" t="s">
        <v>830</v>
      </c>
      <c r="O47" s="51"/>
      <c r="P47" s="136"/>
      <c r="Q47" s="135"/>
      <c r="T47" s="104"/>
      <c r="U47" s="104"/>
      <c r="V47" s="104"/>
      <c r="W47" s="104"/>
      <c r="X47" s="186"/>
    </row>
    <row r="48" spans="1:44" ht="47.1" customHeight="1" x14ac:dyDescent="0.3">
      <c r="A48" s="119"/>
      <c r="B48" s="367">
        <v>2</v>
      </c>
      <c r="C48" s="384" t="str">
        <f t="shared" si="5"/>
        <v/>
      </c>
      <c r="D48" s="385" t="str">
        <f ca="1">TEXT(IFERROR(INDEX('Overview - Section A'!$A$37:$A$44,MATCH(J48,'Overview - Section A'!$U$37:$U$44,0)),""),"d-mmm-yy") &amp;" to " &amp; TEXT(IFERROR(INDEX('Overview - Section A'!$E$37:$E$44,MATCH(J48,'Overview - Section A'!$U$37:$U$44,0)),""),"d-mmm-yy")</f>
        <v>1-Jan-18 to 30-Jun-18</v>
      </c>
      <c r="E48" s="386"/>
      <c r="F48" s="387"/>
      <c r="G48" s="442" t="str">
        <f t="shared" si="6"/>
        <v/>
      </c>
      <c r="H48" s="390"/>
      <c r="I48" s="432"/>
      <c r="J48" s="392" t="s">
        <v>410</v>
      </c>
      <c r="K48" s="447"/>
      <c r="L48" s="432" t="b">
        <f t="shared" si="7"/>
        <v>1</v>
      </c>
      <c r="M48" s="432" t="b">
        <f t="shared" si="8"/>
        <v>0</v>
      </c>
      <c r="N48" s="432" t="s">
        <v>831</v>
      </c>
      <c r="O48" s="51"/>
      <c r="P48" s="136"/>
      <c r="Q48" s="135"/>
      <c r="T48" s="104"/>
      <c r="U48" s="104"/>
      <c r="V48" s="104"/>
      <c r="W48" s="104"/>
      <c r="X48" s="186"/>
    </row>
    <row r="49" spans="1:24" ht="47.1" customHeight="1" x14ac:dyDescent="0.3">
      <c r="A49" s="119"/>
      <c r="B49" s="367">
        <v>2</v>
      </c>
      <c r="C49" s="384" t="str">
        <f t="shared" si="5"/>
        <v/>
      </c>
      <c r="D49" s="385" t="str">
        <f ca="1">TEXT(IFERROR(INDEX('Overview - Section A'!$A$37:$A$44,MATCH(J49,'Overview - Section A'!$U$37:$U$44,0)),""),"d-mmm-yy") &amp;" to " &amp; TEXT(IFERROR(INDEX('Overview - Section A'!$E$37:$E$44,MATCH(J49,'Overview - Section A'!$U$37:$U$44,0)),""),"d-mmm-yy")</f>
        <v>1-Jul-18 to 31-Dec-18</v>
      </c>
      <c r="E49" s="386"/>
      <c r="F49" s="387"/>
      <c r="G49" s="442" t="str">
        <f t="shared" si="6"/>
        <v/>
      </c>
      <c r="H49" s="390"/>
      <c r="I49" s="432"/>
      <c r="J49" s="392" t="s">
        <v>412</v>
      </c>
      <c r="K49" s="447"/>
      <c r="L49" s="432" t="b">
        <f t="shared" si="7"/>
        <v>1</v>
      </c>
      <c r="M49" s="432" t="b">
        <f t="shared" si="8"/>
        <v>0</v>
      </c>
      <c r="N49" s="432" t="s">
        <v>832</v>
      </c>
      <c r="O49" s="51"/>
      <c r="P49" s="136"/>
      <c r="Q49" s="135"/>
      <c r="T49" s="104"/>
      <c r="U49" s="104"/>
      <c r="V49" s="104"/>
      <c r="W49" s="104"/>
      <c r="X49" s="186"/>
    </row>
    <row r="50" spans="1:24" ht="47.1" customHeight="1" x14ac:dyDescent="0.3">
      <c r="A50" s="119"/>
      <c r="B50" s="367">
        <v>2</v>
      </c>
      <c r="C50" s="384" t="str">
        <f t="shared" si="5"/>
        <v/>
      </c>
      <c r="D50" s="385" t="str">
        <f ca="1">TEXT(IFERROR(INDEX('Overview - Section A'!$A$37:$A$44,MATCH(J50,'Overview - Section A'!$U$37:$U$44,0)),""),"d-mmm-yy") &amp;" to " &amp; TEXT(IFERROR(INDEX('Overview - Section A'!$E$37:$E$44,MATCH(J50,'Overview - Section A'!$U$37:$U$44,0)),""),"d-mmm-yy")</f>
        <v>1-Jan-19 to 30-Jun-19</v>
      </c>
      <c r="E50" s="386"/>
      <c r="F50" s="387"/>
      <c r="G50" s="442" t="str">
        <f t="shared" si="6"/>
        <v/>
      </c>
      <c r="H50" s="390"/>
      <c r="I50" s="432"/>
      <c r="J50" s="392" t="s">
        <v>414</v>
      </c>
      <c r="K50" s="447"/>
      <c r="L50" s="432" t="b">
        <f t="shared" si="7"/>
        <v>1</v>
      </c>
      <c r="M50" s="432" t="b">
        <f t="shared" si="8"/>
        <v>0</v>
      </c>
      <c r="N50" s="432" t="s">
        <v>833</v>
      </c>
      <c r="O50" s="51"/>
      <c r="P50" s="136"/>
      <c r="Q50" s="135"/>
      <c r="T50" s="104"/>
      <c r="U50" s="104"/>
      <c r="V50" s="104"/>
      <c r="W50" s="104"/>
      <c r="X50" s="186"/>
    </row>
    <row r="51" spans="1:24" ht="47.1" customHeight="1" x14ac:dyDescent="0.3">
      <c r="A51" s="119"/>
      <c r="B51" s="367">
        <v>2</v>
      </c>
      <c r="C51" s="384" t="str">
        <f t="shared" si="5"/>
        <v/>
      </c>
      <c r="D51" s="385" t="str">
        <f ca="1">TEXT(IFERROR(INDEX('Overview - Section A'!$A$37:$A$44,MATCH(J51,'Overview - Section A'!$U$37:$U$44,0)),""),"d-mmm-yy") &amp;" to " &amp; TEXT(IFERROR(INDEX('Overview - Section A'!$E$37:$E$44,MATCH(J51,'Overview - Section A'!$U$37:$U$44,0)),""),"d-mmm-yy")</f>
        <v>1-Jul-19 to 31-Dec-19</v>
      </c>
      <c r="E51" s="386"/>
      <c r="F51" s="387"/>
      <c r="G51" s="442" t="str">
        <f t="shared" si="6"/>
        <v/>
      </c>
      <c r="H51" s="390"/>
      <c r="I51" s="432"/>
      <c r="J51" s="392" t="s">
        <v>416</v>
      </c>
      <c r="K51" s="447"/>
      <c r="L51" s="432" t="b">
        <f t="shared" si="7"/>
        <v>1</v>
      </c>
      <c r="M51" s="432" t="b">
        <f t="shared" si="8"/>
        <v>0</v>
      </c>
      <c r="N51" s="432" t="s">
        <v>834</v>
      </c>
      <c r="O51" s="51"/>
      <c r="P51" s="136"/>
      <c r="Q51" s="135"/>
      <c r="T51" s="104"/>
      <c r="U51" s="104"/>
      <c r="V51" s="104"/>
      <c r="W51" s="104"/>
      <c r="X51" s="186"/>
    </row>
    <row r="52" spans="1:24" ht="47.1" customHeight="1" x14ac:dyDescent="0.3">
      <c r="A52" s="119"/>
      <c r="B52" s="367">
        <v>2</v>
      </c>
      <c r="C52" s="384" t="str">
        <f t="shared" si="5"/>
        <v/>
      </c>
      <c r="D52" s="385" t="str">
        <f ca="1">TEXT(IFERROR(INDEX('Overview - Section A'!$A$37:$A$44,MATCH(J52,'Overview - Section A'!$U$37:$U$44,0)),""),"d-mmm-yy") &amp;" to " &amp; TEXT(IFERROR(INDEX('Overview - Section A'!$E$37:$E$44,MATCH(J52,'Overview - Section A'!$U$37:$U$44,0)),""),"d-mmm-yy")</f>
        <v>1-Jan-20 to 30-Jun-20</v>
      </c>
      <c r="E52" s="386"/>
      <c r="F52" s="387"/>
      <c r="G52" s="442" t="str">
        <f t="shared" si="6"/>
        <v/>
      </c>
      <c r="H52" s="390"/>
      <c r="I52" s="432"/>
      <c r="J52" s="392" t="s">
        <v>418</v>
      </c>
      <c r="K52" s="447"/>
      <c r="L52" s="432" t="b">
        <f t="shared" si="7"/>
        <v>1</v>
      </c>
      <c r="M52" s="432" t="b">
        <f t="shared" si="8"/>
        <v>0</v>
      </c>
      <c r="N52" s="432" t="s">
        <v>835</v>
      </c>
      <c r="O52" s="51"/>
      <c r="P52" s="136"/>
      <c r="Q52" s="135"/>
      <c r="T52" s="104"/>
      <c r="U52" s="104"/>
      <c r="V52" s="104"/>
      <c r="W52" s="104"/>
      <c r="X52" s="186"/>
    </row>
    <row r="53" spans="1:24" ht="47.1" customHeight="1" x14ac:dyDescent="0.3">
      <c r="A53" s="119"/>
      <c r="B53" s="367">
        <v>2</v>
      </c>
      <c r="C53" s="384" t="str">
        <f t="shared" si="5"/>
        <v/>
      </c>
      <c r="D53" s="385" t="str">
        <f ca="1">TEXT(IFERROR(INDEX('Overview - Section A'!$A$37:$A$44,MATCH(J53,'Overview - Section A'!$U$37:$U$44,0)),""),"d-mmm-yy") &amp;" to " &amp; TEXT(IFERROR(INDEX('Overview - Section A'!$E$37:$E$44,MATCH(J53,'Overview - Section A'!$U$37:$U$44,0)),""),"d-mmm-yy")</f>
        <v>1-Jul-20 to 31-Dec-20</v>
      </c>
      <c r="E53" s="386"/>
      <c r="F53" s="387"/>
      <c r="G53" s="442" t="str">
        <f t="shared" si="6"/>
        <v/>
      </c>
      <c r="H53" s="390"/>
      <c r="I53" s="432"/>
      <c r="J53" s="392" t="s">
        <v>420</v>
      </c>
      <c r="K53" s="447"/>
      <c r="L53" s="432" t="b">
        <f t="shared" si="7"/>
        <v>1</v>
      </c>
      <c r="M53" s="432" t="b">
        <f t="shared" si="8"/>
        <v>0</v>
      </c>
      <c r="N53" s="432" t="s">
        <v>836</v>
      </c>
      <c r="O53" s="51"/>
      <c r="P53" s="136"/>
      <c r="Q53" s="135"/>
      <c r="T53" s="104"/>
      <c r="U53" s="104"/>
      <c r="V53" s="104"/>
      <c r="W53" s="104"/>
      <c r="X53" s="186"/>
    </row>
    <row r="54" spans="1:24" ht="47.1" customHeight="1" x14ac:dyDescent="0.3">
      <c r="A54" s="119"/>
      <c r="B54" s="367">
        <v>3</v>
      </c>
      <c r="C54" s="384" t="str">
        <f t="shared" si="5"/>
        <v/>
      </c>
      <c r="D54" s="385" t="str">
        <f ca="1">TEXT(IFERROR(INDEX('Overview - Section A'!$A$37:$A$44,MATCH(J54,'Overview - Section A'!$U$37:$U$44,0)),""),"d-mmm-yy") &amp;" to " &amp; TEXT(IFERROR(INDEX('Overview - Section A'!$E$37:$E$44,MATCH(J54,'Overview - Section A'!$U$37:$U$44,0)),""),"d-mmm-yy")</f>
        <v>1-Jan-18 to 30-Jun-18</v>
      </c>
      <c r="E54" s="386"/>
      <c r="F54" s="387"/>
      <c r="G54" s="442" t="str">
        <f t="shared" si="6"/>
        <v/>
      </c>
      <c r="H54" s="390"/>
      <c r="I54" s="432"/>
      <c r="J54" s="392" t="s">
        <v>410</v>
      </c>
      <c r="K54" s="447"/>
      <c r="L54" s="432" t="b">
        <f t="shared" si="7"/>
        <v>1</v>
      </c>
      <c r="M54" s="432" t="b">
        <f t="shared" si="8"/>
        <v>0</v>
      </c>
      <c r="N54" s="432" t="s">
        <v>837</v>
      </c>
      <c r="O54" s="51"/>
      <c r="P54" s="136"/>
      <c r="Q54" s="135"/>
      <c r="T54" s="104"/>
      <c r="U54" s="104"/>
      <c r="V54" s="104"/>
      <c r="W54" s="104"/>
      <c r="X54" s="186"/>
    </row>
    <row r="55" spans="1:24" ht="47.1" customHeight="1" x14ac:dyDescent="0.3">
      <c r="A55" s="119"/>
      <c r="B55" s="367">
        <v>3</v>
      </c>
      <c r="C55" s="384" t="str">
        <f t="shared" si="5"/>
        <v/>
      </c>
      <c r="D55" s="385" t="str">
        <f ca="1">TEXT(IFERROR(INDEX('Overview - Section A'!$A$37:$A$44,MATCH(J55,'Overview - Section A'!$U$37:$U$44,0)),""),"d-mmm-yy") &amp;" to " &amp; TEXT(IFERROR(INDEX('Overview - Section A'!$E$37:$E$44,MATCH(J55,'Overview - Section A'!$U$37:$U$44,0)),""),"d-mmm-yy")</f>
        <v>1-Jul-18 to 31-Dec-18</v>
      </c>
      <c r="E55" s="386"/>
      <c r="F55" s="387"/>
      <c r="G55" s="442" t="str">
        <f t="shared" si="6"/>
        <v/>
      </c>
      <c r="H55" s="390"/>
      <c r="I55" s="432"/>
      <c r="J55" s="392" t="s">
        <v>412</v>
      </c>
      <c r="K55" s="447"/>
      <c r="L55" s="432" t="b">
        <f t="shared" si="7"/>
        <v>1</v>
      </c>
      <c r="M55" s="432" t="b">
        <f t="shared" si="8"/>
        <v>0</v>
      </c>
      <c r="N55" s="432" t="s">
        <v>838</v>
      </c>
      <c r="O55" s="51"/>
      <c r="P55" s="136"/>
      <c r="Q55" s="135"/>
      <c r="T55" s="104"/>
      <c r="U55" s="104"/>
      <c r="V55" s="104"/>
      <c r="W55" s="104"/>
      <c r="X55" s="186"/>
    </row>
    <row r="56" spans="1:24" ht="47.1" customHeight="1" x14ac:dyDescent="0.3">
      <c r="A56" s="119"/>
      <c r="B56" s="367">
        <v>3</v>
      </c>
      <c r="C56" s="384" t="str">
        <f t="shared" si="5"/>
        <v/>
      </c>
      <c r="D56" s="385" t="str">
        <f ca="1">TEXT(IFERROR(INDEX('Overview - Section A'!$A$37:$A$44,MATCH(J56,'Overview - Section A'!$U$37:$U$44,0)),""),"d-mmm-yy") &amp;" to " &amp; TEXT(IFERROR(INDEX('Overview - Section A'!$E$37:$E$44,MATCH(J56,'Overview - Section A'!$U$37:$U$44,0)),""),"d-mmm-yy")</f>
        <v>1-Jan-19 to 30-Jun-19</v>
      </c>
      <c r="E56" s="386"/>
      <c r="F56" s="387"/>
      <c r="G56" s="442" t="str">
        <f t="shared" si="6"/>
        <v/>
      </c>
      <c r="H56" s="390"/>
      <c r="I56" s="432"/>
      <c r="J56" s="392" t="s">
        <v>414</v>
      </c>
      <c r="K56" s="447"/>
      <c r="L56" s="432" t="b">
        <f t="shared" si="7"/>
        <v>1</v>
      </c>
      <c r="M56" s="432" t="b">
        <f t="shared" si="8"/>
        <v>0</v>
      </c>
      <c r="N56" s="432" t="s">
        <v>839</v>
      </c>
      <c r="O56" s="51"/>
      <c r="P56" s="136"/>
      <c r="Q56" s="135"/>
      <c r="T56" s="104"/>
      <c r="U56" s="104"/>
      <c r="V56" s="104"/>
      <c r="W56" s="104"/>
      <c r="X56" s="186"/>
    </row>
    <row r="57" spans="1:24" ht="47.1" customHeight="1" x14ac:dyDescent="0.3">
      <c r="A57" s="119"/>
      <c r="B57" s="367">
        <v>3</v>
      </c>
      <c r="C57" s="384" t="str">
        <f t="shared" si="5"/>
        <v/>
      </c>
      <c r="D57" s="385" t="str">
        <f ca="1">TEXT(IFERROR(INDEX('Overview - Section A'!$A$37:$A$44,MATCH(J57,'Overview - Section A'!$U$37:$U$44,0)),""),"d-mmm-yy") &amp;" to " &amp; TEXT(IFERROR(INDEX('Overview - Section A'!$E$37:$E$44,MATCH(J57,'Overview - Section A'!$U$37:$U$44,0)),""),"d-mmm-yy")</f>
        <v>1-Jul-19 to 31-Dec-19</v>
      </c>
      <c r="E57" s="386"/>
      <c r="F57" s="387"/>
      <c r="G57" s="442" t="str">
        <f t="shared" si="6"/>
        <v/>
      </c>
      <c r="H57" s="390"/>
      <c r="I57" s="432"/>
      <c r="J57" s="392" t="s">
        <v>416</v>
      </c>
      <c r="K57" s="447"/>
      <c r="L57" s="432" t="b">
        <f t="shared" si="7"/>
        <v>1</v>
      </c>
      <c r="M57" s="432" t="b">
        <f t="shared" si="8"/>
        <v>0</v>
      </c>
      <c r="N57" s="432" t="s">
        <v>840</v>
      </c>
      <c r="O57" s="51"/>
      <c r="P57" s="136"/>
      <c r="Q57" s="135"/>
      <c r="T57" s="104"/>
      <c r="U57" s="104"/>
      <c r="V57" s="104"/>
      <c r="W57" s="104"/>
      <c r="X57" s="186"/>
    </row>
    <row r="58" spans="1:24" ht="47.1" customHeight="1" x14ac:dyDescent="0.3">
      <c r="A58" s="119"/>
      <c r="B58" s="367">
        <v>3</v>
      </c>
      <c r="C58" s="384" t="str">
        <f t="shared" si="5"/>
        <v/>
      </c>
      <c r="D58" s="385" t="str">
        <f ca="1">TEXT(IFERROR(INDEX('Overview - Section A'!$A$37:$A$44,MATCH(J58,'Overview - Section A'!$U$37:$U$44,0)),""),"d-mmm-yy") &amp;" to " &amp; TEXT(IFERROR(INDEX('Overview - Section A'!$E$37:$E$44,MATCH(J58,'Overview - Section A'!$U$37:$U$44,0)),""),"d-mmm-yy")</f>
        <v>1-Jan-20 to 30-Jun-20</v>
      </c>
      <c r="E58" s="386"/>
      <c r="F58" s="387"/>
      <c r="G58" s="442" t="str">
        <f t="shared" si="6"/>
        <v/>
      </c>
      <c r="H58" s="390"/>
      <c r="I58" s="432"/>
      <c r="J58" s="392" t="s">
        <v>418</v>
      </c>
      <c r="K58" s="447"/>
      <c r="L58" s="432" t="b">
        <f t="shared" si="7"/>
        <v>1</v>
      </c>
      <c r="M58" s="432" t="b">
        <f t="shared" si="8"/>
        <v>0</v>
      </c>
      <c r="N58" s="432" t="s">
        <v>841</v>
      </c>
      <c r="O58" s="51"/>
      <c r="P58" s="136"/>
      <c r="Q58" s="135"/>
      <c r="T58" s="104"/>
      <c r="U58" s="104"/>
      <c r="V58" s="104"/>
      <c r="W58" s="104"/>
      <c r="X58" s="186"/>
    </row>
    <row r="59" spans="1:24" ht="47.1" customHeight="1" x14ac:dyDescent="0.3">
      <c r="A59" s="119"/>
      <c r="B59" s="367">
        <v>3</v>
      </c>
      <c r="C59" s="384" t="str">
        <f t="shared" si="5"/>
        <v/>
      </c>
      <c r="D59" s="385" t="str">
        <f ca="1">TEXT(IFERROR(INDEX('Overview - Section A'!$A$37:$A$44,MATCH(J59,'Overview - Section A'!$U$37:$U$44,0)),""),"d-mmm-yy") &amp;" to " &amp; TEXT(IFERROR(INDEX('Overview - Section A'!$E$37:$E$44,MATCH(J59,'Overview - Section A'!$U$37:$U$44,0)),""),"d-mmm-yy")</f>
        <v>1-Jul-20 to 31-Dec-20</v>
      </c>
      <c r="E59" s="386"/>
      <c r="F59" s="387"/>
      <c r="G59" s="442" t="str">
        <f t="shared" si="6"/>
        <v/>
      </c>
      <c r="H59" s="390"/>
      <c r="I59" s="432"/>
      <c r="J59" s="392" t="s">
        <v>420</v>
      </c>
      <c r="K59" s="447"/>
      <c r="L59" s="432" t="b">
        <f t="shared" si="7"/>
        <v>1</v>
      </c>
      <c r="M59" s="432" t="b">
        <f t="shared" si="8"/>
        <v>0</v>
      </c>
      <c r="N59" s="432" t="s">
        <v>842</v>
      </c>
      <c r="O59" s="51"/>
      <c r="P59" s="136"/>
      <c r="Q59" s="135"/>
      <c r="T59" s="104"/>
      <c r="U59" s="104"/>
      <c r="V59" s="104"/>
      <c r="W59" s="104"/>
      <c r="X59" s="186"/>
    </row>
    <row r="60" spans="1:24" ht="47.1" customHeight="1" x14ac:dyDescent="0.3">
      <c r="A60" s="119"/>
      <c r="B60" s="367">
        <v>4</v>
      </c>
      <c r="C60" s="384" t="str">
        <f t="shared" si="5"/>
        <v/>
      </c>
      <c r="D60" s="385" t="str">
        <f ca="1">TEXT(IFERROR(INDEX('Overview - Section A'!$A$37:$A$44,MATCH(J60,'Overview - Section A'!$U$37:$U$44,0)),""),"d-mmm-yy") &amp;" to " &amp; TEXT(IFERROR(INDEX('Overview - Section A'!$E$37:$E$44,MATCH(J60,'Overview - Section A'!$U$37:$U$44,0)),""),"d-mmm-yy")</f>
        <v>1-Jan-18 to 30-Jun-18</v>
      </c>
      <c r="E60" s="386"/>
      <c r="F60" s="387"/>
      <c r="G60" s="442" t="str">
        <f t="shared" si="6"/>
        <v/>
      </c>
      <c r="H60" s="390"/>
      <c r="I60" s="432"/>
      <c r="J60" s="392" t="s">
        <v>410</v>
      </c>
      <c r="K60" s="447"/>
      <c r="L60" s="432" t="b">
        <f t="shared" si="7"/>
        <v>1</v>
      </c>
      <c r="M60" s="432" t="b">
        <f t="shared" si="8"/>
        <v>0</v>
      </c>
      <c r="N60" s="432" t="s">
        <v>843</v>
      </c>
      <c r="O60" s="51"/>
      <c r="P60" s="136"/>
      <c r="Q60" s="135"/>
      <c r="T60" s="104"/>
      <c r="U60" s="104"/>
      <c r="V60" s="104"/>
      <c r="W60" s="104"/>
      <c r="X60" s="186"/>
    </row>
    <row r="61" spans="1:24" ht="47.1" customHeight="1" x14ac:dyDescent="0.3">
      <c r="A61" s="119"/>
      <c r="B61" s="367">
        <v>4</v>
      </c>
      <c r="C61" s="384" t="str">
        <f t="shared" si="5"/>
        <v/>
      </c>
      <c r="D61" s="385" t="str">
        <f ca="1">TEXT(IFERROR(INDEX('Overview - Section A'!$A$37:$A$44,MATCH(J61,'Overview - Section A'!$U$37:$U$44,0)),""),"d-mmm-yy") &amp;" to " &amp; TEXT(IFERROR(INDEX('Overview - Section A'!$E$37:$E$44,MATCH(J61,'Overview - Section A'!$U$37:$U$44,0)),""),"d-mmm-yy")</f>
        <v>1-Jul-18 to 31-Dec-18</v>
      </c>
      <c r="E61" s="386"/>
      <c r="F61" s="387"/>
      <c r="G61" s="442" t="str">
        <f t="shared" si="6"/>
        <v/>
      </c>
      <c r="H61" s="390"/>
      <c r="I61" s="432"/>
      <c r="J61" s="392" t="s">
        <v>412</v>
      </c>
      <c r="K61" s="447"/>
      <c r="L61" s="432" t="b">
        <f t="shared" si="7"/>
        <v>1</v>
      </c>
      <c r="M61" s="432" t="b">
        <f t="shared" si="8"/>
        <v>0</v>
      </c>
      <c r="N61" s="432" t="s">
        <v>844</v>
      </c>
      <c r="O61" s="51"/>
      <c r="P61" s="136"/>
      <c r="Q61" s="135"/>
      <c r="T61" s="104"/>
      <c r="U61" s="104"/>
      <c r="V61" s="104"/>
      <c r="W61" s="104"/>
      <c r="X61" s="186"/>
    </row>
    <row r="62" spans="1:24" ht="47.1" customHeight="1" x14ac:dyDescent="0.3">
      <c r="A62" s="119"/>
      <c r="B62" s="367">
        <v>4</v>
      </c>
      <c r="C62" s="384" t="str">
        <f t="shared" si="5"/>
        <v/>
      </c>
      <c r="D62" s="385" t="str">
        <f ca="1">TEXT(IFERROR(INDEX('Overview - Section A'!$A$37:$A$44,MATCH(J62,'Overview - Section A'!$U$37:$U$44,0)),""),"d-mmm-yy") &amp;" to " &amp; TEXT(IFERROR(INDEX('Overview - Section A'!$E$37:$E$44,MATCH(J62,'Overview - Section A'!$U$37:$U$44,0)),""),"d-mmm-yy")</f>
        <v>1-Jan-19 to 30-Jun-19</v>
      </c>
      <c r="E62" s="386"/>
      <c r="F62" s="387"/>
      <c r="G62" s="442" t="str">
        <f t="shared" si="6"/>
        <v/>
      </c>
      <c r="H62" s="390"/>
      <c r="I62" s="432"/>
      <c r="J62" s="392" t="s">
        <v>414</v>
      </c>
      <c r="K62" s="447"/>
      <c r="L62" s="432" t="b">
        <f t="shared" si="7"/>
        <v>1</v>
      </c>
      <c r="M62" s="432" t="b">
        <f t="shared" si="8"/>
        <v>0</v>
      </c>
      <c r="N62" s="432" t="s">
        <v>845</v>
      </c>
      <c r="O62" s="51"/>
      <c r="P62" s="136"/>
      <c r="Q62" s="135"/>
      <c r="T62" s="104"/>
      <c r="U62" s="104"/>
      <c r="V62" s="104"/>
      <c r="W62" s="104"/>
      <c r="X62" s="186"/>
    </row>
    <row r="63" spans="1:24" ht="47.1" customHeight="1" x14ac:dyDescent="0.3">
      <c r="A63" s="119"/>
      <c r="B63" s="367">
        <v>4</v>
      </c>
      <c r="C63" s="384" t="str">
        <f t="shared" si="5"/>
        <v/>
      </c>
      <c r="D63" s="385" t="str">
        <f ca="1">TEXT(IFERROR(INDEX('Overview - Section A'!$A$37:$A$44,MATCH(J63,'Overview - Section A'!$U$37:$U$44,0)),""),"d-mmm-yy") &amp;" to " &amp; TEXT(IFERROR(INDEX('Overview - Section A'!$E$37:$E$44,MATCH(J63,'Overview - Section A'!$U$37:$U$44,0)),""),"d-mmm-yy")</f>
        <v>1-Jul-19 to 31-Dec-19</v>
      </c>
      <c r="E63" s="386"/>
      <c r="F63" s="387"/>
      <c r="G63" s="442" t="str">
        <f t="shared" si="6"/>
        <v/>
      </c>
      <c r="H63" s="390"/>
      <c r="I63" s="432"/>
      <c r="J63" s="392" t="s">
        <v>416</v>
      </c>
      <c r="K63" s="447"/>
      <c r="L63" s="432" t="b">
        <f t="shared" si="7"/>
        <v>1</v>
      </c>
      <c r="M63" s="432" t="b">
        <f t="shared" si="8"/>
        <v>0</v>
      </c>
      <c r="N63" s="432" t="s">
        <v>846</v>
      </c>
      <c r="O63" s="51"/>
      <c r="P63" s="136"/>
      <c r="Q63" s="135"/>
      <c r="T63" s="104"/>
      <c r="U63" s="104"/>
      <c r="V63" s="104"/>
      <c r="W63" s="104"/>
      <c r="X63" s="186"/>
    </row>
    <row r="64" spans="1:24" ht="47.1" customHeight="1" x14ac:dyDescent="0.3">
      <c r="A64" s="119"/>
      <c r="B64" s="367">
        <v>4</v>
      </c>
      <c r="C64" s="384" t="str">
        <f t="shared" si="5"/>
        <v/>
      </c>
      <c r="D64" s="385" t="str">
        <f ca="1">TEXT(IFERROR(INDEX('Overview - Section A'!$A$37:$A$44,MATCH(J64,'Overview - Section A'!$U$37:$U$44,0)),""),"d-mmm-yy") &amp;" to " &amp; TEXT(IFERROR(INDEX('Overview - Section A'!$E$37:$E$44,MATCH(J64,'Overview - Section A'!$U$37:$U$44,0)),""),"d-mmm-yy")</f>
        <v>1-Jan-20 to 30-Jun-20</v>
      </c>
      <c r="E64" s="386"/>
      <c r="F64" s="387"/>
      <c r="G64" s="442" t="str">
        <f t="shared" si="6"/>
        <v/>
      </c>
      <c r="H64" s="390"/>
      <c r="I64" s="432"/>
      <c r="J64" s="392" t="s">
        <v>418</v>
      </c>
      <c r="K64" s="447"/>
      <c r="L64" s="432" t="b">
        <f t="shared" si="7"/>
        <v>1</v>
      </c>
      <c r="M64" s="432" t="b">
        <f t="shared" si="8"/>
        <v>0</v>
      </c>
      <c r="N64" s="432" t="s">
        <v>847</v>
      </c>
      <c r="O64" s="51"/>
      <c r="P64" s="136"/>
      <c r="Q64" s="135"/>
      <c r="T64" s="104"/>
      <c r="U64" s="104"/>
      <c r="V64" s="104"/>
      <c r="W64" s="104"/>
      <c r="X64" s="186"/>
    </row>
    <row r="65" spans="1:24" ht="47.1" customHeight="1" x14ac:dyDescent="0.3">
      <c r="A65" s="119"/>
      <c r="B65" s="367">
        <v>4</v>
      </c>
      <c r="C65" s="384" t="str">
        <f t="shared" si="5"/>
        <v/>
      </c>
      <c r="D65" s="385" t="str">
        <f ca="1">TEXT(IFERROR(INDEX('Overview - Section A'!$A$37:$A$44,MATCH(J65,'Overview - Section A'!$U$37:$U$44,0)),""),"d-mmm-yy") &amp;" to " &amp; TEXT(IFERROR(INDEX('Overview - Section A'!$E$37:$E$44,MATCH(J65,'Overview - Section A'!$U$37:$U$44,0)),""),"d-mmm-yy")</f>
        <v>1-Jul-20 to 31-Dec-20</v>
      </c>
      <c r="E65" s="386"/>
      <c r="F65" s="387"/>
      <c r="G65" s="442" t="str">
        <f t="shared" si="6"/>
        <v/>
      </c>
      <c r="H65" s="390"/>
      <c r="I65" s="432"/>
      <c r="J65" s="392" t="s">
        <v>420</v>
      </c>
      <c r="K65" s="447"/>
      <c r="L65" s="432" t="b">
        <f t="shared" si="7"/>
        <v>1</v>
      </c>
      <c r="M65" s="432" t="b">
        <f t="shared" si="8"/>
        <v>0</v>
      </c>
      <c r="N65" s="432" t="s">
        <v>848</v>
      </c>
      <c r="O65" s="51"/>
      <c r="P65" s="136"/>
      <c r="Q65" s="135"/>
      <c r="T65" s="104"/>
      <c r="U65" s="104"/>
      <c r="V65" s="104"/>
      <c r="W65" s="104"/>
      <c r="X65" s="186"/>
    </row>
    <row r="66" spans="1:24" ht="47.1" customHeight="1" x14ac:dyDescent="0.3">
      <c r="A66" s="119"/>
      <c r="B66" s="367">
        <v>5</v>
      </c>
      <c r="C66" s="384" t="str">
        <f t="shared" si="5"/>
        <v/>
      </c>
      <c r="D66" s="385" t="str">
        <f ca="1">TEXT(IFERROR(INDEX('Overview - Section A'!$A$37:$A$44,MATCH(J66,'Overview - Section A'!$U$37:$U$44,0)),""),"d-mmm-yy") &amp;" to " &amp; TEXT(IFERROR(INDEX('Overview - Section A'!$E$37:$E$44,MATCH(J66,'Overview - Section A'!$U$37:$U$44,0)),""),"d-mmm-yy")</f>
        <v>1-Jan-18 to 30-Jun-18</v>
      </c>
      <c r="E66" s="386"/>
      <c r="F66" s="387"/>
      <c r="G66" s="442" t="str">
        <f t="shared" si="6"/>
        <v/>
      </c>
      <c r="H66" s="390"/>
      <c r="I66" s="432"/>
      <c r="J66" s="392" t="s">
        <v>410</v>
      </c>
      <c r="K66" s="447"/>
      <c r="L66" s="432" t="b">
        <f t="shared" si="7"/>
        <v>1</v>
      </c>
      <c r="M66" s="432" t="b">
        <f t="shared" si="8"/>
        <v>0</v>
      </c>
      <c r="N66" s="432" t="s">
        <v>849</v>
      </c>
      <c r="O66" s="51"/>
      <c r="P66" s="136"/>
      <c r="Q66" s="135"/>
      <c r="T66" s="104"/>
      <c r="U66" s="104"/>
      <c r="V66" s="104"/>
      <c r="W66" s="104"/>
      <c r="X66" s="186"/>
    </row>
    <row r="67" spans="1:24" ht="47.1" customHeight="1" x14ac:dyDescent="0.3">
      <c r="A67" s="119"/>
      <c r="B67" s="367">
        <v>5</v>
      </c>
      <c r="C67" s="384" t="str">
        <f t="shared" si="5"/>
        <v/>
      </c>
      <c r="D67" s="385" t="str">
        <f ca="1">TEXT(IFERROR(INDEX('Overview - Section A'!$A$37:$A$44,MATCH(J67,'Overview - Section A'!$U$37:$U$44,0)),""),"d-mmm-yy") &amp;" to " &amp; TEXT(IFERROR(INDEX('Overview - Section A'!$E$37:$E$44,MATCH(J67,'Overview - Section A'!$U$37:$U$44,0)),""),"d-mmm-yy")</f>
        <v>1-Jul-18 to 31-Dec-18</v>
      </c>
      <c r="E67" s="386"/>
      <c r="F67" s="387"/>
      <c r="G67" s="442" t="str">
        <f t="shared" si="6"/>
        <v/>
      </c>
      <c r="H67" s="390"/>
      <c r="I67" s="432"/>
      <c r="J67" s="392" t="s">
        <v>412</v>
      </c>
      <c r="K67" s="447"/>
      <c r="L67" s="432" t="b">
        <f t="shared" si="7"/>
        <v>1</v>
      </c>
      <c r="M67" s="432" t="b">
        <f t="shared" si="8"/>
        <v>0</v>
      </c>
      <c r="N67" s="432" t="s">
        <v>850</v>
      </c>
      <c r="O67" s="51"/>
      <c r="P67" s="136"/>
      <c r="Q67" s="135"/>
      <c r="T67" s="104"/>
      <c r="U67" s="104"/>
      <c r="V67" s="104"/>
      <c r="W67" s="104"/>
      <c r="X67" s="186"/>
    </row>
    <row r="68" spans="1:24" ht="47.1" customHeight="1" x14ac:dyDescent="0.3">
      <c r="A68" s="119"/>
      <c r="B68" s="367">
        <v>5</v>
      </c>
      <c r="C68" s="384" t="str">
        <f t="shared" si="5"/>
        <v/>
      </c>
      <c r="D68" s="385" t="str">
        <f ca="1">TEXT(IFERROR(INDEX('Overview - Section A'!$A$37:$A$44,MATCH(J68,'Overview - Section A'!$U$37:$U$44,0)),""),"d-mmm-yy") &amp;" to " &amp; TEXT(IFERROR(INDEX('Overview - Section A'!$E$37:$E$44,MATCH(J68,'Overview - Section A'!$U$37:$U$44,0)),""),"d-mmm-yy")</f>
        <v>1-Jan-19 to 30-Jun-19</v>
      </c>
      <c r="E68" s="386"/>
      <c r="F68" s="387"/>
      <c r="G68" s="442" t="str">
        <f t="shared" si="6"/>
        <v/>
      </c>
      <c r="H68" s="390"/>
      <c r="I68" s="432"/>
      <c r="J68" s="392" t="s">
        <v>414</v>
      </c>
      <c r="K68" s="447"/>
      <c r="L68" s="432" t="b">
        <f t="shared" si="7"/>
        <v>1</v>
      </c>
      <c r="M68" s="432" t="b">
        <f t="shared" si="8"/>
        <v>0</v>
      </c>
      <c r="N68" s="432" t="s">
        <v>851</v>
      </c>
      <c r="O68" s="51"/>
      <c r="P68" s="136"/>
      <c r="Q68" s="135"/>
      <c r="T68" s="104"/>
      <c r="U68" s="104"/>
      <c r="V68" s="104"/>
      <c r="W68" s="104"/>
      <c r="X68" s="186"/>
    </row>
    <row r="69" spans="1:24" ht="47.1" customHeight="1" x14ac:dyDescent="0.3">
      <c r="A69" s="119"/>
      <c r="B69" s="367">
        <v>5</v>
      </c>
      <c r="C69" s="384" t="str">
        <f t="shared" si="5"/>
        <v/>
      </c>
      <c r="D69" s="385" t="str">
        <f ca="1">TEXT(IFERROR(INDEX('Overview - Section A'!$A$37:$A$44,MATCH(J69,'Overview - Section A'!$U$37:$U$44,0)),""),"d-mmm-yy") &amp;" to " &amp; TEXT(IFERROR(INDEX('Overview - Section A'!$E$37:$E$44,MATCH(J69,'Overview - Section A'!$U$37:$U$44,0)),""),"d-mmm-yy")</f>
        <v>1-Jul-19 to 31-Dec-19</v>
      </c>
      <c r="E69" s="386"/>
      <c r="F69" s="387"/>
      <c r="G69" s="442" t="str">
        <f t="shared" si="6"/>
        <v/>
      </c>
      <c r="H69" s="390"/>
      <c r="I69" s="432"/>
      <c r="J69" s="392" t="s">
        <v>416</v>
      </c>
      <c r="K69" s="447"/>
      <c r="L69" s="432" t="b">
        <f t="shared" si="7"/>
        <v>1</v>
      </c>
      <c r="M69" s="432" t="b">
        <f t="shared" si="8"/>
        <v>0</v>
      </c>
      <c r="N69" s="432" t="s">
        <v>852</v>
      </c>
      <c r="O69" s="51"/>
      <c r="P69" s="136"/>
      <c r="Q69" s="135"/>
      <c r="T69" s="104"/>
      <c r="U69" s="104"/>
      <c r="V69" s="104"/>
      <c r="W69" s="104"/>
      <c r="X69" s="186"/>
    </row>
    <row r="70" spans="1:24" ht="47.1" customHeight="1" x14ac:dyDescent="0.3">
      <c r="A70" s="119"/>
      <c r="B70" s="367">
        <v>5</v>
      </c>
      <c r="C70" s="384" t="str">
        <f t="shared" si="5"/>
        <v/>
      </c>
      <c r="D70" s="385" t="str">
        <f ca="1">TEXT(IFERROR(INDEX('Overview - Section A'!$A$37:$A$44,MATCH(J70,'Overview - Section A'!$U$37:$U$44,0)),""),"d-mmm-yy") &amp;" to " &amp; TEXT(IFERROR(INDEX('Overview - Section A'!$E$37:$E$44,MATCH(J70,'Overview - Section A'!$U$37:$U$44,0)),""),"d-mmm-yy")</f>
        <v>1-Jan-20 to 30-Jun-20</v>
      </c>
      <c r="E70" s="386"/>
      <c r="F70" s="387"/>
      <c r="G70" s="442" t="str">
        <f t="shared" si="6"/>
        <v/>
      </c>
      <c r="H70" s="390"/>
      <c r="I70" s="432"/>
      <c r="J70" s="392" t="s">
        <v>418</v>
      </c>
      <c r="K70" s="447"/>
      <c r="L70" s="432" t="b">
        <f t="shared" si="7"/>
        <v>1</v>
      </c>
      <c r="M70" s="432" t="b">
        <f t="shared" si="8"/>
        <v>0</v>
      </c>
      <c r="N70" s="432" t="s">
        <v>853</v>
      </c>
      <c r="O70" s="51"/>
      <c r="P70" s="136"/>
      <c r="Q70" s="135"/>
      <c r="T70" s="104"/>
      <c r="U70" s="104"/>
      <c r="V70" s="104"/>
      <c r="W70" s="104"/>
      <c r="X70" s="186"/>
    </row>
    <row r="71" spans="1:24" ht="47.1" customHeight="1" x14ac:dyDescent="0.3">
      <c r="A71" s="119"/>
      <c r="B71" s="367">
        <v>5</v>
      </c>
      <c r="C71" s="384" t="str">
        <f t="shared" si="5"/>
        <v/>
      </c>
      <c r="D71" s="385" t="str">
        <f ca="1">TEXT(IFERROR(INDEX('Overview - Section A'!$A$37:$A$44,MATCH(J71,'Overview - Section A'!$U$37:$U$44,0)),""),"d-mmm-yy") &amp;" to " &amp; TEXT(IFERROR(INDEX('Overview - Section A'!$E$37:$E$44,MATCH(J71,'Overview - Section A'!$U$37:$U$44,0)),""),"d-mmm-yy")</f>
        <v>1-Jul-20 to 31-Dec-20</v>
      </c>
      <c r="E71" s="386"/>
      <c r="F71" s="387"/>
      <c r="G71" s="442" t="str">
        <f t="shared" si="6"/>
        <v/>
      </c>
      <c r="H71" s="390"/>
      <c r="I71" s="432"/>
      <c r="J71" s="392" t="s">
        <v>420</v>
      </c>
      <c r="K71" s="447"/>
      <c r="L71" s="432" t="b">
        <f t="shared" si="7"/>
        <v>1</v>
      </c>
      <c r="M71" s="432" t="b">
        <f t="shared" si="8"/>
        <v>0</v>
      </c>
      <c r="N71" s="432" t="s">
        <v>854</v>
      </c>
      <c r="O71" s="51"/>
      <c r="P71" s="136"/>
      <c r="Q71" s="135"/>
      <c r="T71" s="104"/>
      <c r="U71" s="104"/>
      <c r="V71" s="104"/>
      <c r="W71" s="104"/>
      <c r="X71" s="186"/>
    </row>
    <row r="72" spans="1:24" ht="47.1" customHeight="1" x14ac:dyDescent="0.3">
      <c r="A72" s="119"/>
      <c r="B72" s="367">
        <v>6</v>
      </c>
      <c r="C72" s="384" t="str">
        <f t="shared" si="5"/>
        <v/>
      </c>
      <c r="D72" s="385" t="str">
        <f ca="1">TEXT(IFERROR(INDEX('Overview - Section A'!$A$37:$A$44,MATCH(J72,'Overview - Section A'!$U$37:$U$44,0)),""),"d-mmm-yy") &amp;" to " &amp; TEXT(IFERROR(INDEX('Overview - Section A'!$E$37:$E$44,MATCH(J72,'Overview - Section A'!$U$37:$U$44,0)),""),"d-mmm-yy")</f>
        <v>1-Jan-18 to 30-Jun-18</v>
      </c>
      <c r="E72" s="386"/>
      <c r="F72" s="387"/>
      <c r="G72" s="442" t="str">
        <f t="shared" si="6"/>
        <v/>
      </c>
      <c r="H72" s="390"/>
      <c r="I72" s="432"/>
      <c r="J72" s="392" t="s">
        <v>410</v>
      </c>
      <c r="K72" s="447"/>
      <c r="L72" s="432" t="b">
        <f t="shared" si="7"/>
        <v>1</v>
      </c>
      <c r="M72" s="432" t="b">
        <f t="shared" si="8"/>
        <v>0</v>
      </c>
      <c r="N72" s="432" t="s">
        <v>855</v>
      </c>
      <c r="O72" s="51"/>
      <c r="P72" s="136"/>
      <c r="Q72" s="135"/>
      <c r="T72" s="104"/>
      <c r="U72" s="104"/>
      <c r="V72" s="104"/>
      <c r="W72" s="104"/>
      <c r="X72" s="186"/>
    </row>
    <row r="73" spans="1:24" ht="47.1" customHeight="1" x14ac:dyDescent="0.3">
      <c r="A73" s="119"/>
      <c r="B73" s="367">
        <v>6</v>
      </c>
      <c r="C73" s="384" t="str">
        <f t="shared" si="5"/>
        <v/>
      </c>
      <c r="D73" s="385" t="str">
        <f ca="1">TEXT(IFERROR(INDEX('Overview - Section A'!$A$37:$A$44,MATCH(J73,'Overview - Section A'!$U$37:$U$44,0)),""),"d-mmm-yy") &amp;" to " &amp; TEXT(IFERROR(INDEX('Overview - Section A'!$E$37:$E$44,MATCH(J73,'Overview - Section A'!$U$37:$U$44,0)),""),"d-mmm-yy")</f>
        <v>1-Jul-18 to 31-Dec-18</v>
      </c>
      <c r="E73" s="386"/>
      <c r="F73" s="387"/>
      <c r="G73" s="442" t="str">
        <f t="shared" si="6"/>
        <v/>
      </c>
      <c r="H73" s="390"/>
      <c r="I73" s="432"/>
      <c r="J73" s="392" t="s">
        <v>412</v>
      </c>
      <c r="K73" s="447"/>
      <c r="L73" s="432" t="b">
        <f t="shared" si="7"/>
        <v>1</v>
      </c>
      <c r="M73" s="432" t="b">
        <f t="shared" si="8"/>
        <v>0</v>
      </c>
      <c r="N73" s="432" t="s">
        <v>856</v>
      </c>
      <c r="O73" s="51"/>
      <c r="P73" s="136"/>
      <c r="Q73" s="135"/>
      <c r="T73" s="104"/>
      <c r="U73" s="104"/>
      <c r="V73" s="104"/>
      <c r="W73" s="104"/>
      <c r="X73" s="186"/>
    </row>
    <row r="74" spans="1:24" ht="47.1" customHeight="1" x14ac:dyDescent="0.3">
      <c r="A74" s="119"/>
      <c r="B74" s="367">
        <v>6</v>
      </c>
      <c r="C74" s="384" t="str">
        <f t="shared" si="5"/>
        <v/>
      </c>
      <c r="D74" s="385" t="str">
        <f ca="1">TEXT(IFERROR(INDEX('Overview - Section A'!$A$37:$A$44,MATCH(J74,'Overview - Section A'!$U$37:$U$44,0)),""),"d-mmm-yy") &amp;" to " &amp; TEXT(IFERROR(INDEX('Overview - Section A'!$E$37:$E$44,MATCH(J74,'Overview - Section A'!$U$37:$U$44,0)),""),"d-mmm-yy")</f>
        <v>1-Jan-19 to 30-Jun-19</v>
      </c>
      <c r="E74" s="386"/>
      <c r="F74" s="387"/>
      <c r="G74" s="442" t="str">
        <f t="shared" si="6"/>
        <v/>
      </c>
      <c r="H74" s="390"/>
      <c r="I74" s="432"/>
      <c r="J74" s="392" t="s">
        <v>414</v>
      </c>
      <c r="K74" s="447"/>
      <c r="L74" s="432" t="b">
        <f t="shared" si="7"/>
        <v>1</v>
      </c>
      <c r="M74" s="432" t="b">
        <f t="shared" si="8"/>
        <v>0</v>
      </c>
      <c r="N74" s="432" t="s">
        <v>857</v>
      </c>
      <c r="O74" s="51"/>
      <c r="P74" s="136"/>
      <c r="Q74" s="135"/>
      <c r="T74" s="104"/>
      <c r="U74" s="104"/>
      <c r="V74" s="104"/>
      <c r="W74" s="104"/>
      <c r="X74" s="186"/>
    </row>
    <row r="75" spans="1:24" ht="47.1" customHeight="1" x14ac:dyDescent="0.3">
      <c r="A75" s="119"/>
      <c r="B75" s="367">
        <v>6</v>
      </c>
      <c r="C75" s="384" t="str">
        <f t="shared" si="5"/>
        <v/>
      </c>
      <c r="D75" s="385" t="str">
        <f ca="1">TEXT(IFERROR(INDEX('Overview - Section A'!$A$37:$A$44,MATCH(J75,'Overview - Section A'!$U$37:$U$44,0)),""),"d-mmm-yy") &amp;" to " &amp; TEXT(IFERROR(INDEX('Overview - Section A'!$E$37:$E$44,MATCH(J75,'Overview - Section A'!$U$37:$U$44,0)),""),"d-mmm-yy")</f>
        <v>1-Jul-19 to 31-Dec-19</v>
      </c>
      <c r="E75" s="386"/>
      <c r="F75" s="387"/>
      <c r="G75" s="442" t="str">
        <f t="shared" si="6"/>
        <v/>
      </c>
      <c r="H75" s="390"/>
      <c r="I75" s="432"/>
      <c r="J75" s="392" t="s">
        <v>416</v>
      </c>
      <c r="K75" s="447"/>
      <c r="L75" s="432" t="b">
        <f t="shared" si="7"/>
        <v>1</v>
      </c>
      <c r="M75" s="432" t="b">
        <f t="shared" si="8"/>
        <v>0</v>
      </c>
      <c r="N75" s="432" t="s">
        <v>858</v>
      </c>
      <c r="O75" s="51"/>
      <c r="P75" s="136"/>
      <c r="Q75" s="135"/>
      <c r="T75" s="104"/>
      <c r="U75" s="104"/>
      <c r="V75" s="104"/>
      <c r="W75" s="104"/>
      <c r="X75" s="186"/>
    </row>
    <row r="76" spans="1:24" ht="47.1" customHeight="1" x14ac:dyDescent="0.3">
      <c r="A76" s="119"/>
      <c r="B76" s="367">
        <v>6</v>
      </c>
      <c r="C76" s="384" t="str">
        <f t="shared" si="5"/>
        <v/>
      </c>
      <c r="D76" s="385" t="str">
        <f ca="1">TEXT(IFERROR(INDEX('Overview - Section A'!$A$37:$A$44,MATCH(J76,'Overview - Section A'!$U$37:$U$44,0)),""),"d-mmm-yy") &amp;" to " &amp; TEXT(IFERROR(INDEX('Overview - Section A'!$E$37:$E$44,MATCH(J76,'Overview - Section A'!$U$37:$U$44,0)),""),"d-mmm-yy")</f>
        <v>1-Jan-20 to 30-Jun-20</v>
      </c>
      <c r="E76" s="386"/>
      <c r="F76" s="387"/>
      <c r="G76" s="442" t="str">
        <f t="shared" si="6"/>
        <v/>
      </c>
      <c r="H76" s="390"/>
      <c r="I76" s="432"/>
      <c r="J76" s="392" t="s">
        <v>418</v>
      </c>
      <c r="K76" s="447"/>
      <c r="L76" s="432" t="b">
        <f t="shared" si="7"/>
        <v>1</v>
      </c>
      <c r="M76" s="432" t="b">
        <f t="shared" si="8"/>
        <v>0</v>
      </c>
      <c r="N76" s="432" t="s">
        <v>859</v>
      </c>
      <c r="O76" s="51"/>
      <c r="P76" s="136"/>
      <c r="Q76" s="135"/>
      <c r="T76" s="104"/>
      <c r="U76" s="104"/>
      <c r="V76" s="104"/>
      <c r="W76" s="104"/>
      <c r="X76" s="186"/>
    </row>
    <row r="77" spans="1:24" ht="47.1" customHeight="1" x14ac:dyDescent="0.3">
      <c r="A77" s="119"/>
      <c r="B77" s="367">
        <v>6</v>
      </c>
      <c r="C77" s="384" t="str">
        <f t="shared" si="5"/>
        <v/>
      </c>
      <c r="D77" s="385" t="str">
        <f ca="1">TEXT(IFERROR(INDEX('Overview - Section A'!$A$37:$A$44,MATCH(J77,'Overview - Section A'!$U$37:$U$44,0)),""),"d-mmm-yy") &amp;" to " &amp; TEXT(IFERROR(INDEX('Overview - Section A'!$E$37:$E$44,MATCH(J77,'Overview - Section A'!$U$37:$U$44,0)),""),"d-mmm-yy")</f>
        <v>1-Jul-20 to 31-Dec-20</v>
      </c>
      <c r="E77" s="386"/>
      <c r="F77" s="387"/>
      <c r="G77" s="442" t="str">
        <f t="shared" si="6"/>
        <v/>
      </c>
      <c r="H77" s="390"/>
      <c r="I77" s="432"/>
      <c r="J77" s="392" t="s">
        <v>420</v>
      </c>
      <c r="K77" s="447"/>
      <c r="L77" s="432" t="b">
        <f t="shared" si="7"/>
        <v>1</v>
      </c>
      <c r="M77" s="432" t="b">
        <f t="shared" si="8"/>
        <v>0</v>
      </c>
      <c r="N77" s="432" t="s">
        <v>860</v>
      </c>
      <c r="O77" s="51"/>
      <c r="P77" s="136"/>
      <c r="Q77" s="135"/>
      <c r="T77" s="104"/>
      <c r="U77" s="104"/>
      <c r="V77" s="104"/>
      <c r="W77" s="104"/>
      <c r="X77" s="186"/>
    </row>
    <row r="78" spans="1:24" ht="47.1" customHeight="1" x14ac:dyDescent="0.3">
      <c r="A78" s="119"/>
      <c r="B78" s="367">
        <v>7</v>
      </c>
      <c r="C78" s="384" t="str">
        <f t="shared" si="5"/>
        <v/>
      </c>
      <c r="D78" s="385" t="str">
        <f ca="1">TEXT(IFERROR(INDEX('Overview - Section A'!$A$37:$A$44,MATCH(J78,'Overview - Section A'!$U$37:$U$44,0)),""),"d-mmm-yy") &amp;" to " &amp; TEXT(IFERROR(INDEX('Overview - Section A'!$E$37:$E$44,MATCH(J78,'Overview - Section A'!$U$37:$U$44,0)),""),"d-mmm-yy")</f>
        <v>1-Jan-18 to 30-Jun-18</v>
      </c>
      <c r="E78" s="386"/>
      <c r="F78" s="387"/>
      <c r="G78" s="442" t="str">
        <f t="shared" si="6"/>
        <v/>
      </c>
      <c r="H78" s="390"/>
      <c r="I78" s="432"/>
      <c r="J78" s="392" t="s">
        <v>410</v>
      </c>
      <c r="K78" s="447"/>
      <c r="L78" s="432" t="b">
        <f t="shared" si="7"/>
        <v>1</v>
      </c>
      <c r="M78" s="432" t="b">
        <f t="shared" si="8"/>
        <v>0</v>
      </c>
      <c r="N78" s="432" t="s">
        <v>861</v>
      </c>
      <c r="O78" s="51"/>
      <c r="P78" s="136"/>
      <c r="Q78" s="135"/>
      <c r="T78" s="104"/>
      <c r="U78" s="104"/>
      <c r="V78" s="104"/>
      <c r="W78" s="104"/>
      <c r="X78" s="186"/>
    </row>
    <row r="79" spans="1:24" ht="47.1" customHeight="1" x14ac:dyDescent="0.3">
      <c r="A79" s="119"/>
      <c r="B79" s="367">
        <v>7</v>
      </c>
      <c r="C79" s="384" t="str">
        <f t="shared" si="5"/>
        <v/>
      </c>
      <c r="D79" s="385" t="str">
        <f ca="1">TEXT(IFERROR(INDEX('Overview - Section A'!$A$37:$A$44,MATCH(J79,'Overview - Section A'!$U$37:$U$44,0)),""),"d-mmm-yy") &amp;" to " &amp; TEXT(IFERROR(INDEX('Overview - Section A'!$E$37:$E$44,MATCH(J79,'Overview - Section A'!$U$37:$U$44,0)),""),"d-mmm-yy")</f>
        <v>1-Jul-18 to 31-Dec-18</v>
      </c>
      <c r="E79" s="386"/>
      <c r="F79" s="387"/>
      <c r="G79" s="442" t="str">
        <f t="shared" si="6"/>
        <v/>
      </c>
      <c r="H79" s="390"/>
      <c r="I79" s="432"/>
      <c r="J79" s="392" t="s">
        <v>412</v>
      </c>
      <c r="K79" s="447"/>
      <c r="L79" s="432" t="b">
        <f t="shared" si="7"/>
        <v>1</v>
      </c>
      <c r="M79" s="432" t="b">
        <f t="shared" si="8"/>
        <v>0</v>
      </c>
      <c r="N79" s="432" t="s">
        <v>862</v>
      </c>
      <c r="O79" s="51"/>
      <c r="P79" s="136"/>
      <c r="Q79" s="135"/>
      <c r="T79" s="104"/>
      <c r="U79" s="104"/>
      <c r="V79" s="104"/>
      <c r="W79" s="104"/>
      <c r="X79" s="186"/>
    </row>
    <row r="80" spans="1:24" ht="47.1" customHeight="1" x14ac:dyDescent="0.3">
      <c r="A80" s="119"/>
      <c r="B80" s="367">
        <v>7</v>
      </c>
      <c r="C80" s="384" t="str">
        <f t="shared" si="5"/>
        <v/>
      </c>
      <c r="D80" s="385" t="str">
        <f ca="1">TEXT(IFERROR(INDEX('Overview - Section A'!$A$37:$A$44,MATCH(J80,'Overview - Section A'!$U$37:$U$44,0)),""),"d-mmm-yy") &amp;" to " &amp; TEXT(IFERROR(INDEX('Overview - Section A'!$E$37:$E$44,MATCH(J80,'Overview - Section A'!$U$37:$U$44,0)),""),"d-mmm-yy")</f>
        <v>1-Jan-19 to 30-Jun-19</v>
      </c>
      <c r="E80" s="386"/>
      <c r="F80" s="387"/>
      <c r="G80" s="442" t="str">
        <f t="shared" si="6"/>
        <v/>
      </c>
      <c r="H80" s="390"/>
      <c r="I80" s="432"/>
      <c r="J80" s="392" t="s">
        <v>414</v>
      </c>
      <c r="K80" s="447"/>
      <c r="L80" s="432" t="b">
        <f t="shared" si="7"/>
        <v>1</v>
      </c>
      <c r="M80" s="432" t="b">
        <f t="shared" si="8"/>
        <v>0</v>
      </c>
      <c r="N80" s="432" t="s">
        <v>863</v>
      </c>
      <c r="O80" s="51"/>
      <c r="P80" s="136"/>
      <c r="Q80" s="135"/>
      <c r="T80" s="104"/>
      <c r="U80" s="104"/>
      <c r="V80" s="104"/>
      <c r="W80" s="104"/>
      <c r="X80" s="186"/>
    </row>
    <row r="81" spans="1:24" ht="47.1" customHeight="1" x14ac:dyDescent="0.3">
      <c r="A81" s="119"/>
      <c r="B81" s="367">
        <v>7</v>
      </c>
      <c r="C81" s="384" t="str">
        <f t="shared" si="5"/>
        <v/>
      </c>
      <c r="D81" s="385" t="str">
        <f ca="1">TEXT(IFERROR(INDEX('Overview - Section A'!$A$37:$A$44,MATCH(J81,'Overview - Section A'!$U$37:$U$44,0)),""),"d-mmm-yy") &amp;" to " &amp; TEXT(IFERROR(INDEX('Overview - Section A'!$E$37:$E$44,MATCH(J81,'Overview - Section A'!$U$37:$U$44,0)),""),"d-mmm-yy")</f>
        <v>1-Jul-19 to 31-Dec-19</v>
      </c>
      <c r="E81" s="386"/>
      <c r="F81" s="387"/>
      <c r="G81" s="442" t="str">
        <f t="shared" si="6"/>
        <v/>
      </c>
      <c r="H81" s="390"/>
      <c r="I81" s="432"/>
      <c r="J81" s="392" t="s">
        <v>416</v>
      </c>
      <c r="K81" s="447"/>
      <c r="L81" s="432" t="b">
        <f t="shared" si="7"/>
        <v>1</v>
      </c>
      <c r="M81" s="432" t="b">
        <f t="shared" si="8"/>
        <v>0</v>
      </c>
      <c r="N81" s="432" t="s">
        <v>864</v>
      </c>
      <c r="O81" s="51"/>
      <c r="P81" s="136"/>
      <c r="Q81" s="135"/>
      <c r="T81" s="104"/>
      <c r="U81" s="104"/>
      <c r="V81" s="104"/>
      <c r="W81" s="104"/>
      <c r="X81" s="186"/>
    </row>
    <row r="82" spans="1:24" ht="47.1" customHeight="1" x14ac:dyDescent="0.3">
      <c r="A82" s="119"/>
      <c r="B82" s="367">
        <v>7</v>
      </c>
      <c r="C82" s="384" t="str">
        <f t="shared" si="5"/>
        <v/>
      </c>
      <c r="D82" s="385" t="str">
        <f ca="1">TEXT(IFERROR(INDEX('Overview - Section A'!$A$37:$A$44,MATCH(J82,'Overview - Section A'!$U$37:$U$44,0)),""),"d-mmm-yy") &amp;" to " &amp; TEXT(IFERROR(INDEX('Overview - Section A'!$E$37:$E$44,MATCH(J82,'Overview - Section A'!$U$37:$U$44,0)),""),"d-mmm-yy")</f>
        <v>1-Jan-20 to 30-Jun-20</v>
      </c>
      <c r="E82" s="386"/>
      <c r="F82" s="387"/>
      <c r="G82" s="442" t="str">
        <f t="shared" si="6"/>
        <v/>
      </c>
      <c r="H82" s="390"/>
      <c r="I82" s="432"/>
      <c r="J82" s="392" t="s">
        <v>418</v>
      </c>
      <c r="K82" s="447"/>
      <c r="L82" s="432" t="b">
        <f t="shared" si="7"/>
        <v>1</v>
      </c>
      <c r="M82" s="432" t="b">
        <f t="shared" si="8"/>
        <v>0</v>
      </c>
      <c r="N82" s="432" t="s">
        <v>865</v>
      </c>
      <c r="O82" s="51"/>
      <c r="P82" s="136"/>
      <c r="Q82" s="135"/>
      <c r="T82" s="104"/>
      <c r="U82" s="104"/>
      <c r="V82" s="104"/>
      <c r="W82" s="104"/>
      <c r="X82" s="186"/>
    </row>
    <row r="83" spans="1:24" ht="47.1" customHeight="1" x14ac:dyDescent="0.3">
      <c r="A83" s="119"/>
      <c r="B83" s="367">
        <v>7</v>
      </c>
      <c r="C83" s="384" t="str">
        <f t="shared" si="5"/>
        <v/>
      </c>
      <c r="D83" s="385" t="str">
        <f ca="1">TEXT(IFERROR(INDEX('Overview - Section A'!$A$37:$A$44,MATCH(J83,'Overview - Section A'!$U$37:$U$44,0)),""),"d-mmm-yy") &amp;" to " &amp; TEXT(IFERROR(INDEX('Overview - Section A'!$E$37:$E$44,MATCH(J83,'Overview - Section A'!$U$37:$U$44,0)),""),"d-mmm-yy")</f>
        <v>1-Jul-20 to 31-Dec-20</v>
      </c>
      <c r="E83" s="386"/>
      <c r="F83" s="387"/>
      <c r="G83" s="442" t="str">
        <f t="shared" si="6"/>
        <v/>
      </c>
      <c r="H83" s="390"/>
      <c r="I83" s="432"/>
      <c r="J83" s="392" t="s">
        <v>420</v>
      </c>
      <c r="K83" s="447"/>
      <c r="L83" s="432" t="b">
        <f t="shared" si="7"/>
        <v>1</v>
      </c>
      <c r="M83" s="432" t="b">
        <f t="shared" si="8"/>
        <v>0</v>
      </c>
      <c r="N83" s="432" t="s">
        <v>866</v>
      </c>
      <c r="O83" s="51"/>
      <c r="P83" s="136"/>
      <c r="Q83" s="135"/>
      <c r="T83" s="104"/>
      <c r="U83" s="104"/>
      <c r="V83" s="104"/>
      <c r="W83" s="104"/>
      <c r="X83" s="186"/>
    </row>
    <row r="84" spans="1:24" ht="47.1" customHeight="1" x14ac:dyDescent="0.3">
      <c r="A84" s="119"/>
      <c r="B84" s="367">
        <v>8</v>
      </c>
      <c r="C84" s="384" t="str">
        <f t="shared" si="5"/>
        <v>TCS-7: Percentage of newly diagnosed people linked to HIV care (individual linkage)</v>
      </c>
      <c r="D84" s="385" t="str">
        <f ca="1">TEXT(IFERROR(INDEX('Overview - Section A'!$A$37:$A$44,MATCH(J84,'Overview - Section A'!$U$37:$U$44,0)),""),"d-mmm-yy") &amp;" to " &amp; TEXT(IFERROR(INDEX('Overview - Section A'!$E$37:$E$44,MATCH(J84,'Overview - Section A'!$U$37:$U$44,0)),""),"d-mmm-yy")</f>
        <v>1-Jan-18 to 30-Jun-18</v>
      </c>
      <c r="E84" s="386">
        <v>441</v>
      </c>
      <c r="F84" s="387">
        <v>979</v>
      </c>
      <c r="G84" s="442">
        <f t="shared" si="6"/>
        <v>45.045965270684377</v>
      </c>
      <c r="H84" s="390"/>
      <c r="I84" s="432"/>
      <c r="J84" s="392" t="s">
        <v>410</v>
      </c>
      <c r="K84" s="447"/>
      <c r="L84" s="432" t="b">
        <f t="shared" si="7"/>
        <v>1</v>
      </c>
      <c r="M84" s="432" t="b">
        <f t="shared" si="8"/>
        <v>1</v>
      </c>
      <c r="N84" s="432" t="s">
        <v>867</v>
      </c>
      <c r="O84" s="51"/>
      <c r="P84" s="136"/>
      <c r="Q84" s="135"/>
      <c r="T84" s="104"/>
      <c r="U84" s="104"/>
      <c r="V84" s="104"/>
      <c r="W84" s="104"/>
      <c r="X84" s="186"/>
    </row>
    <row r="85" spans="1:24" ht="47.1" customHeight="1" x14ac:dyDescent="0.3">
      <c r="A85" s="119"/>
      <c r="B85" s="367">
        <v>8</v>
      </c>
      <c r="C85" s="384" t="str">
        <f t="shared" si="5"/>
        <v/>
      </c>
      <c r="D85" s="385" t="str">
        <f ca="1">TEXT(IFERROR(INDEX('Overview - Section A'!$A$37:$A$44,MATCH(J85,'Overview - Section A'!$U$37:$U$44,0)),""),"d-mmm-yy") &amp;" to " &amp; TEXT(IFERROR(INDEX('Overview - Section A'!$E$37:$E$44,MATCH(J85,'Overview - Section A'!$U$37:$U$44,0)),""),"d-mmm-yy")</f>
        <v>1-Jul-18 to 31-Dec-18</v>
      </c>
      <c r="E85" s="386">
        <v>441</v>
      </c>
      <c r="F85" s="387">
        <v>979</v>
      </c>
      <c r="G85" s="442">
        <f t="shared" si="6"/>
        <v>45.045965270684377</v>
      </c>
      <c r="H85" s="390"/>
      <c r="I85" s="432"/>
      <c r="J85" s="392" t="s">
        <v>412</v>
      </c>
      <c r="K85" s="447"/>
      <c r="L85" s="432" t="b">
        <f t="shared" si="7"/>
        <v>1</v>
      </c>
      <c r="M85" s="432" t="b">
        <f t="shared" si="8"/>
        <v>1</v>
      </c>
      <c r="N85" s="432" t="s">
        <v>868</v>
      </c>
      <c r="O85" s="51"/>
      <c r="P85" s="136"/>
      <c r="Q85" s="135"/>
      <c r="T85" s="104"/>
      <c r="U85" s="104"/>
      <c r="V85" s="104"/>
      <c r="W85" s="104"/>
      <c r="X85" s="186"/>
    </row>
    <row r="86" spans="1:24" ht="47.1" customHeight="1" x14ac:dyDescent="0.3">
      <c r="A86" s="119"/>
      <c r="B86" s="367">
        <v>8</v>
      </c>
      <c r="C86" s="384" t="str">
        <f t="shared" si="5"/>
        <v/>
      </c>
      <c r="D86" s="385" t="str">
        <f ca="1">TEXT(IFERROR(INDEX('Overview - Section A'!$A$37:$A$44,MATCH(J86,'Overview - Section A'!$U$37:$U$44,0)),""),"d-mmm-yy") &amp;" to " &amp; TEXT(IFERROR(INDEX('Overview - Section A'!$E$37:$E$44,MATCH(J86,'Overview - Section A'!$U$37:$U$44,0)),""),"d-mmm-yy")</f>
        <v>1-Jan-19 to 30-Jun-19</v>
      </c>
      <c r="E86" s="386">
        <v>468</v>
      </c>
      <c r="F86" s="387">
        <v>1041</v>
      </c>
      <c r="G86" s="442">
        <f t="shared" si="6"/>
        <v>44.956772334293952</v>
      </c>
      <c r="H86" s="390"/>
      <c r="I86" s="432"/>
      <c r="J86" s="392" t="s">
        <v>414</v>
      </c>
      <c r="K86" s="447"/>
      <c r="L86" s="432" t="b">
        <f t="shared" si="7"/>
        <v>1</v>
      </c>
      <c r="M86" s="432" t="b">
        <f t="shared" si="8"/>
        <v>1</v>
      </c>
      <c r="N86" s="432" t="s">
        <v>869</v>
      </c>
      <c r="O86" s="51"/>
      <c r="P86" s="136"/>
      <c r="Q86" s="135"/>
      <c r="T86" s="104"/>
      <c r="U86" s="104"/>
      <c r="V86" s="104"/>
      <c r="W86" s="104"/>
      <c r="X86" s="186"/>
    </row>
    <row r="87" spans="1:24" ht="47.1" customHeight="1" x14ac:dyDescent="0.3">
      <c r="A87" s="119"/>
      <c r="B87" s="367">
        <v>8</v>
      </c>
      <c r="C87" s="384" t="str">
        <f t="shared" si="5"/>
        <v/>
      </c>
      <c r="D87" s="385" t="str">
        <f ca="1">TEXT(IFERROR(INDEX('Overview - Section A'!$A$37:$A$44,MATCH(J87,'Overview - Section A'!$U$37:$U$44,0)),""),"d-mmm-yy") &amp;" to " &amp; TEXT(IFERROR(INDEX('Overview - Section A'!$E$37:$E$44,MATCH(J87,'Overview - Section A'!$U$37:$U$44,0)),""),"d-mmm-yy")</f>
        <v>1-Jul-19 to 31-Dec-19</v>
      </c>
      <c r="E87" s="386">
        <v>468</v>
      </c>
      <c r="F87" s="387">
        <v>1041</v>
      </c>
      <c r="G87" s="442">
        <f t="shared" si="6"/>
        <v>44.956772334293952</v>
      </c>
      <c r="H87" s="390"/>
      <c r="I87" s="432"/>
      <c r="J87" s="392" t="s">
        <v>416</v>
      </c>
      <c r="K87" s="447"/>
      <c r="L87" s="432" t="b">
        <f t="shared" si="7"/>
        <v>1</v>
      </c>
      <c r="M87" s="432" t="b">
        <f t="shared" si="8"/>
        <v>1</v>
      </c>
      <c r="N87" s="432" t="s">
        <v>870</v>
      </c>
      <c r="O87" s="51"/>
      <c r="P87" s="136"/>
      <c r="Q87" s="135"/>
      <c r="T87" s="104"/>
      <c r="U87" s="104"/>
      <c r="V87" s="104"/>
      <c r="W87" s="104"/>
      <c r="X87" s="186"/>
    </row>
    <row r="88" spans="1:24" ht="47.1" customHeight="1" x14ac:dyDescent="0.3">
      <c r="A88" s="119"/>
      <c r="B88" s="367">
        <v>8</v>
      </c>
      <c r="C88" s="384" t="str">
        <f t="shared" si="5"/>
        <v/>
      </c>
      <c r="D88" s="385" t="str">
        <f ca="1">TEXT(IFERROR(INDEX('Overview - Section A'!$A$37:$A$44,MATCH(J88,'Overview - Section A'!$U$37:$U$44,0)),""),"d-mmm-yy") &amp;" to " &amp; TEXT(IFERROR(INDEX('Overview - Section A'!$E$37:$E$44,MATCH(J88,'Overview - Section A'!$U$37:$U$44,0)),""),"d-mmm-yy")</f>
        <v>1-Jan-20 to 30-Jun-20</v>
      </c>
      <c r="E88" s="386">
        <v>496</v>
      </c>
      <c r="F88" s="387">
        <v>1101</v>
      </c>
      <c r="G88" s="442">
        <f t="shared" si="6"/>
        <v>45.049954586739325</v>
      </c>
      <c r="H88" s="390"/>
      <c r="I88" s="432"/>
      <c r="J88" s="392" t="s">
        <v>418</v>
      </c>
      <c r="K88" s="447"/>
      <c r="L88" s="432" t="b">
        <f t="shared" si="7"/>
        <v>1</v>
      </c>
      <c r="M88" s="432" t="b">
        <f t="shared" si="8"/>
        <v>1</v>
      </c>
      <c r="N88" s="432" t="s">
        <v>871</v>
      </c>
      <c r="O88" s="51"/>
      <c r="P88" s="136"/>
      <c r="Q88" s="135"/>
      <c r="T88" s="104"/>
      <c r="U88" s="104"/>
      <c r="V88" s="104"/>
      <c r="W88" s="104"/>
      <c r="X88" s="186"/>
    </row>
    <row r="89" spans="1:24" ht="47.1" customHeight="1" x14ac:dyDescent="0.3">
      <c r="A89" s="119"/>
      <c r="B89" s="367">
        <v>8</v>
      </c>
      <c r="C89" s="384" t="str">
        <f t="shared" si="5"/>
        <v/>
      </c>
      <c r="D89" s="385" t="str">
        <f ca="1">TEXT(IFERROR(INDEX('Overview - Section A'!$A$37:$A$44,MATCH(J89,'Overview - Section A'!$U$37:$U$44,0)),""),"d-mmm-yy") &amp;" to " &amp; TEXT(IFERROR(INDEX('Overview - Section A'!$E$37:$E$44,MATCH(J89,'Overview - Section A'!$U$37:$U$44,0)),""),"d-mmm-yy")</f>
        <v>1-Jul-20 to 31-Dec-20</v>
      </c>
      <c r="E89" s="386">
        <v>496</v>
      </c>
      <c r="F89" s="387">
        <v>1101</v>
      </c>
      <c r="G89" s="442">
        <f t="shared" si="6"/>
        <v>45.049954586739325</v>
      </c>
      <c r="H89" s="390"/>
      <c r="I89" s="432"/>
      <c r="J89" s="392" t="s">
        <v>420</v>
      </c>
      <c r="K89" s="447"/>
      <c r="L89" s="432" t="b">
        <f t="shared" si="7"/>
        <v>1</v>
      </c>
      <c r="M89" s="432" t="b">
        <f t="shared" si="8"/>
        <v>1</v>
      </c>
      <c r="N89" s="432" t="s">
        <v>872</v>
      </c>
      <c r="O89" s="51"/>
      <c r="P89" s="136"/>
      <c r="Q89" s="135"/>
      <c r="T89" s="104"/>
      <c r="U89" s="104"/>
      <c r="V89" s="104"/>
      <c r="W89" s="104"/>
      <c r="X89" s="186"/>
    </row>
    <row r="90" spans="1:24" ht="47.1" customHeight="1" x14ac:dyDescent="0.3">
      <c r="A90" s="119"/>
      <c r="B90" s="367">
        <v>9</v>
      </c>
      <c r="C90" s="384" t="str">
        <f t="shared" si="5"/>
        <v>TCS-Other 1: Percentage of newly diagnosed Sex Workers linked to HIV care (individual linkage)</v>
      </c>
      <c r="D90" s="385" t="str">
        <f ca="1">TEXT(IFERROR(INDEX('Overview - Section A'!$A$37:$A$44,MATCH(J90,'Overview - Section A'!$U$37:$U$44,0)),""),"d-mmm-yy") &amp;" to " &amp; TEXT(IFERROR(INDEX('Overview - Section A'!$E$37:$E$44,MATCH(J90,'Overview - Section A'!$U$37:$U$44,0)),""),"d-mmm-yy")</f>
        <v>1-Jan-18 to 30-Jun-18</v>
      </c>
      <c r="E90" s="386">
        <v>380</v>
      </c>
      <c r="F90" s="387">
        <v>845</v>
      </c>
      <c r="G90" s="442">
        <f t="shared" si="6"/>
        <v>44.970414201183431</v>
      </c>
      <c r="H90" s="390"/>
      <c r="I90" s="432"/>
      <c r="J90" s="392" t="s">
        <v>410</v>
      </c>
      <c r="K90" s="447"/>
      <c r="L90" s="432" t="b">
        <f t="shared" si="7"/>
        <v>1</v>
      </c>
      <c r="M90" s="432" t="b">
        <f t="shared" si="8"/>
        <v>1</v>
      </c>
      <c r="N90" s="432" t="s">
        <v>873</v>
      </c>
      <c r="O90" s="51"/>
      <c r="P90" s="136"/>
      <c r="Q90" s="135"/>
      <c r="T90" s="104"/>
      <c r="U90" s="104"/>
      <c r="V90" s="104"/>
      <c r="W90" s="104"/>
      <c r="X90" s="186"/>
    </row>
    <row r="91" spans="1:24" ht="47.1" customHeight="1" x14ac:dyDescent="0.3">
      <c r="A91" s="119"/>
      <c r="B91" s="367">
        <v>9</v>
      </c>
      <c r="C91" s="384" t="str">
        <f t="shared" si="5"/>
        <v/>
      </c>
      <c r="D91" s="385" t="str">
        <f ca="1">TEXT(IFERROR(INDEX('Overview - Section A'!$A$37:$A$44,MATCH(J91,'Overview - Section A'!$U$37:$U$44,0)),""),"d-mmm-yy") &amp;" to " &amp; TEXT(IFERROR(INDEX('Overview - Section A'!$E$37:$E$44,MATCH(J91,'Overview - Section A'!$U$37:$U$44,0)),""),"d-mmm-yy")</f>
        <v>1-Jul-18 to 31-Dec-18</v>
      </c>
      <c r="E91" s="386">
        <v>380</v>
      </c>
      <c r="F91" s="387">
        <v>845</v>
      </c>
      <c r="G91" s="442">
        <f t="shared" si="6"/>
        <v>44.970414201183431</v>
      </c>
      <c r="H91" s="390"/>
      <c r="I91" s="432"/>
      <c r="J91" s="392" t="s">
        <v>412</v>
      </c>
      <c r="K91" s="447"/>
      <c r="L91" s="432" t="b">
        <f t="shared" si="7"/>
        <v>1</v>
      </c>
      <c r="M91" s="432" t="b">
        <f t="shared" si="8"/>
        <v>1</v>
      </c>
      <c r="N91" s="432" t="s">
        <v>874</v>
      </c>
      <c r="O91" s="51"/>
      <c r="P91" s="136"/>
      <c r="Q91" s="135"/>
      <c r="T91" s="104"/>
      <c r="U91" s="104"/>
      <c r="V91" s="104"/>
      <c r="W91" s="104"/>
      <c r="X91" s="186"/>
    </row>
    <row r="92" spans="1:24" ht="47.1" customHeight="1" x14ac:dyDescent="0.3">
      <c r="A92" s="119"/>
      <c r="B92" s="367">
        <v>9</v>
      </c>
      <c r="C92" s="384" t="str">
        <f t="shared" si="5"/>
        <v/>
      </c>
      <c r="D92" s="385" t="str">
        <f ca="1">TEXT(IFERROR(INDEX('Overview - Section A'!$A$37:$A$44,MATCH(J92,'Overview - Section A'!$U$37:$U$44,0)),""),"d-mmm-yy") &amp;" to " &amp; TEXT(IFERROR(INDEX('Overview - Section A'!$E$37:$E$44,MATCH(J92,'Overview - Section A'!$U$37:$U$44,0)),""),"d-mmm-yy")</f>
        <v>1-Jan-19 to 30-Jun-19</v>
      </c>
      <c r="E92" s="386">
        <v>428</v>
      </c>
      <c r="F92" s="387">
        <v>951</v>
      </c>
      <c r="G92" s="442">
        <f t="shared" si="6"/>
        <v>45.005257623554151</v>
      </c>
      <c r="H92" s="390"/>
      <c r="I92" s="432"/>
      <c r="J92" s="392" t="s">
        <v>414</v>
      </c>
      <c r="K92" s="447"/>
      <c r="L92" s="432" t="b">
        <f t="shared" si="7"/>
        <v>1</v>
      </c>
      <c r="M92" s="432" t="b">
        <f t="shared" si="8"/>
        <v>1</v>
      </c>
      <c r="N92" s="432" t="s">
        <v>875</v>
      </c>
      <c r="O92" s="51"/>
      <c r="P92" s="136"/>
      <c r="Q92" s="135"/>
      <c r="T92" s="104"/>
      <c r="U92" s="104"/>
      <c r="V92" s="104"/>
      <c r="W92" s="104"/>
      <c r="X92" s="186"/>
    </row>
    <row r="93" spans="1:24" ht="47.1" customHeight="1" x14ac:dyDescent="0.3">
      <c r="A93" s="119"/>
      <c r="B93" s="367">
        <v>9</v>
      </c>
      <c r="C93" s="384" t="str">
        <f t="shared" si="5"/>
        <v/>
      </c>
      <c r="D93" s="385" t="str">
        <f ca="1">TEXT(IFERROR(INDEX('Overview - Section A'!$A$37:$A$44,MATCH(J93,'Overview - Section A'!$U$37:$U$44,0)),""),"d-mmm-yy") &amp;" to " &amp; TEXT(IFERROR(INDEX('Overview - Section A'!$E$37:$E$44,MATCH(J93,'Overview - Section A'!$U$37:$U$44,0)),""),"d-mmm-yy")</f>
        <v>1-Jul-19 to 31-Dec-19</v>
      </c>
      <c r="E93" s="386">
        <v>428</v>
      </c>
      <c r="F93" s="387">
        <v>951</v>
      </c>
      <c r="G93" s="442">
        <f t="shared" si="6"/>
        <v>45.005257623554151</v>
      </c>
      <c r="H93" s="390"/>
      <c r="I93" s="432"/>
      <c r="J93" s="392" t="s">
        <v>416</v>
      </c>
      <c r="K93" s="447"/>
      <c r="L93" s="432" t="b">
        <f t="shared" si="7"/>
        <v>1</v>
      </c>
      <c r="M93" s="432" t="b">
        <f t="shared" si="8"/>
        <v>1</v>
      </c>
      <c r="N93" s="432" t="s">
        <v>876</v>
      </c>
      <c r="O93" s="51"/>
      <c r="P93" s="136"/>
      <c r="Q93" s="135"/>
      <c r="T93" s="104"/>
      <c r="U93" s="104"/>
      <c r="V93" s="104"/>
      <c r="W93" s="104"/>
      <c r="X93" s="186"/>
    </row>
    <row r="94" spans="1:24" ht="47.1" customHeight="1" x14ac:dyDescent="0.3">
      <c r="A94" s="119"/>
      <c r="B94" s="367">
        <v>9</v>
      </c>
      <c r="C94" s="384" t="str">
        <f t="shared" si="5"/>
        <v/>
      </c>
      <c r="D94" s="385" t="str">
        <f ca="1">TEXT(IFERROR(INDEX('Overview - Section A'!$A$37:$A$44,MATCH(J94,'Overview - Section A'!$U$37:$U$44,0)),""),"d-mmm-yy") &amp;" to " &amp; TEXT(IFERROR(INDEX('Overview - Section A'!$E$37:$E$44,MATCH(J94,'Overview - Section A'!$U$37:$U$44,0)),""),"d-mmm-yy")</f>
        <v>1-Jan-20 to 30-Jun-20</v>
      </c>
      <c r="E94" s="386">
        <v>428</v>
      </c>
      <c r="F94" s="387">
        <v>951</v>
      </c>
      <c r="G94" s="442">
        <f t="shared" si="6"/>
        <v>45.005257623554151</v>
      </c>
      <c r="H94" s="390"/>
      <c r="I94" s="432"/>
      <c r="J94" s="392" t="s">
        <v>418</v>
      </c>
      <c r="K94" s="447"/>
      <c r="L94" s="432" t="b">
        <f t="shared" si="7"/>
        <v>1</v>
      </c>
      <c r="M94" s="432" t="b">
        <f t="shared" si="8"/>
        <v>1</v>
      </c>
      <c r="N94" s="432" t="s">
        <v>877</v>
      </c>
      <c r="O94" s="51"/>
      <c r="P94" s="136"/>
      <c r="Q94" s="135"/>
      <c r="T94" s="104"/>
      <c r="U94" s="104"/>
      <c r="V94" s="104"/>
      <c r="W94" s="104"/>
      <c r="X94" s="186"/>
    </row>
    <row r="95" spans="1:24" ht="47.1" customHeight="1" x14ac:dyDescent="0.3">
      <c r="A95" s="119"/>
      <c r="B95" s="367">
        <v>9</v>
      </c>
      <c r="C95" s="384" t="str">
        <f t="shared" si="5"/>
        <v/>
      </c>
      <c r="D95" s="385" t="str">
        <f ca="1">TEXT(IFERROR(INDEX('Overview - Section A'!$A$37:$A$44,MATCH(J95,'Overview - Section A'!$U$37:$U$44,0)),""),"d-mmm-yy") &amp;" to " &amp; TEXT(IFERROR(INDEX('Overview - Section A'!$E$37:$E$44,MATCH(J95,'Overview - Section A'!$U$37:$U$44,0)),""),"d-mmm-yy")</f>
        <v>1-Jul-20 to 31-Dec-20</v>
      </c>
      <c r="E95" s="386">
        <v>428</v>
      </c>
      <c r="F95" s="387">
        <v>951</v>
      </c>
      <c r="G95" s="442">
        <f t="shared" si="6"/>
        <v>45.005257623554151</v>
      </c>
      <c r="H95" s="390"/>
      <c r="I95" s="432"/>
      <c r="J95" s="392" t="s">
        <v>420</v>
      </c>
      <c r="K95" s="447"/>
      <c r="L95" s="432" t="b">
        <f t="shared" si="7"/>
        <v>1</v>
      </c>
      <c r="M95" s="432" t="b">
        <f t="shared" si="8"/>
        <v>1</v>
      </c>
      <c r="N95" s="432" t="s">
        <v>878</v>
      </c>
      <c r="O95" s="51"/>
      <c r="P95" s="136"/>
      <c r="Q95" s="135"/>
      <c r="T95" s="104"/>
      <c r="U95" s="104"/>
      <c r="V95" s="104"/>
      <c r="W95" s="104"/>
      <c r="X95" s="186"/>
    </row>
    <row r="96" spans="1:24" ht="47.1" customHeight="1" x14ac:dyDescent="0.3">
      <c r="A96" s="119"/>
      <c r="B96" s="367">
        <v>10</v>
      </c>
      <c r="C96" s="384" t="str">
        <f t="shared" si="5"/>
        <v>KP-1a(M): Percentage of men who have sex with men reached with HIV prevention programs - defined package of services</v>
      </c>
      <c r="D96" s="385" t="str">
        <f ca="1">TEXT(IFERROR(INDEX('Overview - Section A'!$A$37:$A$44,MATCH(J96,'Overview - Section A'!$U$37:$U$44,0)),""),"d-mmm-yy") &amp;" to " &amp; TEXT(IFERROR(INDEX('Overview - Section A'!$E$37:$E$44,MATCH(J96,'Overview - Section A'!$U$37:$U$44,0)),""),"d-mmm-yy")</f>
        <v>1-Jan-18 to 30-Jun-18</v>
      </c>
      <c r="E96" s="494">
        <v>3496</v>
      </c>
      <c r="F96" s="495">
        <v>10626</v>
      </c>
      <c r="G96" s="496">
        <f t="shared" si="6"/>
        <v>32.900432900432904</v>
      </c>
      <c r="H96" s="390"/>
      <c r="I96" s="432"/>
      <c r="J96" s="392" t="s">
        <v>410</v>
      </c>
      <c r="K96" s="447"/>
      <c r="L96" s="432" t="b">
        <f t="shared" si="7"/>
        <v>1</v>
      </c>
      <c r="M96" s="432" t="b">
        <f t="shared" si="8"/>
        <v>1</v>
      </c>
      <c r="N96" s="432" t="s">
        <v>879</v>
      </c>
      <c r="O96" s="51"/>
      <c r="P96" s="136"/>
      <c r="Q96" s="135"/>
      <c r="T96" s="104"/>
      <c r="U96" s="104"/>
      <c r="V96" s="104"/>
      <c r="W96" s="104"/>
      <c r="X96" s="186"/>
    </row>
    <row r="97" spans="1:24" ht="47.1" customHeight="1" x14ac:dyDescent="0.3">
      <c r="A97" s="119"/>
      <c r="B97" s="367">
        <v>10</v>
      </c>
      <c r="C97" s="384" t="str">
        <f t="shared" si="5"/>
        <v/>
      </c>
      <c r="D97" s="385" t="str">
        <f ca="1">TEXT(IFERROR(INDEX('Overview - Section A'!$A$37:$A$44,MATCH(J97,'Overview - Section A'!$U$37:$U$44,0)),""),"d-mmm-yy") &amp;" to " &amp; TEXT(IFERROR(INDEX('Overview - Section A'!$E$37:$E$44,MATCH(J97,'Overview - Section A'!$U$37:$U$44,0)),""),"d-mmm-yy")</f>
        <v>1-Jul-18 to 31-Dec-18</v>
      </c>
      <c r="E97" s="494">
        <v>3496</v>
      </c>
      <c r="F97" s="495">
        <v>10626</v>
      </c>
      <c r="G97" s="496">
        <f t="shared" si="6"/>
        <v>32.900432900432904</v>
      </c>
      <c r="H97" s="390"/>
      <c r="I97" s="432"/>
      <c r="J97" s="392" t="s">
        <v>412</v>
      </c>
      <c r="K97" s="447"/>
      <c r="L97" s="432" t="b">
        <f t="shared" si="7"/>
        <v>1</v>
      </c>
      <c r="M97" s="432" t="b">
        <f t="shared" si="8"/>
        <v>1</v>
      </c>
      <c r="N97" s="432" t="s">
        <v>880</v>
      </c>
      <c r="O97" s="51"/>
      <c r="P97" s="136"/>
      <c r="Q97" s="135"/>
      <c r="T97" s="104"/>
      <c r="U97" s="104"/>
      <c r="V97" s="104"/>
      <c r="W97" s="104"/>
      <c r="X97" s="186"/>
    </row>
    <row r="98" spans="1:24" ht="47.1" customHeight="1" x14ac:dyDescent="0.3">
      <c r="A98" s="119"/>
      <c r="B98" s="367">
        <v>10</v>
      </c>
      <c r="C98" s="384" t="str">
        <f t="shared" si="5"/>
        <v/>
      </c>
      <c r="D98" s="385" t="str">
        <f ca="1">TEXT(IFERROR(INDEX('Overview - Section A'!$A$37:$A$44,MATCH(J98,'Overview - Section A'!$U$37:$U$44,0)),""),"d-mmm-yy") &amp;" to " &amp; TEXT(IFERROR(INDEX('Overview - Section A'!$E$37:$E$44,MATCH(J98,'Overview - Section A'!$U$37:$U$44,0)),""),"d-mmm-yy")</f>
        <v>1-Jan-19 to 30-Jun-19</v>
      </c>
      <c r="E98" s="494">
        <v>3496</v>
      </c>
      <c r="F98" s="495">
        <v>10626</v>
      </c>
      <c r="G98" s="496">
        <f t="shared" si="6"/>
        <v>32.900432900432904</v>
      </c>
      <c r="H98" s="390"/>
      <c r="I98" s="432"/>
      <c r="J98" s="392" t="s">
        <v>414</v>
      </c>
      <c r="K98" s="447"/>
      <c r="L98" s="432" t="b">
        <f t="shared" si="7"/>
        <v>1</v>
      </c>
      <c r="M98" s="432" t="b">
        <f t="shared" si="8"/>
        <v>1</v>
      </c>
      <c r="N98" s="432" t="s">
        <v>881</v>
      </c>
      <c r="O98" s="51"/>
      <c r="P98" s="136"/>
      <c r="Q98" s="135"/>
      <c r="T98" s="104"/>
      <c r="U98" s="104"/>
      <c r="V98" s="104"/>
      <c r="W98" s="104"/>
      <c r="X98" s="186"/>
    </row>
    <row r="99" spans="1:24" ht="47.1" customHeight="1" x14ac:dyDescent="0.3">
      <c r="A99" s="119"/>
      <c r="B99" s="367">
        <v>10</v>
      </c>
      <c r="C99" s="384" t="str">
        <f t="shared" si="5"/>
        <v/>
      </c>
      <c r="D99" s="385" t="str">
        <f ca="1">TEXT(IFERROR(INDEX('Overview - Section A'!$A$37:$A$44,MATCH(J99,'Overview - Section A'!$U$37:$U$44,0)),""),"d-mmm-yy") &amp;" to " &amp; TEXT(IFERROR(INDEX('Overview - Section A'!$E$37:$E$44,MATCH(J99,'Overview - Section A'!$U$37:$U$44,0)),""),"d-mmm-yy")</f>
        <v>1-Jul-19 to 31-Dec-19</v>
      </c>
      <c r="E99" s="494">
        <v>3496</v>
      </c>
      <c r="F99" s="495">
        <v>10626</v>
      </c>
      <c r="G99" s="496">
        <f t="shared" si="6"/>
        <v>32.900432900432904</v>
      </c>
      <c r="H99" s="390"/>
      <c r="I99" s="432"/>
      <c r="J99" s="392" t="s">
        <v>416</v>
      </c>
      <c r="K99" s="447"/>
      <c r="L99" s="432" t="b">
        <f t="shared" si="7"/>
        <v>1</v>
      </c>
      <c r="M99" s="432" t="b">
        <f t="shared" si="8"/>
        <v>1</v>
      </c>
      <c r="N99" s="432" t="s">
        <v>882</v>
      </c>
      <c r="O99" s="51"/>
      <c r="P99" s="136"/>
      <c r="Q99" s="135"/>
      <c r="T99" s="104"/>
      <c r="U99" s="104"/>
      <c r="V99" s="104"/>
      <c r="W99" s="104"/>
      <c r="X99" s="186"/>
    </row>
    <row r="100" spans="1:24" ht="47.1" customHeight="1" x14ac:dyDescent="0.3">
      <c r="A100" s="119"/>
      <c r="B100" s="367">
        <v>10</v>
      </c>
      <c r="C100" s="384" t="str">
        <f t="shared" si="5"/>
        <v/>
      </c>
      <c r="D100" s="385" t="str">
        <f ca="1">TEXT(IFERROR(INDEX('Overview - Section A'!$A$37:$A$44,MATCH(J100,'Overview - Section A'!$U$37:$U$44,0)),""),"d-mmm-yy") &amp;" to " &amp; TEXT(IFERROR(INDEX('Overview - Section A'!$E$37:$E$44,MATCH(J100,'Overview - Section A'!$U$37:$U$44,0)),""),"d-mmm-yy")</f>
        <v>1-Jan-20 to 30-Jun-20</v>
      </c>
      <c r="E100" s="494">
        <v>3496</v>
      </c>
      <c r="F100" s="495">
        <v>10626</v>
      </c>
      <c r="G100" s="496">
        <f t="shared" si="6"/>
        <v>32.900432900432904</v>
      </c>
      <c r="H100" s="390"/>
      <c r="I100" s="432"/>
      <c r="J100" s="392" t="s">
        <v>418</v>
      </c>
      <c r="K100" s="447"/>
      <c r="L100" s="432" t="b">
        <f t="shared" si="7"/>
        <v>1</v>
      </c>
      <c r="M100" s="432" t="b">
        <f t="shared" si="8"/>
        <v>1</v>
      </c>
      <c r="N100" s="432" t="s">
        <v>883</v>
      </c>
      <c r="O100" s="51"/>
      <c r="P100" s="136"/>
      <c r="Q100" s="135"/>
      <c r="T100" s="104"/>
      <c r="U100" s="104"/>
      <c r="V100" s="104"/>
      <c r="W100" s="104"/>
      <c r="X100" s="186"/>
    </row>
    <row r="101" spans="1:24" ht="47.1" customHeight="1" x14ac:dyDescent="0.3">
      <c r="A101" s="119"/>
      <c r="B101" s="367">
        <v>10</v>
      </c>
      <c r="C101" s="384" t="str">
        <f t="shared" si="5"/>
        <v/>
      </c>
      <c r="D101" s="385" t="str">
        <f ca="1">TEXT(IFERROR(INDEX('Overview - Section A'!$A$37:$A$44,MATCH(J101,'Overview - Section A'!$U$37:$U$44,0)),""),"d-mmm-yy") &amp;" to " &amp; TEXT(IFERROR(INDEX('Overview - Section A'!$E$37:$E$44,MATCH(J101,'Overview - Section A'!$U$37:$U$44,0)),""),"d-mmm-yy")</f>
        <v>1-Jul-20 to 31-Dec-20</v>
      </c>
      <c r="E101" s="494">
        <v>3496</v>
      </c>
      <c r="F101" s="495">
        <v>10626</v>
      </c>
      <c r="G101" s="496">
        <f t="shared" si="6"/>
        <v>32.900432900432904</v>
      </c>
      <c r="H101" s="390"/>
      <c r="I101" s="432"/>
      <c r="J101" s="392" t="s">
        <v>420</v>
      </c>
      <c r="K101" s="447"/>
      <c r="L101" s="432" t="b">
        <f t="shared" si="7"/>
        <v>1</v>
      </c>
      <c r="M101" s="432" t="b">
        <f t="shared" si="8"/>
        <v>1</v>
      </c>
      <c r="N101" s="432" t="s">
        <v>884</v>
      </c>
      <c r="O101" s="51"/>
      <c r="P101" s="136"/>
      <c r="Q101" s="135"/>
      <c r="T101" s="104"/>
      <c r="U101" s="104"/>
      <c r="V101" s="104"/>
      <c r="W101" s="104"/>
      <c r="X101" s="186"/>
    </row>
    <row r="102" spans="1:24" ht="47.1" customHeight="1" x14ac:dyDescent="0.3">
      <c r="A102" s="119"/>
      <c r="B102" s="367">
        <v>11</v>
      </c>
      <c r="C102" s="384" t="str">
        <f t="shared" si="5"/>
        <v>KP-1c(M): Percentage of sex workers reached with HIV prevention programs - defined package of services</v>
      </c>
      <c r="D102" s="385" t="str">
        <f ca="1">TEXT(IFERROR(INDEX('Overview - Section A'!$A$37:$A$44,MATCH(J102,'Overview - Section A'!$U$37:$U$44,0)),""),"d-mmm-yy") &amp;" to " &amp; TEXT(IFERROR(INDEX('Overview - Section A'!$E$37:$E$44,MATCH(J102,'Overview - Section A'!$U$37:$U$44,0)),""),"d-mmm-yy")</f>
        <v>1-Jan-18 to 30-Jun-18</v>
      </c>
      <c r="E102" s="494">
        <v>7540</v>
      </c>
      <c r="F102" s="495">
        <v>22058</v>
      </c>
      <c r="G102" s="496">
        <f t="shared" si="6"/>
        <v>34.182609484087408</v>
      </c>
      <c r="H102" s="390"/>
      <c r="I102" s="432"/>
      <c r="J102" s="392" t="s">
        <v>410</v>
      </c>
      <c r="K102" s="447"/>
      <c r="L102" s="432" t="b">
        <f t="shared" si="7"/>
        <v>1</v>
      </c>
      <c r="M102" s="432" t="b">
        <f t="shared" si="8"/>
        <v>1</v>
      </c>
      <c r="N102" s="432" t="s">
        <v>885</v>
      </c>
      <c r="O102" s="51"/>
      <c r="P102" s="136"/>
      <c r="Q102" s="135"/>
      <c r="T102" s="104"/>
      <c r="U102" s="104"/>
      <c r="V102" s="104"/>
      <c r="W102" s="104"/>
      <c r="X102" s="186"/>
    </row>
    <row r="103" spans="1:24" ht="47.1" customHeight="1" x14ac:dyDescent="0.3">
      <c r="A103" s="119"/>
      <c r="B103" s="367">
        <v>11</v>
      </c>
      <c r="C103" s="384" t="str">
        <f t="shared" si="5"/>
        <v/>
      </c>
      <c r="D103" s="385" t="str">
        <f ca="1">TEXT(IFERROR(INDEX('Overview - Section A'!$A$37:$A$44,MATCH(J103,'Overview - Section A'!$U$37:$U$44,0)),""),"d-mmm-yy") &amp;" to " &amp; TEXT(IFERROR(INDEX('Overview - Section A'!$E$37:$E$44,MATCH(J103,'Overview - Section A'!$U$37:$U$44,0)),""),"d-mmm-yy")</f>
        <v>1-Jul-18 to 31-Dec-18</v>
      </c>
      <c r="E103" s="494">
        <v>7540</v>
      </c>
      <c r="F103" s="495">
        <v>22058</v>
      </c>
      <c r="G103" s="496">
        <f t="shared" si="6"/>
        <v>34.182609484087408</v>
      </c>
      <c r="H103" s="390"/>
      <c r="I103" s="432"/>
      <c r="J103" s="392" t="s">
        <v>412</v>
      </c>
      <c r="K103" s="447"/>
      <c r="L103" s="432" t="b">
        <f t="shared" si="7"/>
        <v>1</v>
      </c>
      <c r="M103" s="432" t="b">
        <f t="shared" si="8"/>
        <v>1</v>
      </c>
      <c r="N103" s="432" t="s">
        <v>886</v>
      </c>
      <c r="O103" s="51"/>
      <c r="P103" s="136"/>
      <c r="Q103" s="135"/>
      <c r="T103" s="104"/>
      <c r="U103" s="104"/>
      <c r="V103" s="104"/>
      <c r="W103" s="104"/>
      <c r="X103" s="186"/>
    </row>
    <row r="104" spans="1:24" ht="47.1" customHeight="1" x14ac:dyDescent="0.3">
      <c r="A104" s="119"/>
      <c r="B104" s="367">
        <v>11</v>
      </c>
      <c r="C104" s="384" t="str">
        <f t="shared" si="5"/>
        <v/>
      </c>
      <c r="D104" s="385" t="str">
        <f ca="1">TEXT(IFERROR(INDEX('Overview - Section A'!$A$37:$A$44,MATCH(J104,'Overview - Section A'!$U$37:$U$44,0)),""),"d-mmm-yy") &amp;" to " &amp; TEXT(IFERROR(INDEX('Overview - Section A'!$E$37:$E$44,MATCH(J104,'Overview - Section A'!$U$37:$U$44,0)),""),"d-mmm-yy")</f>
        <v>1-Jan-19 to 30-Jun-19</v>
      </c>
      <c r="E104" s="494">
        <v>7540</v>
      </c>
      <c r="F104" s="495">
        <v>22058</v>
      </c>
      <c r="G104" s="496">
        <f t="shared" si="6"/>
        <v>34.182609484087408</v>
      </c>
      <c r="H104" s="390"/>
      <c r="I104" s="432"/>
      <c r="J104" s="392" t="s">
        <v>414</v>
      </c>
      <c r="K104" s="447"/>
      <c r="L104" s="432" t="b">
        <f t="shared" si="7"/>
        <v>1</v>
      </c>
      <c r="M104" s="432" t="b">
        <f t="shared" si="8"/>
        <v>1</v>
      </c>
      <c r="N104" s="432" t="s">
        <v>887</v>
      </c>
      <c r="O104" s="51"/>
      <c r="P104" s="136"/>
      <c r="Q104" s="135"/>
      <c r="T104" s="104"/>
      <c r="U104" s="104"/>
      <c r="V104" s="104"/>
      <c r="W104" s="104"/>
      <c r="X104" s="186"/>
    </row>
    <row r="105" spans="1:24" ht="47.1" customHeight="1" x14ac:dyDescent="0.3">
      <c r="A105" s="119"/>
      <c r="B105" s="367">
        <v>11</v>
      </c>
      <c r="C105" s="384" t="str">
        <f t="shared" si="5"/>
        <v/>
      </c>
      <c r="D105" s="385" t="str">
        <f ca="1">TEXT(IFERROR(INDEX('Overview - Section A'!$A$37:$A$44,MATCH(J105,'Overview - Section A'!$U$37:$U$44,0)),""),"d-mmm-yy") &amp;" to " &amp; TEXT(IFERROR(INDEX('Overview - Section A'!$E$37:$E$44,MATCH(J105,'Overview - Section A'!$U$37:$U$44,0)),""),"d-mmm-yy")</f>
        <v>1-Jul-19 to 31-Dec-19</v>
      </c>
      <c r="E105" s="494">
        <v>7540</v>
      </c>
      <c r="F105" s="495">
        <v>22058</v>
      </c>
      <c r="G105" s="496">
        <f t="shared" si="6"/>
        <v>34.182609484087408</v>
      </c>
      <c r="H105" s="390"/>
      <c r="I105" s="432"/>
      <c r="J105" s="392" t="s">
        <v>416</v>
      </c>
      <c r="K105" s="447"/>
      <c r="L105" s="432" t="b">
        <f t="shared" si="7"/>
        <v>1</v>
      </c>
      <c r="M105" s="432" t="b">
        <f t="shared" si="8"/>
        <v>1</v>
      </c>
      <c r="N105" s="432" t="s">
        <v>888</v>
      </c>
      <c r="O105" s="51"/>
      <c r="P105" s="136"/>
      <c r="Q105" s="135"/>
      <c r="T105" s="104"/>
      <c r="U105" s="104"/>
      <c r="V105" s="104"/>
      <c r="W105" s="104"/>
      <c r="X105" s="186"/>
    </row>
    <row r="106" spans="1:24" ht="47.1" customHeight="1" x14ac:dyDescent="0.3">
      <c r="A106" s="119"/>
      <c r="B106" s="367">
        <v>11</v>
      </c>
      <c r="C106" s="384" t="str">
        <f t="shared" ref="C106:C169" si="9">IF(B106=B105,"",VLOOKUP(B106,$A$10:$AA$38,27,FALSE))</f>
        <v/>
      </c>
      <c r="D106" s="385" t="str">
        <f ca="1">TEXT(IFERROR(INDEX('Overview - Section A'!$A$37:$A$44,MATCH(J106,'Overview - Section A'!$U$37:$U$44,0)),""),"d-mmm-yy") &amp;" to " &amp; TEXT(IFERROR(INDEX('Overview - Section A'!$E$37:$E$44,MATCH(J106,'Overview - Section A'!$U$37:$U$44,0)),""),"d-mmm-yy")</f>
        <v>1-Jan-20 to 30-Jun-20</v>
      </c>
      <c r="E106" s="494">
        <v>7540</v>
      </c>
      <c r="F106" s="495">
        <v>22058</v>
      </c>
      <c r="G106" s="496">
        <f t="shared" ref="G106:G169" si="10">IF(IF(AND(E106="",F106=""),K106,IFERROR((E106/F106)*100,""))=0,"",IF(AND(E106="",F106=""),K106,IFERROR((E106/F106)*100,"")))</f>
        <v>34.182609484087408</v>
      </c>
      <c r="H106" s="390"/>
      <c r="I106" s="432"/>
      <c r="J106" s="392" t="s">
        <v>418</v>
      </c>
      <c r="K106" s="447"/>
      <c r="L106" s="432" t="b">
        <f t="shared" ref="L106:L169" si="11">IFERROR(TRUE,FALSE)</f>
        <v>1</v>
      </c>
      <c r="M106" s="432" t="b">
        <f t="shared" ref="M106:M169" si="12">IFERROR(IF(VLOOKUP(B106,$A$10:$AA$38,27,FALSE)&lt;&gt;"",TRUE,FALSE),FALSE)</f>
        <v>1</v>
      </c>
      <c r="N106" s="432" t="s">
        <v>889</v>
      </c>
      <c r="O106" s="51"/>
      <c r="P106" s="136"/>
      <c r="Q106" s="135"/>
      <c r="T106" s="104"/>
      <c r="U106" s="104"/>
      <c r="V106" s="104"/>
      <c r="W106" s="104"/>
      <c r="X106" s="186"/>
    </row>
    <row r="107" spans="1:24" ht="47.1" customHeight="1" x14ac:dyDescent="0.3">
      <c r="A107" s="119"/>
      <c r="B107" s="367">
        <v>11</v>
      </c>
      <c r="C107" s="384" t="str">
        <f t="shared" si="9"/>
        <v/>
      </c>
      <c r="D107" s="385" t="str">
        <f ca="1">TEXT(IFERROR(INDEX('Overview - Section A'!$A$37:$A$44,MATCH(J107,'Overview - Section A'!$U$37:$U$44,0)),""),"d-mmm-yy") &amp;" to " &amp; TEXT(IFERROR(INDEX('Overview - Section A'!$E$37:$E$44,MATCH(J107,'Overview - Section A'!$U$37:$U$44,0)),""),"d-mmm-yy")</f>
        <v>1-Jul-20 to 31-Dec-20</v>
      </c>
      <c r="E107" s="494">
        <v>7540</v>
      </c>
      <c r="F107" s="495">
        <v>22058</v>
      </c>
      <c r="G107" s="496">
        <f t="shared" si="10"/>
        <v>34.182609484087408</v>
      </c>
      <c r="H107" s="390"/>
      <c r="I107" s="432"/>
      <c r="J107" s="392" t="s">
        <v>420</v>
      </c>
      <c r="K107" s="447"/>
      <c r="L107" s="432" t="b">
        <f t="shared" si="11"/>
        <v>1</v>
      </c>
      <c r="M107" s="432" t="b">
        <f t="shared" si="12"/>
        <v>1</v>
      </c>
      <c r="N107" s="432" t="s">
        <v>890</v>
      </c>
      <c r="O107" s="51"/>
      <c r="P107" s="136"/>
      <c r="Q107" s="135"/>
      <c r="T107" s="104"/>
      <c r="U107" s="104"/>
      <c r="V107" s="104"/>
      <c r="W107" s="104"/>
      <c r="X107" s="186"/>
    </row>
    <row r="108" spans="1:24" ht="47.1" customHeight="1" x14ac:dyDescent="0.3">
      <c r="A108" s="119"/>
      <c r="B108" s="367">
        <v>12</v>
      </c>
      <c r="C108" s="384" t="str">
        <f t="shared" si="9"/>
        <v>KP-3a(M): Percentage of men who have sex with men that have received an HIV test during the reporting period and know their results</v>
      </c>
      <c r="D108" s="385" t="str">
        <f ca="1">TEXT(IFERROR(INDEX('Overview - Section A'!$A$37:$A$44,MATCH(J108,'Overview - Section A'!$U$37:$U$44,0)),""),"d-mmm-yy") &amp;" to " &amp; TEXT(IFERROR(INDEX('Overview - Section A'!$E$37:$E$44,MATCH(J108,'Overview - Section A'!$U$37:$U$44,0)),""),"d-mmm-yy")</f>
        <v>1-Jan-18 to 30-Jun-18</v>
      </c>
      <c r="E108" s="494">
        <v>2797</v>
      </c>
      <c r="F108" s="495">
        <v>6992</v>
      </c>
      <c r="G108" s="496">
        <f t="shared" si="10"/>
        <v>40.002860411899313</v>
      </c>
      <c r="H108" s="390"/>
      <c r="I108" s="432"/>
      <c r="J108" s="392" t="s">
        <v>410</v>
      </c>
      <c r="K108" s="447"/>
      <c r="L108" s="432" t="b">
        <f t="shared" si="11"/>
        <v>1</v>
      </c>
      <c r="M108" s="432" t="b">
        <f t="shared" si="12"/>
        <v>1</v>
      </c>
      <c r="N108" s="432" t="s">
        <v>891</v>
      </c>
      <c r="O108" s="51"/>
      <c r="P108" s="136"/>
      <c r="Q108" s="135"/>
      <c r="T108" s="104"/>
      <c r="U108" s="104"/>
      <c r="V108" s="104"/>
      <c r="W108" s="104"/>
      <c r="X108" s="186"/>
    </row>
    <row r="109" spans="1:24" ht="47.1" customHeight="1" x14ac:dyDescent="0.3">
      <c r="A109" s="119"/>
      <c r="B109" s="367">
        <v>12</v>
      </c>
      <c r="C109" s="384" t="str">
        <f t="shared" si="9"/>
        <v/>
      </c>
      <c r="D109" s="385" t="str">
        <f ca="1">TEXT(IFERROR(INDEX('Overview - Section A'!$A$37:$A$44,MATCH(J109,'Overview - Section A'!$U$37:$U$44,0)),""),"d-mmm-yy") &amp;" to " &amp; TEXT(IFERROR(INDEX('Overview - Section A'!$E$37:$E$44,MATCH(J109,'Overview - Section A'!$U$37:$U$44,0)),""),"d-mmm-yy")</f>
        <v>1-Jul-18 to 31-Dec-18</v>
      </c>
      <c r="E109" s="494">
        <v>2797</v>
      </c>
      <c r="F109" s="495">
        <v>6992</v>
      </c>
      <c r="G109" s="496">
        <f t="shared" si="10"/>
        <v>40.002860411899313</v>
      </c>
      <c r="H109" s="390"/>
      <c r="I109" s="432"/>
      <c r="J109" s="392" t="s">
        <v>412</v>
      </c>
      <c r="K109" s="447"/>
      <c r="L109" s="432" t="b">
        <f t="shared" si="11"/>
        <v>1</v>
      </c>
      <c r="M109" s="432" t="b">
        <f t="shared" si="12"/>
        <v>1</v>
      </c>
      <c r="N109" s="432" t="s">
        <v>892</v>
      </c>
      <c r="O109" s="51"/>
      <c r="P109" s="136"/>
      <c r="Q109" s="135"/>
      <c r="T109" s="104"/>
      <c r="U109" s="104"/>
      <c r="V109" s="104"/>
      <c r="W109" s="104"/>
      <c r="X109" s="186"/>
    </row>
    <row r="110" spans="1:24" ht="47.1" customHeight="1" x14ac:dyDescent="0.3">
      <c r="A110" s="119"/>
      <c r="B110" s="367">
        <v>12</v>
      </c>
      <c r="C110" s="384" t="str">
        <f t="shared" si="9"/>
        <v/>
      </c>
      <c r="D110" s="385" t="str">
        <f ca="1">TEXT(IFERROR(INDEX('Overview - Section A'!$A$37:$A$44,MATCH(J110,'Overview - Section A'!$U$37:$U$44,0)),""),"d-mmm-yy") &amp;" to " &amp; TEXT(IFERROR(INDEX('Overview - Section A'!$E$37:$E$44,MATCH(J110,'Overview - Section A'!$U$37:$U$44,0)),""),"d-mmm-yy")</f>
        <v>1-Jan-19 to 30-Jun-19</v>
      </c>
      <c r="E110" s="494">
        <v>2972</v>
      </c>
      <c r="F110" s="495">
        <v>6992</v>
      </c>
      <c r="G110" s="496">
        <f t="shared" si="10"/>
        <v>42.505720823798626</v>
      </c>
      <c r="H110" s="390"/>
      <c r="I110" s="432"/>
      <c r="J110" s="392" t="s">
        <v>414</v>
      </c>
      <c r="K110" s="447"/>
      <c r="L110" s="432" t="b">
        <f t="shared" si="11"/>
        <v>1</v>
      </c>
      <c r="M110" s="432" t="b">
        <f t="shared" si="12"/>
        <v>1</v>
      </c>
      <c r="N110" s="432" t="s">
        <v>893</v>
      </c>
      <c r="O110" s="51"/>
      <c r="P110" s="136"/>
      <c r="Q110" s="135"/>
      <c r="T110" s="104"/>
      <c r="U110" s="104"/>
      <c r="V110" s="104"/>
      <c r="W110" s="104"/>
      <c r="X110" s="186"/>
    </row>
    <row r="111" spans="1:24" ht="47.1" customHeight="1" x14ac:dyDescent="0.3">
      <c r="A111" s="119"/>
      <c r="B111" s="367">
        <v>12</v>
      </c>
      <c r="C111" s="384" t="str">
        <f t="shared" si="9"/>
        <v/>
      </c>
      <c r="D111" s="385" t="str">
        <f ca="1">TEXT(IFERROR(INDEX('Overview - Section A'!$A$37:$A$44,MATCH(J111,'Overview - Section A'!$U$37:$U$44,0)),""),"d-mmm-yy") &amp;" to " &amp; TEXT(IFERROR(INDEX('Overview - Section A'!$E$37:$E$44,MATCH(J111,'Overview - Section A'!$U$37:$U$44,0)),""),"d-mmm-yy")</f>
        <v>1-Jul-19 to 31-Dec-19</v>
      </c>
      <c r="E111" s="494">
        <v>2972</v>
      </c>
      <c r="F111" s="495">
        <v>6992</v>
      </c>
      <c r="G111" s="496">
        <f t="shared" si="10"/>
        <v>42.505720823798626</v>
      </c>
      <c r="H111" s="390"/>
      <c r="I111" s="432"/>
      <c r="J111" s="392" t="s">
        <v>416</v>
      </c>
      <c r="K111" s="447"/>
      <c r="L111" s="432" t="b">
        <f t="shared" si="11"/>
        <v>1</v>
      </c>
      <c r="M111" s="432" t="b">
        <f t="shared" si="12"/>
        <v>1</v>
      </c>
      <c r="N111" s="432" t="s">
        <v>894</v>
      </c>
      <c r="O111" s="51"/>
      <c r="P111" s="136"/>
      <c r="Q111" s="135"/>
      <c r="T111" s="104"/>
      <c r="U111" s="104"/>
      <c r="V111" s="104"/>
      <c r="W111" s="104"/>
      <c r="X111" s="186"/>
    </row>
    <row r="112" spans="1:24" ht="47.1" customHeight="1" x14ac:dyDescent="0.3">
      <c r="A112" s="119"/>
      <c r="B112" s="367">
        <v>12</v>
      </c>
      <c r="C112" s="384" t="str">
        <f t="shared" si="9"/>
        <v/>
      </c>
      <c r="D112" s="385" t="str">
        <f ca="1">TEXT(IFERROR(INDEX('Overview - Section A'!$A$37:$A$44,MATCH(J112,'Overview - Section A'!$U$37:$U$44,0)),""),"d-mmm-yy") &amp;" to " &amp; TEXT(IFERROR(INDEX('Overview - Section A'!$E$37:$E$44,MATCH(J112,'Overview - Section A'!$U$37:$U$44,0)),""),"d-mmm-yy")</f>
        <v>1-Jan-20 to 30-Jun-20</v>
      </c>
      <c r="E112" s="494">
        <v>3146</v>
      </c>
      <c r="F112" s="495">
        <v>6992</v>
      </c>
      <c r="G112" s="496">
        <f t="shared" si="10"/>
        <v>44.994279176201374</v>
      </c>
      <c r="H112" s="390"/>
      <c r="I112" s="432"/>
      <c r="J112" s="392" t="s">
        <v>418</v>
      </c>
      <c r="K112" s="447"/>
      <c r="L112" s="432" t="b">
        <f t="shared" si="11"/>
        <v>1</v>
      </c>
      <c r="M112" s="432" t="b">
        <f t="shared" si="12"/>
        <v>1</v>
      </c>
      <c r="N112" s="432" t="s">
        <v>895</v>
      </c>
      <c r="O112" s="51"/>
      <c r="P112" s="136"/>
      <c r="Q112" s="135"/>
      <c r="T112" s="104"/>
      <c r="U112" s="104"/>
      <c r="V112" s="104"/>
      <c r="W112" s="104"/>
      <c r="X112" s="186"/>
    </row>
    <row r="113" spans="1:24" ht="47.1" customHeight="1" x14ac:dyDescent="0.3">
      <c r="A113" s="119"/>
      <c r="B113" s="367">
        <v>12</v>
      </c>
      <c r="C113" s="384" t="str">
        <f t="shared" si="9"/>
        <v/>
      </c>
      <c r="D113" s="385" t="str">
        <f ca="1">TEXT(IFERROR(INDEX('Overview - Section A'!$A$37:$A$44,MATCH(J113,'Overview - Section A'!$U$37:$U$44,0)),""),"d-mmm-yy") &amp;" to " &amp; TEXT(IFERROR(INDEX('Overview - Section A'!$E$37:$E$44,MATCH(J113,'Overview - Section A'!$U$37:$U$44,0)),""),"d-mmm-yy")</f>
        <v>1-Jul-20 to 31-Dec-20</v>
      </c>
      <c r="E113" s="494">
        <v>3146</v>
      </c>
      <c r="F113" s="495">
        <v>6992</v>
      </c>
      <c r="G113" s="496">
        <f t="shared" si="10"/>
        <v>44.994279176201374</v>
      </c>
      <c r="H113" s="390"/>
      <c r="I113" s="432"/>
      <c r="J113" s="392" t="s">
        <v>420</v>
      </c>
      <c r="K113" s="447"/>
      <c r="L113" s="432" t="b">
        <f t="shared" si="11"/>
        <v>1</v>
      </c>
      <c r="M113" s="432" t="b">
        <f t="shared" si="12"/>
        <v>1</v>
      </c>
      <c r="N113" s="432" t="s">
        <v>896</v>
      </c>
      <c r="O113" s="51"/>
      <c r="P113" s="136"/>
      <c r="Q113" s="135"/>
      <c r="T113" s="104"/>
      <c r="U113" s="104"/>
      <c r="V113" s="104"/>
      <c r="W113" s="104"/>
      <c r="X113" s="186"/>
    </row>
    <row r="114" spans="1:24" ht="47.1" customHeight="1" x14ac:dyDescent="0.3">
      <c r="A114" s="119"/>
      <c r="B114" s="367">
        <v>13</v>
      </c>
      <c r="C114" s="384" t="str">
        <f t="shared" si="9"/>
        <v>KP-3c(M): Percentage of sex workers that have received an HIV test during the reporting period and know their results</v>
      </c>
      <c r="D114" s="385" t="str">
        <f ca="1">TEXT(IFERROR(INDEX('Overview - Section A'!$A$37:$A$44,MATCH(J114,'Overview - Section A'!$U$37:$U$44,0)),""),"d-mmm-yy") &amp;" to " &amp; TEXT(IFERROR(INDEX('Overview - Section A'!$E$37:$E$44,MATCH(J114,'Overview - Section A'!$U$37:$U$44,0)),""),"d-mmm-yy")</f>
        <v>1-Jan-18 to 30-Jun-18</v>
      </c>
      <c r="E114" s="494">
        <v>6032</v>
      </c>
      <c r="F114" s="495">
        <v>15080</v>
      </c>
      <c r="G114" s="496">
        <f t="shared" si="10"/>
        <v>40</v>
      </c>
      <c r="H114" s="390"/>
      <c r="I114" s="432"/>
      <c r="J114" s="392" t="s">
        <v>410</v>
      </c>
      <c r="K114" s="447"/>
      <c r="L114" s="432" t="b">
        <f t="shared" si="11"/>
        <v>1</v>
      </c>
      <c r="M114" s="432" t="b">
        <f t="shared" si="12"/>
        <v>1</v>
      </c>
      <c r="N114" s="432" t="s">
        <v>897</v>
      </c>
      <c r="O114" s="51"/>
      <c r="P114" s="136"/>
      <c r="Q114" s="135"/>
      <c r="T114" s="104"/>
      <c r="U114" s="104"/>
      <c r="V114" s="104"/>
      <c r="W114" s="104"/>
      <c r="X114" s="186"/>
    </row>
    <row r="115" spans="1:24" ht="47.1" customHeight="1" x14ac:dyDescent="0.3">
      <c r="A115" s="119"/>
      <c r="B115" s="367">
        <v>13</v>
      </c>
      <c r="C115" s="384" t="str">
        <f t="shared" si="9"/>
        <v/>
      </c>
      <c r="D115" s="385" t="str">
        <f ca="1">TEXT(IFERROR(INDEX('Overview - Section A'!$A$37:$A$44,MATCH(J115,'Overview - Section A'!$U$37:$U$44,0)),""),"d-mmm-yy") &amp;" to " &amp; TEXT(IFERROR(INDEX('Overview - Section A'!$E$37:$E$44,MATCH(J115,'Overview - Section A'!$U$37:$U$44,0)),""),"d-mmm-yy")</f>
        <v>1-Jul-18 to 31-Dec-18</v>
      </c>
      <c r="E115" s="494">
        <v>6032</v>
      </c>
      <c r="F115" s="495">
        <v>15080</v>
      </c>
      <c r="G115" s="496">
        <f t="shared" si="10"/>
        <v>40</v>
      </c>
      <c r="H115" s="390"/>
      <c r="I115" s="432"/>
      <c r="J115" s="392" t="s">
        <v>412</v>
      </c>
      <c r="K115" s="447"/>
      <c r="L115" s="432" t="b">
        <f t="shared" si="11"/>
        <v>1</v>
      </c>
      <c r="M115" s="432" t="b">
        <f t="shared" si="12"/>
        <v>1</v>
      </c>
      <c r="N115" s="432" t="s">
        <v>898</v>
      </c>
      <c r="O115" s="51"/>
      <c r="P115" s="136"/>
      <c r="Q115" s="135"/>
      <c r="T115" s="104"/>
      <c r="U115" s="104"/>
      <c r="V115" s="104"/>
      <c r="W115" s="104"/>
      <c r="X115" s="186"/>
    </row>
    <row r="116" spans="1:24" ht="47.1" customHeight="1" x14ac:dyDescent="0.3">
      <c r="A116" s="119"/>
      <c r="B116" s="367">
        <v>13</v>
      </c>
      <c r="C116" s="384" t="str">
        <f t="shared" si="9"/>
        <v/>
      </c>
      <c r="D116" s="385" t="str">
        <f ca="1">TEXT(IFERROR(INDEX('Overview - Section A'!$A$37:$A$44,MATCH(J116,'Overview - Section A'!$U$37:$U$44,0)),""),"d-mmm-yy") &amp;" to " &amp; TEXT(IFERROR(INDEX('Overview - Section A'!$E$37:$E$44,MATCH(J116,'Overview - Section A'!$U$37:$U$44,0)),""),"d-mmm-yy")</f>
        <v>1-Jan-19 to 30-Jun-19</v>
      </c>
      <c r="E116" s="494">
        <v>6787</v>
      </c>
      <c r="F116" s="495">
        <v>15080</v>
      </c>
      <c r="G116" s="496">
        <f t="shared" si="10"/>
        <v>45.00663129973475</v>
      </c>
      <c r="H116" s="390"/>
      <c r="I116" s="432"/>
      <c r="J116" s="392" t="s">
        <v>414</v>
      </c>
      <c r="K116" s="447"/>
      <c r="L116" s="432" t="b">
        <f t="shared" si="11"/>
        <v>1</v>
      </c>
      <c r="M116" s="432" t="b">
        <f t="shared" si="12"/>
        <v>1</v>
      </c>
      <c r="N116" s="432" t="s">
        <v>899</v>
      </c>
      <c r="O116" s="51"/>
      <c r="P116" s="136"/>
      <c r="Q116" s="135"/>
      <c r="T116" s="104"/>
      <c r="U116" s="104"/>
      <c r="V116" s="104"/>
      <c r="W116" s="104"/>
      <c r="X116" s="186"/>
    </row>
    <row r="117" spans="1:24" ht="47.1" customHeight="1" x14ac:dyDescent="0.3">
      <c r="A117" s="119"/>
      <c r="B117" s="367">
        <v>13</v>
      </c>
      <c r="C117" s="384" t="str">
        <f t="shared" si="9"/>
        <v/>
      </c>
      <c r="D117" s="385" t="str">
        <f ca="1">TEXT(IFERROR(INDEX('Overview - Section A'!$A$37:$A$44,MATCH(J117,'Overview - Section A'!$U$37:$U$44,0)),""),"d-mmm-yy") &amp;" to " &amp; TEXT(IFERROR(INDEX('Overview - Section A'!$E$37:$E$44,MATCH(J117,'Overview - Section A'!$U$37:$U$44,0)),""),"d-mmm-yy")</f>
        <v>1-Jul-19 to 31-Dec-19</v>
      </c>
      <c r="E117" s="494">
        <v>6787</v>
      </c>
      <c r="F117" s="495">
        <v>15080</v>
      </c>
      <c r="G117" s="496">
        <f t="shared" si="10"/>
        <v>45.00663129973475</v>
      </c>
      <c r="H117" s="390"/>
      <c r="I117" s="432"/>
      <c r="J117" s="392" t="s">
        <v>416</v>
      </c>
      <c r="K117" s="447"/>
      <c r="L117" s="432" t="b">
        <f t="shared" si="11"/>
        <v>1</v>
      </c>
      <c r="M117" s="432" t="b">
        <f t="shared" si="12"/>
        <v>1</v>
      </c>
      <c r="N117" s="432" t="s">
        <v>900</v>
      </c>
      <c r="O117" s="51"/>
      <c r="P117" s="136"/>
      <c r="Q117" s="135"/>
      <c r="T117" s="104"/>
      <c r="U117" s="104"/>
      <c r="V117" s="104"/>
      <c r="W117" s="104"/>
      <c r="X117" s="186"/>
    </row>
    <row r="118" spans="1:24" ht="47.1" customHeight="1" x14ac:dyDescent="0.3">
      <c r="A118" s="119"/>
      <c r="B118" s="367">
        <v>13</v>
      </c>
      <c r="C118" s="384" t="str">
        <f t="shared" si="9"/>
        <v/>
      </c>
      <c r="D118" s="385" t="str">
        <f ca="1">TEXT(IFERROR(INDEX('Overview - Section A'!$A$37:$A$44,MATCH(J118,'Overview - Section A'!$U$37:$U$44,0)),""),"d-mmm-yy") &amp;" to " &amp; TEXT(IFERROR(INDEX('Overview - Section A'!$E$37:$E$44,MATCH(J118,'Overview - Section A'!$U$37:$U$44,0)),""),"d-mmm-yy")</f>
        <v>1-Jan-20 to 30-Jun-20</v>
      </c>
      <c r="E118" s="494">
        <v>6787</v>
      </c>
      <c r="F118" s="495">
        <v>15080</v>
      </c>
      <c r="G118" s="496">
        <f t="shared" si="10"/>
        <v>45.00663129973475</v>
      </c>
      <c r="H118" s="390"/>
      <c r="I118" s="432"/>
      <c r="J118" s="392" t="s">
        <v>418</v>
      </c>
      <c r="K118" s="447"/>
      <c r="L118" s="432" t="b">
        <f t="shared" si="11"/>
        <v>1</v>
      </c>
      <c r="M118" s="432" t="b">
        <f t="shared" si="12"/>
        <v>1</v>
      </c>
      <c r="N118" s="432" t="s">
        <v>901</v>
      </c>
      <c r="O118" s="51"/>
      <c r="P118" s="136"/>
      <c r="Q118" s="135"/>
      <c r="T118" s="104"/>
      <c r="U118" s="104"/>
      <c r="V118" s="104"/>
      <c r="W118" s="104"/>
      <c r="X118" s="186"/>
    </row>
    <row r="119" spans="1:24" ht="47.1" customHeight="1" x14ac:dyDescent="0.3">
      <c r="A119" s="119"/>
      <c r="B119" s="367">
        <v>13</v>
      </c>
      <c r="C119" s="384" t="str">
        <f t="shared" si="9"/>
        <v/>
      </c>
      <c r="D119" s="385" t="str">
        <f ca="1">TEXT(IFERROR(INDEX('Overview - Section A'!$A$37:$A$44,MATCH(J119,'Overview - Section A'!$U$37:$U$44,0)),""),"d-mmm-yy") &amp;" to " &amp; TEXT(IFERROR(INDEX('Overview - Section A'!$E$37:$E$44,MATCH(J119,'Overview - Section A'!$U$37:$U$44,0)),""),"d-mmm-yy")</f>
        <v>1-Jul-20 to 31-Dec-20</v>
      </c>
      <c r="E119" s="494">
        <v>6787</v>
      </c>
      <c r="F119" s="495">
        <v>15080</v>
      </c>
      <c r="G119" s="496">
        <f t="shared" si="10"/>
        <v>45.00663129973475</v>
      </c>
      <c r="H119" s="390"/>
      <c r="I119" s="432"/>
      <c r="J119" s="392" t="s">
        <v>420</v>
      </c>
      <c r="K119" s="447"/>
      <c r="L119" s="432" t="b">
        <f t="shared" si="11"/>
        <v>1</v>
      </c>
      <c r="M119" s="432" t="b">
        <f t="shared" si="12"/>
        <v>1</v>
      </c>
      <c r="N119" s="432" t="s">
        <v>902</v>
      </c>
      <c r="O119" s="51"/>
      <c r="P119" s="136"/>
      <c r="Q119" s="135"/>
      <c r="T119" s="104"/>
      <c r="U119" s="104"/>
      <c r="V119" s="104"/>
      <c r="W119" s="104"/>
      <c r="X119" s="186"/>
    </row>
    <row r="120" spans="1:24" ht="47.1" customHeight="1" x14ac:dyDescent="0.3">
      <c r="A120" s="119"/>
      <c r="B120" s="367">
        <v>14</v>
      </c>
      <c r="C120" s="384" t="str">
        <f t="shared" si="9"/>
        <v/>
      </c>
      <c r="D120" s="385" t="str">
        <f ca="1">TEXT(IFERROR(INDEX('Overview - Section A'!$A$37:$A$44,MATCH(J120,'Overview - Section A'!$U$37:$U$44,0)),""),"d-mmm-yy") &amp;" to " &amp; TEXT(IFERROR(INDEX('Overview - Section A'!$E$37:$E$44,MATCH(J120,'Overview - Section A'!$U$37:$U$44,0)),""),"d-mmm-yy")</f>
        <v>1-Jan-18 to 30-Jun-18</v>
      </c>
      <c r="E120" s="494"/>
      <c r="F120" s="495"/>
      <c r="G120" s="496" t="str">
        <f t="shared" si="10"/>
        <v/>
      </c>
      <c r="H120" s="390"/>
      <c r="I120" s="432"/>
      <c r="J120" s="392" t="s">
        <v>410</v>
      </c>
      <c r="K120" s="447"/>
      <c r="L120" s="432" t="b">
        <f t="shared" si="11"/>
        <v>1</v>
      </c>
      <c r="M120" s="432" t="b">
        <f t="shared" si="12"/>
        <v>0</v>
      </c>
      <c r="N120" s="432" t="s">
        <v>903</v>
      </c>
      <c r="O120" s="51"/>
      <c r="P120" s="136"/>
      <c r="Q120" s="135"/>
      <c r="T120" s="104"/>
      <c r="U120" s="104"/>
      <c r="V120" s="104"/>
      <c r="W120" s="104"/>
      <c r="X120" s="186"/>
    </row>
    <row r="121" spans="1:24" ht="47.1" customHeight="1" x14ac:dyDescent="0.3">
      <c r="A121" s="119"/>
      <c r="B121" s="367">
        <v>14</v>
      </c>
      <c r="C121" s="384" t="str">
        <f t="shared" si="9"/>
        <v/>
      </c>
      <c r="D121" s="385" t="str">
        <f ca="1">TEXT(IFERROR(INDEX('Overview - Section A'!$A$37:$A$44,MATCH(J121,'Overview - Section A'!$U$37:$U$44,0)),""),"d-mmm-yy") &amp;" to " &amp; TEXT(IFERROR(INDEX('Overview - Section A'!$E$37:$E$44,MATCH(J121,'Overview - Section A'!$U$37:$U$44,0)),""),"d-mmm-yy")</f>
        <v>1-Jul-18 to 31-Dec-18</v>
      </c>
      <c r="E121" s="494"/>
      <c r="F121" s="495"/>
      <c r="G121" s="496" t="str">
        <f t="shared" si="10"/>
        <v/>
      </c>
      <c r="H121" s="390"/>
      <c r="I121" s="432"/>
      <c r="J121" s="392" t="s">
        <v>412</v>
      </c>
      <c r="K121" s="447"/>
      <c r="L121" s="432" t="b">
        <f t="shared" si="11"/>
        <v>1</v>
      </c>
      <c r="M121" s="432" t="b">
        <f t="shared" si="12"/>
        <v>0</v>
      </c>
      <c r="N121" s="432" t="s">
        <v>904</v>
      </c>
      <c r="O121" s="51"/>
      <c r="P121" s="136"/>
      <c r="Q121" s="135"/>
      <c r="T121" s="104"/>
      <c r="U121" s="104"/>
      <c r="V121" s="104"/>
      <c r="W121" s="104"/>
      <c r="X121" s="186"/>
    </row>
    <row r="122" spans="1:24" ht="47.1" customHeight="1" x14ac:dyDescent="0.3">
      <c r="A122" s="119"/>
      <c r="B122" s="367">
        <v>14</v>
      </c>
      <c r="C122" s="384" t="str">
        <f t="shared" si="9"/>
        <v/>
      </c>
      <c r="D122" s="385" t="str">
        <f ca="1">TEXT(IFERROR(INDEX('Overview - Section A'!$A$37:$A$44,MATCH(J122,'Overview - Section A'!$U$37:$U$44,0)),""),"d-mmm-yy") &amp;" to " &amp; TEXT(IFERROR(INDEX('Overview - Section A'!$E$37:$E$44,MATCH(J122,'Overview - Section A'!$U$37:$U$44,0)),""),"d-mmm-yy")</f>
        <v>1-Jan-19 to 30-Jun-19</v>
      </c>
      <c r="E122" s="494"/>
      <c r="F122" s="495"/>
      <c r="G122" s="496" t="str">
        <f t="shared" si="10"/>
        <v/>
      </c>
      <c r="H122" s="390"/>
      <c r="I122" s="432"/>
      <c r="J122" s="392" t="s">
        <v>414</v>
      </c>
      <c r="K122" s="447"/>
      <c r="L122" s="432" t="b">
        <f t="shared" si="11"/>
        <v>1</v>
      </c>
      <c r="M122" s="432" t="b">
        <f t="shared" si="12"/>
        <v>0</v>
      </c>
      <c r="N122" s="432" t="s">
        <v>905</v>
      </c>
      <c r="O122" s="51"/>
      <c r="P122" s="136"/>
      <c r="Q122" s="135"/>
      <c r="T122" s="104"/>
      <c r="U122" s="104"/>
      <c r="V122" s="104"/>
      <c r="W122" s="104"/>
      <c r="X122" s="186"/>
    </row>
    <row r="123" spans="1:24" ht="47.1" customHeight="1" x14ac:dyDescent="0.3">
      <c r="A123" s="119"/>
      <c r="B123" s="367">
        <v>14</v>
      </c>
      <c r="C123" s="384" t="str">
        <f t="shared" si="9"/>
        <v/>
      </c>
      <c r="D123" s="385" t="str">
        <f ca="1">TEXT(IFERROR(INDEX('Overview - Section A'!$A$37:$A$44,MATCH(J123,'Overview - Section A'!$U$37:$U$44,0)),""),"d-mmm-yy") &amp;" to " &amp; TEXT(IFERROR(INDEX('Overview - Section A'!$E$37:$E$44,MATCH(J123,'Overview - Section A'!$U$37:$U$44,0)),""),"d-mmm-yy")</f>
        <v>1-Jul-19 to 31-Dec-19</v>
      </c>
      <c r="E123" s="494"/>
      <c r="F123" s="495"/>
      <c r="G123" s="496" t="str">
        <f t="shared" si="10"/>
        <v/>
      </c>
      <c r="H123" s="390"/>
      <c r="I123" s="432"/>
      <c r="J123" s="392" t="s">
        <v>416</v>
      </c>
      <c r="K123" s="447"/>
      <c r="L123" s="432" t="b">
        <f t="shared" si="11"/>
        <v>1</v>
      </c>
      <c r="M123" s="432" t="b">
        <f t="shared" si="12"/>
        <v>0</v>
      </c>
      <c r="N123" s="432" t="s">
        <v>906</v>
      </c>
      <c r="O123" s="51"/>
      <c r="P123" s="136"/>
      <c r="Q123" s="135"/>
      <c r="T123" s="104"/>
      <c r="U123" s="104"/>
      <c r="V123" s="104"/>
      <c r="W123" s="104"/>
      <c r="X123" s="186"/>
    </row>
    <row r="124" spans="1:24" ht="47.1" customHeight="1" x14ac:dyDescent="0.3">
      <c r="A124" s="119"/>
      <c r="B124" s="367">
        <v>14</v>
      </c>
      <c r="C124" s="384" t="str">
        <f t="shared" si="9"/>
        <v/>
      </c>
      <c r="D124" s="385" t="str">
        <f ca="1">TEXT(IFERROR(INDEX('Overview - Section A'!$A$37:$A$44,MATCH(J124,'Overview - Section A'!$U$37:$U$44,0)),""),"d-mmm-yy") &amp;" to " &amp; TEXT(IFERROR(INDEX('Overview - Section A'!$E$37:$E$44,MATCH(J124,'Overview - Section A'!$U$37:$U$44,0)),""),"d-mmm-yy")</f>
        <v>1-Jan-20 to 30-Jun-20</v>
      </c>
      <c r="E124" s="494"/>
      <c r="F124" s="495"/>
      <c r="G124" s="496" t="str">
        <f t="shared" si="10"/>
        <v/>
      </c>
      <c r="H124" s="390"/>
      <c r="I124" s="432"/>
      <c r="J124" s="392" t="s">
        <v>418</v>
      </c>
      <c r="K124" s="447"/>
      <c r="L124" s="432" t="b">
        <f t="shared" si="11"/>
        <v>1</v>
      </c>
      <c r="M124" s="432" t="b">
        <f t="shared" si="12"/>
        <v>0</v>
      </c>
      <c r="N124" s="432" t="s">
        <v>907</v>
      </c>
      <c r="O124" s="51"/>
      <c r="P124" s="136"/>
      <c r="Q124" s="135"/>
      <c r="T124" s="104"/>
      <c r="U124" s="104"/>
      <c r="V124" s="104"/>
      <c r="W124" s="104"/>
      <c r="X124" s="186"/>
    </row>
    <row r="125" spans="1:24" ht="47.1" customHeight="1" x14ac:dyDescent="0.3">
      <c r="A125" s="119"/>
      <c r="B125" s="367">
        <v>14</v>
      </c>
      <c r="C125" s="384" t="str">
        <f t="shared" si="9"/>
        <v/>
      </c>
      <c r="D125" s="385" t="str">
        <f ca="1">TEXT(IFERROR(INDEX('Overview - Section A'!$A$37:$A$44,MATCH(J125,'Overview - Section A'!$U$37:$U$44,0)),""),"d-mmm-yy") &amp;" to " &amp; TEXT(IFERROR(INDEX('Overview - Section A'!$E$37:$E$44,MATCH(J125,'Overview - Section A'!$U$37:$U$44,0)),""),"d-mmm-yy")</f>
        <v>1-Jul-20 to 31-Dec-20</v>
      </c>
      <c r="E125" s="494"/>
      <c r="F125" s="495"/>
      <c r="G125" s="496" t="str">
        <f t="shared" si="10"/>
        <v/>
      </c>
      <c r="H125" s="390"/>
      <c r="I125" s="432"/>
      <c r="J125" s="392" t="s">
        <v>420</v>
      </c>
      <c r="K125" s="447"/>
      <c r="L125" s="432" t="b">
        <f t="shared" si="11"/>
        <v>1</v>
      </c>
      <c r="M125" s="432" t="b">
        <f t="shared" si="12"/>
        <v>0</v>
      </c>
      <c r="N125" s="432" t="s">
        <v>908</v>
      </c>
      <c r="O125" s="51"/>
      <c r="P125" s="136"/>
      <c r="Q125" s="135"/>
      <c r="T125" s="104"/>
      <c r="U125" s="104"/>
      <c r="V125" s="104"/>
      <c r="W125" s="104"/>
      <c r="X125" s="186"/>
    </row>
    <row r="126" spans="1:24" ht="47.1" customHeight="1" x14ac:dyDescent="0.3">
      <c r="A126" s="119"/>
      <c r="B126" s="367">
        <v>15</v>
      </c>
      <c r="C126" s="384" t="str">
        <f t="shared" si="9"/>
        <v/>
      </c>
      <c r="D126" s="385" t="str">
        <f ca="1">TEXT(IFERROR(INDEX('Overview - Section A'!$A$37:$A$44,MATCH(J126,'Overview - Section A'!$U$37:$U$44,0)),""),"d-mmm-yy") &amp;" to " &amp; TEXT(IFERROR(INDEX('Overview - Section A'!$E$37:$E$44,MATCH(J126,'Overview - Section A'!$U$37:$U$44,0)),""),"d-mmm-yy")</f>
        <v>1-Jan-18 to 30-Jun-18</v>
      </c>
      <c r="E126" s="494"/>
      <c r="F126" s="495"/>
      <c r="G126" s="496" t="str">
        <f t="shared" si="10"/>
        <v/>
      </c>
      <c r="H126" s="390"/>
      <c r="I126" s="432"/>
      <c r="J126" s="392" t="s">
        <v>410</v>
      </c>
      <c r="K126" s="447"/>
      <c r="L126" s="432" t="b">
        <f t="shared" si="11"/>
        <v>1</v>
      </c>
      <c r="M126" s="432" t="b">
        <f t="shared" si="12"/>
        <v>0</v>
      </c>
      <c r="N126" s="432" t="s">
        <v>909</v>
      </c>
      <c r="O126" s="51"/>
      <c r="P126" s="136"/>
      <c r="Q126" s="135"/>
      <c r="T126" s="104"/>
      <c r="U126" s="104"/>
      <c r="V126" s="104"/>
      <c r="W126" s="104"/>
      <c r="X126" s="186"/>
    </row>
    <row r="127" spans="1:24" ht="47.1" customHeight="1" x14ac:dyDescent="0.3">
      <c r="A127" s="119"/>
      <c r="B127" s="367">
        <v>15</v>
      </c>
      <c r="C127" s="384" t="str">
        <f t="shared" si="9"/>
        <v/>
      </c>
      <c r="D127" s="385" t="str">
        <f ca="1">TEXT(IFERROR(INDEX('Overview - Section A'!$A$37:$A$44,MATCH(J127,'Overview - Section A'!$U$37:$U$44,0)),""),"d-mmm-yy") &amp;" to " &amp; TEXT(IFERROR(INDEX('Overview - Section A'!$E$37:$E$44,MATCH(J127,'Overview - Section A'!$U$37:$U$44,0)),""),"d-mmm-yy")</f>
        <v>1-Jul-18 to 31-Dec-18</v>
      </c>
      <c r="E127" s="494"/>
      <c r="F127" s="495"/>
      <c r="G127" s="496" t="str">
        <f t="shared" si="10"/>
        <v/>
      </c>
      <c r="H127" s="390"/>
      <c r="I127" s="432"/>
      <c r="J127" s="392" t="s">
        <v>412</v>
      </c>
      <c r="K127" s="447"/>
      <c r="L127" s="432" t="b">
        <f t="shared" si="11"/>
        <v>1</v>
      </c>
      <c r="M127" s="432" t="b">
        <f t="shared" si="12"/>
        <v>0</v>
      </c>
      <c r="N127" s="432" t="s">
        <v>910</v>
      </c>
      <c r="O127" s="51"/>
      <c r="P127" s="136"/>
      <c r="Q127" s="135"/>
      <c r="T127" s="104"/>
      <c r="U127" s="104"/>
      <c r="V127" s="104"/>
      <c r="W127" s="104"/>
      <c r="X127" s="186"/>
    </row>
    <row r="128" spans="1:24" ht="47.1" customHeight="1" x14ac:dyDescent="0.3">
      <c r="A128" s="119"/>
      <c r="B128" s="367">
        <v>15</v>
      </c>
      <c r="C128" s="384" t="str">
        <f t="shared" si="9"/>
        <v/>
      </c>
      <c r="D128" s="385" t="str">
        <f ca="1">TEXT(IFERROR(INDEX('Overview - Section A'!$A$37:$A$44,MATCH(J128,'Overview - Section A'!$U$37:$U$44,0)),""),"d-mmm-yy") &amp;" to " &amp; TEXT(IFERROR(INDEX('Overview - Section A'!$E$37:$E$44,MATCH(J128,'Overview - Section A'!$U$37:$U$44,0)),""),"d-mmm-yy")</f>
        <v>1-Jan-19 to 30-Jun-19</v>
      </c>
      <c r="E128" s="494"/>
      <c r="F128" s="495"/>
      <c r="G128" s="496" t="str">
        <f t="shared" si="10"/>
        <v/>
      </c>
      <c r="H128" s="390"/>
      <c r="I128" s="432"/>
      <c r="J128" s="392" t="s">
        <v>414</v>
      </c>
      <c r="K128" s="447"/>
      <c r="L128" s="432" t="b">
        <f t="shared" si="11"/>
        <v>1</v>
      </c>
      <c r="M128" s="432" t="b">
        <f t="shared" si="12"/>
        <v>0</v>
      </c>
      <c r="N128" s="432" t="s">
        <v>911</v>
      </c>
      <c r="O128" s="51"/>
      <c r="P128" s="136"/>
      <c r="Q128" s="135"/>
      <c r="T128" s="104"/>
      <c r="U128" s="104"/>
      <c r="V128" s="104"/>
      <c r="W128" s="104"/>
      <c r="X128" s="186"/>
    </row>
    <row r="129" spans="1:24" ht="47.1" customHeight="1" x14ac:dyDescent="0.3">
      <c r="A129" s="119"/>
      <c r="B129" s="367">
        <v>15</v>
      </c>
      <c r="C129" s="384" t="str">
        <f t="shared" si="9"/>
        <v/>
      </c>
      <c r="D129" s="385" t="str">
        <f ca="1">TEXT(IFERROR(INDEX('Overview - Section A'!$A$37:$A$44,MATCH(J129,'Overview - Section A'!$U$37:$U$44,0)),""),"d-mmm-yy") &amp;" to " &amp; TEXT(IFERROR(INDEX('Overview - Section A'!$E$37:$E$44,MATCH(J129,'Overview - Section A'!$U$37:$U$44,0)),""),"d-mmm-yy")</f>
        <v>1-Jul-19 to 31-Dec-19</v>
      </c>
      <c r="E129" s="494"/>
      <c r="F129" s="495"/>
      <c r="G129" s="496" t="str">
        <f t="shared" si="10"/>
        <v/>
      </c>
      <c r="H129" s="390"/>
      <c r="I129" s="432"/>
      <c r="J129" s="392" t="s">
        <v>416</v>
      </c>
      <c r="K129" s="447"/>
      <c r="L129" s="432" t="b">
        <f t="shared" si="11"/>
        <v>1</v>
      </c>
      <c r="M129" s="432" t="b">
        <f t="shared" si="12"/>
        <v>0</v>
      </c>
      <c r="N129" s="432" t="s">
        <v>912</v>
      </c>
      <c r="O129" s="51"/>
      <c r="P129" s="136"/>
      <c r="Q129" s="135"/>
      <c r="T129" s="104"/>
      <c r="U129" s="104"/>
      <c r="V129" s="104"/>
      <c r="W129" s="104"/>
      <c r="X129" s="186"/>
    </row>
    <row r="130" spans="1:24" ht="47.1" customHeight="1" x14ac:dyDescent="0.3">
      <c r="A130" s="119"/>
      <c r="B130" s="367">
        <v>15</v>
      </c>
      <c r="C130" s="384" t="str">
        <f t="shared" si="9"/>
        <v/>
      </c>
      <c r="D130" s="385" t="str">
        <f ca="1">TEXT(IFERROR(INDEX('Overview - Section A'!$A$37:$A$44,MATCH(J130,'Overview - Section A'!$U$37:$U$44,0)),""),"d-mmm-yy") &amp;" to " &amp; TEXT(IFERROR(INDEX('Overview - Section A'!$E$37:$E$44,MATCH(J130,'Overview - Section A'!$U$37:$U$44,0)),""),"d-mmm-yy")</f>
        <v>1-Jan-20 to 30-Jun-20</v>
      </c>
      <c r="E130" s="494"/>
      <c r="F130" s="495"/>
      <c r="G130" s="496" t="str">
        <f t="shared" si="10"/>
        <v/>
      </c>
      <c r="H130" s="390"/>
      <c r="I130" s="432"/>
      <c r="J130" s="392" t="s">
        <v>418</v>
      </c>
      <c r="K130" s="447"/>
      <c r="L130" s="432" t="b">
        <f t="shared" si="11"/>
        <v>1</v>
      </c>
      <c r="M130" s="432" t="b">
        <f t="shared" si="12"/>
        <v>0</v>
      </c>
      <c r="N130" s="432" t="s">
        <v>913</v>
      </c>
      <c r="O130" s="51"/>
      <c r="P130" s="136"/>
      <c r="Q130" s="135"/>
      <c r="T130" s="104"/>
      <c r="U130" s="104"/>
      <c r="V130" s="104"/>
      <c r="W130" s="104"/>
      <c r="X130" s="186"/>
    </row>
    <row r="131" spans="1:24" ht="47.1" customHeight="1" x14ac:dyDescent="0.3">
      <c r="A131" s="119"/>
      <c r="B131" s="367">
        <v>15</v>
      </c>
      <c r="C131" s="384" t="str">
        <f t="shared" si="9"/>
        <v/>
      </c>
      <c r="D131" s="385" t="str">
        <f ca="1">TEXT(IFERROR(INDEX('Overview - Section A'!$A$37:$A$44,MATCH(J131,'Overview - Section A'!$U$37:$U$44,0)),""),"d-mmm-yy") &amp;" to " &amp; TEXT(IFERROR(INDEX('Overview - Section A'!$E$37:$E$44,MATCH(J131,'Overview - Section A'!$U$37:$U$44,0)),""),"d-mmm-yy")</f>
        <v>1-Jul-20 to 31-Dec-20</v>
      </c>
      <c r="E131" s="494"/>
      <c r="F131" s="495"/>
      <c r="G131" s="496" t="str">
        <f t="shared" si="10"/>
        <v/>
      </c>
      <c r="H131" s="390"/>
      <c r="I131" s="432"/>
      <c r="J131" s="392" t="s">
        <v>420</v>
      </c>
      <c r="K131" s="447"/>
      <c r="L131" s="432" t="b">
        <f t="shared" si="11"/>
        <v>1</v>
      </c>
      <c r="M131" s="432" t="b">
        <f t="shared" si="12"/>
        <v>0</v>
      </c>
      <c r="N131" s="432" t="s">
        <v>914</v>
      </c>
      <c r="O131" s="51"/>
      <c r="P131" s="136"/>
      <c r="Q131" s="135"/>
      <c r="T131" s="104"/>
      <c r="U131" s="104"/>
      <c r="V131" s="104"/>
      <c r="W131" s="104"/>
      <c r="X131" s="186"/>
    </row>
    <row r="132" spans="1:24" ht="47.1" customHeight="1" x14ac:dyDescent="0.3">
      <c r="A132" s="119"/>
      <c r="B132" s="367">
        <v>16</v>
      </c>
      <c r="C132" s="384" t="str">
        <f t="shared" si="9"/>
        <v/>
      </c>
      <c r="D132" s="385" t="str">
        <f ca="1">TEXT(IFERROR(INDEX('Overview - Section A'!$A$37:$A$44,MATCH(J132,'Overview - Section A'!$U$37:$U$44,0)),""),"d-mmm-yy") &amp;" to " &amp; TEXT(IFERROR(INDEX('Overview - Section A'!$E$37:$E$44,MATCH(J132,'Overview - Section A'!$U$37:$U$44,0)),""),"d-mmm-yy")</f>
        <v>1-Jan-18 to 30-Jun-18</v>
      </c>
      <c r="E132" s="494"/>
      <c r="F132" s="495"/>
      <c r="G132" s="496" t="str">
        <f t="shared" si="10"/>
        <v/>
      </c>
      <c r="H132" s="390"/>
      <c r="I132" s="432"/>
      <c r="J132" s="392" t="s">
        <v>410</v>
      </c>
      <c r="K132" s="447"/>
      <c r="L132" s="432" t="b">
        <f t="shared" si="11"/>
        <v>1</v>
      </c>
      <c r="M132" s="432" t="b">
        <f t="shared" si="12"/>
        <v>0</v>
      </c>
      <c r="N132" s="432" t="s">
        <v>915</v>
      </c>
      <c r="O132" s="51"/>
      <c r="P132" s="136"/>
      <c r="Q132" s="135"/>
      <c r="T132" s="104"/>
      <c r="U132" s="104"/>
      <c r="V132" s="104"/>
      <c r="W132" s="104"/>
      <c r="X132" s="186"/>
    </row>
    <row r="133" spans="1:24" ht="47.1" customHeight="1" x14ac:dyDescent="0.3">
      <c r="A133" s="119"/>
      <c r="B133" s="367">
        <v>16</v>
      </c>
      <c r="C133" s="384" t="str">
        <f t="shared" si="9"/>
        <v/>
      </c>
      <c r="D133" s="385" t="str">
        <f ca="1">TEXT(IFERROR(INDEX('Overview - Section A'!$A$37:$A$44,MATCH(J133,'Overview - Section A'!$U$37:$U$44,0)),""),"d-mmm-yy") &amp;" to " &amp; TEXT(IFERROR(INDEX('Overview - Section A'!$E$37:$E$44,MATCH(J133,'Overview - Section A'!$U$37:$U$44,0)),""),"d-mmm-yy")</f>
        <v>1-Jul-18 to 31-Dec-18</v>
      </c>
      <c r="E133" s="386"/>
      <c r="F133" s="387"/>
      <c r="G133" s="442" t="str">
        <f t="shared" si="10"/>
        <v/>
      </c>
      <c r="H133" s="390"/>
      <c r="I133" s="432"/>
      <c r="J133" s="392" t="s">
        <v>412</v>
      </c>
      <c r="K133" s="447"/>
      <c r="L133" s="432" t="b">
        <f t="shared" si="11"/>
        <v>1</v>
      </c>
      <c r="M133" s="432" t="b">
        <f t="shared" si="12"/>
        <v>0</v>
      </c>
      <c r="N133" s="432" t="s">
        <v>916</v>
      </c>
      <c r="O133" s="51"/>
      <c r="P133" s="136"/>
      <c r="Q133" s="135"/>
      <c r="T133" s="104"/>
      <c r="U133" s="104"/>
      <c r="V133" s="104"/>
      <c r="W133" s="104"/>
      <c r="X133" s="186"/>
    </row>
    <row r="134" spans="1:24" ht="47.1" customHeight="1" x14ac:dyDescent="0.3">
      <c r="A134" s="119"/>
      <c r="B134" s="367">
        <v>16</v>
      </c>
      <c r="C134" s="384" t="str">
        <f t="shared" si="9"/>
        <v/>
      </c>
      <c r="D134" s="385" t="str">
        <f ca="1">TEXT(IFERROR(INDEX('Overview - Section A'!$A$37:$A$44,MATCH(J134,'Overview - Section A'!$U$37:$U$44,0)),""),"d-mmm-yy") &amp;" to " &amp; TEXT(IFERROR(INDEX('Overview - Section A'!$E$37:$E$44,MATCH(J134,'Overview - Section A'!$U$37:$U$44,0)),""),"d-mmm-yy")</f>
        <v>1-Jan-19 to 30-Jun-19</v>
      </c>
      <c r="E134" s="386"/>
      <c r="F134" s="387"/>
      <c r="G134" s="442" t="str">
        <f t="shared" si="10"/>
        <v/>
      </c>
      <c r="H134" s="390"/>
      <c r="I134" s="432"/>
      <c r="J134" s="392" t="s">
        <v>414</v>
      </c>
      <c r="K134" s="447"/>
      <c r="L134" s="432" t="b">
        <f t="shared" si="11"/>
        <v>1</v>
      </c>
      <c r="M134" s="432" t="b">
        <f t="shared" si="12"/>
        <v>0</v>
      </c>
      <c r="N134" s="432" t="s">
        <v>917</v>
      </c>
      <c r="O134" s="51"/>
      <c r="P134" s="136"/>
      <c r="Q134" s="135"/>
      <c r="T134" s="104"/>
      <c r="U134" s="104"/>
      <c r="V134" s="104"/>
      <c r="W134" s="104"/>
      <c r="X134" s="186"/>
    </row>
    <row r="135" spans="1:24" ht="47.1" customHeight="1" x14ac:dyDescent="0.3">
      <c r="A135" s="119"/>
      <c r="B135" s="367">
        <v>16</v>
      </c>
      <c r="C135" s="384" t="str">
        <f t="shared" si="9"/>
        <v/>
      </c>
      <c r="D135" s="385" t="str">
        <f ca="1">TEXT(IFERROR(INDEX('Overview - Section A'!$A$37:$A$44,MATCH(J135,'Overview - Section A'!$U$37:$U$44,0)),""),"d-mmm-yy") &amp;" to " &amp; TEXT(IFERROR(INDEX('Overview - Section A'!$E$37:$E$44,MATCH(J135,'Overview - Section A'!$U$37:$U$44,0)),""),"d-mmm-yy")</f>
        <v>1-Jul-19 to 31-Dec-19</v>
      </c>
      <c r="E135" s="386"/>
      <c r="F135" s="387"/>
      <c r="G135" s="442" t="str">
        <f t="shared" si="10"/>
        <v/>
      </c>
      <c r="H135" s="390"/>
      <c r="I135" s="432"/>
      <c r="J135" s="392" t="s">
        <v>416</v>
      </c>
      <c r="K135" s="447"/>
      <c r="L135" s="432" t="b">
        <f t="shared" si="11"/>
        <v>1</v>
      </c>
      <c r="M135" s="432" t="b">
        <f t="shared" si="12"/>
        <v>0</v>
      </c>
      <c r="N135" s="432" t="s">
        <v>918</v>
      </c>
      <c r="O135" s="51"/>
      <c r="P135" s="136"/>
      <c r="Q135" s="135"/>
      <c r="T135" s="104"/>
      <c r="U135" s="104"/>
      <c r="V135" s="104"/>
      <c r="W135" s="104"/>
      <c r="X135" s="186"/>
    </row>
    <row r="136" spans="1:24" ht="47.1" customHeight="1" x14ac:dyDescent="0.3">
      <c r="A136" s="119"/>
      <c r="B136" s="367">
        <v>16</v>
      </c>
      <c r="C136" s="384" t="str">
        <f t="shared" si="9"/>
        <v/>
      </c>
      <c r="D136" s="385" t="str">
        <f ca="1">TEXT(IFERROR(INDEX('Overview - Section A'!$A$37:$A$44,MATCH(J136,'Overview - Section A'!$U$37:$U$44,0)),""),"d-mmm-yy") &amp;" to " &amp; TEXT(IFERROR(INDEX('Overview - Section A'!$E$37:$E$44,MATCH(J136,'Overview - Section A'!$U$37:$U$44,0)),""),"d-mmm-yy")</f>
        <v>1-Jan-20 to 30-Jun-20</v>
      </c>
      <c r="E136" s="386"/>
      <c r="F136" s="387"/>
      <c r="G136" s="442" t="str">
        <f t="shared" si="10"/>
        <v/>
      </c>
      <c r="H136" s="390"/>
      <c r="I136" s="432"/>
      <c r="J136" s="392" t="s">
        <v>418</v>
      </c>
      <c r="K136" s="447"/>
      <c r="L136" s="432" t="b">
        <f t="shared" si="11"/>
        <v>1</v>
      </c>
      <c r="M136" s="432" t="b">
        <f t="shared" si="12"/>
        <v>0</v>
      </c>
      <c r="N136" s="432" t="s">
        <v>919</v>
      </c>
      <c r="O136" s="51"/>
      <c r="P136" s="136"/>
      <c r="Q136" s="135"/>
      <c r="T136" s="104"/>
      <c r="U136" s="104"/>
      <c r="V136" s="104"/>
      <c r="W136" s="104"/>
      <c r="X136" s="186"/>
    </row>
    <row r="137" spans="1:24" ht="47.1" customHeight="1" x14ac:dyDescent="0.3">
      <c r="A137" s="119"/>
      <c r="B137" s="367">
        <v>16</v>
      </c>
      <c r="C137" s="384" t="str">
        <f t="shared" si="9"/>
        <v/>
      </c>
      <c r="D137" s="385" t="str">
        <f ca="1">TEXT(IFERROR(INDEX('Overview - Section A'!$A$37:$A$44,MATCH(J137,'Overview - Section A'!$U$37:$U$44,0)),""),"d-mmm-yy") &amp;" to " &amp; TEXT(IFERROR(INDEX('Overview - Section A'!$E$37:$E$44,MATCH(J137,'Overview - Section A'!$U$37:$U$44,0)),""),"d-mmm-yy")</f>
        <v>1-Jul-20 to 31-Dec-20</v>
      </c>
      <c r="E137" s="386"/>
      <c r="F137" s="387"/>
      <c r="G137" s="442" t="str">
        <f t="shared" si="10"/>
        <v/>
      </c>
      <c r="H137" s="390"/>
      <c r="I137" s="432"/>
      <c r="J137" s="392" t="s">
        <v>420</v>
      </c>
      <c r="K137" s="447"/>
      <c r="L137" s="432" t="b">
        <f t="shared" si="11"/>
        <v>1</v>
      </c>
      <c r="M137" s="432" t="b">
        <f t="shared" si="12"/>
        <v>0</v>
      </c>
      <c r="N137" s="432" t="s">
        <v>920</v>
      </c>
      <c r="O137" s="51"/>
      <c r="P137" s="136"/>
      <c r="Q137" s="135"/>
      <c r="T137" s="104"/>
      <c r="U137" s="104"/>
      <c r="V137" s="104"/>
      <c r="W137" s="104"/>
      <c r="X137" s="186"/>
    </row>
    <row r="138" spans="1:24" ht="47.1" customHeight="1" x14ac:dyDescent="0.3">
      <c r="A138" s="119"/>
      <c r="B138" s="367">
        <v>17</v>
      </c>
      <c r="C138" s="384" t="str">
        <f t="shared" si="9"/>
        <v/>
      </c>
      <c r="D138" s="385" t="str">
        <f ca="1">TEXT(IFERROR(INDEX('Overview - Section A'!$A$37:$A$44,MATCH(J138,'Overview - Section A'!$U$37:$U$44,0)),""),"d-mmm-yy") &amp;" to " &amp; TEXT(IFERROR(INDEX('Overview - Section A'!$E$37:$E$44,MATCH(J138,'Overview - Section A'!$U$37:$U$44,0)),""),"d-mmm-yy")</f>
        <v>1-Jan-18 to 30-Jun-18</v>
      </c>
      <c r="E138" s="386"/>
      <c r="F138" s="387"/>
      <c r="G138" s="442" t="str">
        <f t="shared" si="10"/>
        <v/>
      </c>
      <c r="H138" s="390"/>
      <c r="I138" s="432"/>
      <c r="J138" s="392" t="s">
        <v>410</v>
      </c>
      <c r="K138" s="447"/>
      <c r="L138" s="432" t="b">
        <f t="shared" si="11"/>
        <v>1</v>
      </c>
      <c r="M138" s="432" t="b">
        <f t="shared" si="12"/>
        <v>0</v>
      </c>
      <c r="N138" s="432" t="s">
        <v>921</v>
      </c>
      <c r="O138" s="51"/>
      <c r="P138" s="136"/>
      <c r="Q138" s="135"/>
      <c r="T138" s="104"/>
      <c r="U138" s="104"/>
      <c r="V138" s="104"/>
      <c r="W138" s="104"/>
      <c r="X138" s="186"/>
    </row>
    <row r="139" spans="1:24" ht="47.1" customHeight="1" x14ac:dyDescent="0.3">
      <c r="A139" s="119"/>
      <c r="B139" s="367">
        <v>17</v>
      </c>
      <c r="C139" s="384" t="str">
        <f t="shared" si="9"/>
        <v/>
      </c>
      <c r="D139" s="385" t="str">
        <f ca="1">TEXT(IFERROR(INDEX('Overview - Section A'!$A$37:$A$44,MATCH(J139,'Overview - Section A'!$U$37:$U$44,0)),""),"d-mmm-yy") &amp;" to " &amp; TEXT(IFERROR(INDEX('Overview - Section A'!$E$37:$E$44,MATCH(J139,'Overview - Section A'!$U$37:$U$44,0)),""),"d-mmm-yy")</f>
        <v>1-Jul-18 to 31-Dec-18</v>
      </c>
      <c r="E139" s="386"/>
      <c r="F139" s="387"/>
      <c r="G139" s="442" t="str">
        <f t="shared" si="10"/>
        <v/>
      </c>
      <c r="H139" s="390"/>
      <c r="I139" s="432"/>
      <c r="J139" s="392" t="s">
        <v>412</v>
      </c>
      <c r="K139" s="447"/>
      <c r="L139" s="432" t="b">
        <f t="shared" si="11"/>
        <v>1</v>
      </c>
      <c r="M139" s="432" t="b">
        <f t="shared" si="12"/>
        <v>0</v>
      </c>
      <c r="N139" s="432" t="s">
        <v>922</v>
      </c>
      <c r="O139" s="51"/>
      <c r="P139" s="136"/>
      <c r="Q139" s="135"/>
      <c r="T139" s="104"/>
      <c r="U139" s="104"/>
      <c r="V139" s="104"/>
      <c r="W139" s="104"/>
      <c r="X139" s="186"/>
    </row>
    <row r="140" spans="1:24" ht="47.1" customHeight="1" x14ac:dyDescent="0.3">
      <c r="A140" s="119"/>
      <c r="B140" s="367">
        <v>17</v>
      </c>
      <c r="C140" s="384" t="str">
        <f t="shared" si="9"/>
        <v/>
      </c>
      <c r="D140" s="385" t="str">
        <f ca="1">TEXT(IFERROR(INDEX('Overview - Section A'!$A$37:$A$44,MATCH(J140,'Overview - Section A'!$U$37:$U$44,0)),""),"d-mmm-yy") &amp;" to " &amp; TEXT(IFERROR(INDEX('Overview - Section A'!$E$37:$E$44,MATCH(J140,'Overview - Section A'!$U$37:$U$44,0)),""),"d-mmm-yy")</f>
        <v>1-Jan-19 to 30-Jun-19</v>
      </c>
      <c r="E140" s="386"/>
      <c r="F140" s="387"/>
      <c r="G140" s="442" t="str">
        <f t="shared" si="10"/>
        <v/>
      </c>
      <c r="H140" s="390"/>
      <c r="I140" s="432"/>
      <c r="J140" s="392" t="s">
        <v>414</v>
      </c>
      <c r="K140" s="447"/>
      <c r="L140" s="432" t="b">
        <f t="shared" si="11"/>
        <v>1</v>
      </c>
      <c r="M140" s="432" t="b">
        <f t="shared" si="12"/>
        <v>0</v>
      </c>
      <c r="N140" s="432" t="s">
        <v>923</v>
      </c>
      <c r="O140" s="51"/>
      <c r="P140" s="136"/>
      <c r="Q140" s="135"/>
      <c r="T140" s="104"/>
      <c r="U140" s="104"/>
      <c r="V140" s="104"/>
      <c r="W140" s="104"/>
      <c r="X140" s="186"/>
    </row>
    <row r="141" spans="1:24" ht="47.1" customHeight="1" x14ac:dyDescent="0.3">
      <c r="A141" s="119"/>
      <c r="B141" s="367">
        <v>17</v>
      </c>
      <c r="C141" s="384" t="str">
        <f t="shared" si="9"/>
        <v/>
      </c>
      <c r="D141" s="385" t="str">
        <f ca="1">TEXT(IFERROR(INDEX('Overview - Section A'!$A$37:$A$44,MATCH(J141,'Overview - Section A'!$U$37:$U$44,0)),""),"d-mmm-yy") &amp;" to " &amp; TEXT(IFERROR(INDEX('Overview - Section A'!$E$37:$E$44,MATCH(J141,'Overview - Section A'!$U$37:$U$44,0)),""),"d-mmm-yy")</f>
        <v>1-Jul-19 to 31-Dec-19</v>
      </c>
      <c r="E141" s="386"/>
      <c r="F141" s="387"/>
      <c r="G141" s="442" t="str">
        <f t="shared" si="10"/>
        <v/>
      </c>
      <c r="H141" s="390"/>
      <c r="I141" s="432"/>
      <c r="J141" s="392" t="s">
        <v>416</v>
      </c>
      <c r="K141" s="447"/>
      <c r="L141" s="432" t="b">
        <f t="shared" si="11"/>
        <v>1</v>
      </c>
      <c r="M141" s="432" t="b">
        <f t="shared" si="12"/>
        <v>0</v>
      </c>
      <c r="N141" s="432" t="s">
        <v>924</v>
      </c>
      <c r="O141" s="51"/>
      <c r="P141" s="136"/>
      <c r="Q141" s="135"/>
      <c r="T141" s="104"/>
      <c r="U141" s="104"/>
      <c r="V141" s="104"/>
      <c r="W141" s="104"/>
      <c r="X141" s="186"/>
    </row>
    <row r="142" spans="1:24" ht="47.1" customHeight="1" x14ac:dyDescent="0.3">
      <c r="A142" s="119"/>
      <c r="B142" s="367">
        <v>17</v>
      </c>
      <c r="C142" s="384" t="str">
        <f t="shared" si="9"/>
        <v/>
      </c>
      <c r="D142" s="385" t="str">
        <f ca="1">TEXT(IFERROR(INDEX('Overview - Section A'!$A$37:$A$44,MATCH(J142,'Overview - Section A'!$U$37:$U$44,0)),""),"d-mmm-yy") &amp;" to " &amp; TEXT(IFERROR(INDEX('Overview - Section A'!$E$37:$E$44,MATCH(J142,'Overview - Section A'!$U$37:$U$44,0)),""),"d-mmm-yy")</f>
        <v>1-Jan-20 to 30-Jun-20</v>
      </c>
      <c r="E142" s="386"/>
      <c r="F142" s="387"/>
      <c r="G142" s="442" t="str">
        <f t="shared" si="10"/>
        <v/>
      </c>
      <c r="H142" s="390"/>
      <c r="I142" s="432"/>
      <c r="J142" s="392" t="s">
        <v>418</v>
      </c>
      <c r="K142" s="447"/>
      <c r="L142" s="432" t="b">
        <f t="shared" si="11"/>
        <v>1</v>
      </c>
      <c r="M142" s="432" t="b">
        <f t="shared" si="12"/>
        <v>0</v>
      </c>
      <c r="N142" s="432" t="s">
        <v>925</v>
      </c>
      <c r="O142" s="51"/>
      <c r="P142" s="136"/>
      <c r="Q142" s="135"/>
      <c r="T142" s="104"/>
      <c r="U142" s="104"/>
      <c r="V142" s="104"/>
      <c r="W142" s="104"/>
      <c r="X142" s="186"/>
    </row>
    <row r="143" spans="1:24" ht="47.1" customHeight="1" x14ac:dyDescent="0.3">
      <c r="A143" s="119"/>
      <c r="B143" s="367">
        <v>17</v>
      </c>
      <c r="C143" s="384" t="str">
        <f t="shared" si="9"/>
        <v/>
      </c>
      <c r="D143" s="385" t="str">
        <f ca="1">TEXT(IFERROR(INDEX('Overview - Section A'!$A$37:$A$44,MATCH(J143,'Overview - Section A'!$U$37:$U$44,0)),""),"d-mmm-yy") &amp;" to " &amp; TEXT(IFERROR(INDEX('Overview - Section A'!$E$37:$E$44,MATCH(J143,'Overview - Section A'!$U$37:$U$44,0)),""),"d-mmm-yy")</f>
        <v>1-Jul-20 to 31-Dec-20</v>
      </c>
      <c r="E143" s="386"/>
      <c r="F143" s="387"/>
      <c r="G143" s="442" t="str">
        <f t="shared" si="10"/>
        <v/>
      </c>
      <c r="H143" s="390"/>
      <c r="I143" s="432"/>
      <c r="J143" s="392" t="s">
        <v>420</v>
      </c>
      <c r="K143" s="447"/>
      <c r="L143" s="432" t="b">
        <f t="shared" si="11"/>
        <v>1</v>
      </c>
      <c r="M143" s="432" t="b">
        <f t="shared" si="12"/>
        <v>0</v>
      </c>
      <c r="N143" s="432" t="s">
        <v>926</v>
      </c>
      <c r="O143" s="51"/>
      <c r="P143" s="136"/>
      <c r="Q143" s="135"/>
      <c r="T143" s="104"/>
      <c r="U143" s="104"/>
      <c r="V143" s="104"/>
      <c r="W143" s="104"/>
      <c r="X143" s="186"/>
    </row>
    <row r="144" spans="1:24" ht="47.1" customHeight="1" x14ac:dyDescent="0.3">
      <c r="A144" s="119"/>
      <c r="B144" s="367">
        <v>18</v>
      </c>
      <c r="C144" s="384" t="str">
        <f t="shared" si="9"/>
        <v/>
      </c>
      <c r="D144" s="385" t="str">
        <f ca="1">TEXT(IFERROR(INDEX('Overview - Section A'!$A$37:$A$44,MATCH(J144,'Overview - Section A'!$U$37:$U$44,0)),""),"d-mmm-yy") &amp;" to " &amp; TEXT(IFERROR(INDEX('Overview - Section A'!$E$37:$E$44,MATCH(J144,'Overview - Section A'!$U$37:$U$44,0)),""),"d-mmm-yy")</f>
        <v>1-Jan-18 to 30-Jun-18</v>
      </c>
      <c r="E144" s="386"/>
      <c r="F144" s="387"/>
      <c r="G144" s="442" t="str">
        <f t="shared" si="10"/>
        <v/>
      </c>
      <c r="H144" s="390"/>
      <c r="I144" s="432"/>
      <c r="J144" s="392" t="s">
        <v>410</v>
      </c>
      <c r="K144" s="447"/>
      <c r="L144" s="432" t="b">
        <f t="shared" si="11"/>
        <v>1</v>
      </c>
      <c r="M144" s="432" t="b">
        <f t="shared" si="12"/>
        <v>0</v>
      </c>
      <c r="N144" s="432" t="s">
        <v>927</v>
      </c>
      <c r="O144" s="51"/>
      <c r="P144" s="136"/>
      <c r="Q144" s="135"/>
      <c r="T144" s="104"/>
      <c r="U144" s="104"/>
      <c r="V144" s="104"/>
      <c r="W144" s="104"/>
      <c r="X144" s="186"/>
    </row>
    <row r="145" spans="1:24" ht="47.1" customHeight="1" x14ac:dyDescent="0.3">
      <c r="A145" s="119"/>
      <c r="B145" s="367">
        <v>18</v>
      </c>
      <c r="C145" s="384" t="str">
        <f t="shared" si="9"/>
        <v/>
      </c>
      <c r="D145" s="385" t="str">
        <f ca="1">TEXT(IFERROR(INDEX('Overview - Section A'!$A$37:$A$44,MATCH(J145,'Overview - Section A'!$U$37:$U$44,0)),""),"d-mmm-yy") &amp;" to " &amp; TEXT(IFERROR(INDEX('Overview - Section A'!$E$37:$E$44,MATCH(J145,'Overview - Section A'!$U$37:$U$44,0)),""),"d-mmm-yy")</f>
        <v>1-Jul-18 to 31-Dec-18</v>
      </c>
      <c r="E145" s="386"/>
      <c r="F145" s="387"/>
      <c r="G145" s="442" t="str">
        <f t="shared" si="10"/>
        <v/>
      </c>
      <c r="H145" s="390"/>
      <c r="I145" s="432"/>
      <c r="J145" s="392" t="s">
        <v>412</v>
      </c>
      <c r="K145" s="447"/>
      <c r="L145" s="432" t="b">
        <f t="shared" si="11"/>
        <v>1</v>
      </c>
      <c r="M145" s="432" t="b">
        <f t="shared" si="12"/>
        <v>0</v>
      </c>
      <c r="N145" s="432" t="s">
        <v>928</v>
      </c>
      <c r="O145" s="51"/>
      <c r="P145" s="136"/>
      <c r="Q145" s="135"/>
      <c r="T145" s="104"/>
      <c r="U145" s="104"/>
      <c r="V145" s="104"/>
      <c r="W145" s="104"/>
      <c r="X145" s="186"/>
    </row>
    <row r="146" spans="1:24" ht="47.1" customHeight="1" x14ac:dyDescent="0.3">
      <c r="A146" s="119"/>
      <c r="B146" s="367">
        <v>18</v>
      </c>
      <c r="C146" s="384" t="str">
        <f t="shared" si="9"/>
        <v/>
      </c>
      <c r="D146" s="385" t="str">
        <f ca="1">TEXT(IFERROR(INDEX('Overview - Section A'!$A$37:$A$44,MATCH(J146,'Overview - Section A'!$U$37:$U$44,0)),""),"d-mmm-yy") &amp;" to " &amp; TEXT(IFERROR(INDEX('Overview - Section A'!$E$37:$E$44,MATCH(J146,'Overview - Section A'!$U$37:$U$44,0)),""),"d-mmm-yy")</f>
        <v>1-Jan-19 to 30-Jun-19</v>
      </c>
      <c r="E146" s="386"/>
      <c r="F146" s="387"/>
      <c r="G146" s="442" t="str">
        <f t="shared" si="10"/>
        <v/>
      </c>
      <c r="H146" s="390"/>
      <c r="I146" s="432"/>
      <c r="J146" s="392" t="s">
        <v>414</v>
      </c>
      <c r="K146" s="447"/>
      <c r="L146" s="432" t="b">
        <f t="shared" si="11"/>
        <v>1</v>
      </c>
      <c r="M146" s="432" t="b">
        <f t="shared" si="12"/>
        <v>0</v>
      </c>
      <c r="N146" s="432" t="s">
        <v>929</v>
      </c>
      <c r="O146" s="51"/>
      <c r="P146" s="136"/>
      <c r="Q146" s="135"/>
      <c r="T146" s="104"/>
      <c r="U146" s="104"/>
      <c r="V146" s="104"/>
      <c r="W146" s="104"/>
      <c r="X146" s="186"/>
    </row>
    <row r="147" spans="1:24" ht="47.1" customHeight="1" x14ac:dyDescent="0.3">
      <c r="A147" s="119"/>
      <c r="B147" s="367">
        <v>18</v>
      </c>
      <c r="C147" s="384" t="str">
        <f t="shared" si="9"/>
        <v/>
      </c>
      <c r="D147" s="385" t="str">
        <f ca="1">TEXT(IFERROR(INDEX('Overview - Section A'!$A$37:$A$44,MATCH(J147,'Overview - Section A'!$U$37:$U$44,0)),""),"d-mmm-yy") &amp;" to " &amp; TEXT(IFERROR(INDEX('Overview - Section A'!$E$37:$E$44,MATCH(J147,'Overview - Section A'!$U$37:$U$44,0)),""),"d-mmm-yy")</f>
        <v>1-Jul-19 to 31-Dec-19</v>
      </c>
      <c r="E147" s="386"/>
      <c r="F147" s="387"/>
      <c r="G147" s="442" t="str">
        <f t="shared" si="10"/>
        <v/>
      </c>
      <c r="H147" s="390"/>
      <c r="I147" s="432"/>
      <c r="J147" s="392" t="s">
        <v>416</v>
      </c>
      <c r="K147" s="447"/>
      <c r="L147" s="432" t="b">
        <f t="shared" si="11"/>
        <v>1</v>
      </c>
      <c r="M147" s="432" t="b">
        <f t="shared" si="12"/>
        <v>0</v>
      </c>
      <c r="N147" s="432" t="s">
        <v>930</v>
      </c>
      <c r="O147" s="51"/>
      <c r="P147" s="136"/>
      <c r="Q147" s="135"/>
      <c r="T147" s="104"/>
      <c r="U147" s="104"/>
      <c r="V147" s="104"/>
      <c r="W147" s="104"/>
      <c r="X147" s="186"/>
    </row>
    <row r="148" spans="1:24" ht="47.1" customHeight="1" x14ac:dyDescent="0.3">
      <c r="A148" s="119"/>
      <c r="B148" s="367">
        <v>18</v>
      </c>
      <c r="C148" s="384" t="str">
        <f t="shared" si="9"/>
        <v/>
      </c>
      <c r="D148" s="385" t="str">
        <f ca="1">TEXT(IFERROR(INDEX('Overview - Section A'!$A$37:$A$44,MATCH(J148,'Overview - Section A'!$U$37:$U$44,0)),""),"d-mmm-yy") &amp;" to " &amp; TEXT(IFERROR(INDEX('Overview - Section A'!$E$37:$E$44,MATCH(J148,'Overview - Section A'!$U$37:$U$44,0)),""),"d-mmm-yy")</f>
        <v>1-Jan-20 to 30-Jun-20</v>
      </c>
      <c r="E148" s="386"/>
      <c r="F148" s="387"/>
      <c r="G148" s="442" t="str">
        <f t="shared" si="10"/>
        <v/>
      </c>
      <c r="H148" s="390"/>
      <c r="I148" s="432"/>
      <c r="J148" s="392" t="s">
        <v>418</v>
      </c>
      <c r="K148" s="447"/>
      <c r="L148" s="432" t="b">
        <f t="shared" si="11"/>
        <v>1</v>
      </c>
      <c r="M148" s="432" t="b">
        <f t="shared" si="12"/>
        <v>0</v>
      </c>
      <c r="N148" s="432" t="s">
        <v>931</v>
      </c>
      <c r="O148" s="51"/>
      <c r="P148" s="136"/>
      <c r="Q148" s="135"/>
      <c r="T148" s="104"/>
      <c r="U148" s="104"/>
      <c r="V148" s="104"/>
      <c r="W148" s="104"/>
      <c r="X148" s="186"/>
    </row>
    <row r="149" spans="1:24" ht="47.1" customHeight="1" x14ac:dyDescent="0.3">
      <c r="A149" s="119"/>
      <c r="B149" s="367">
        <v>18</v>
      </c>
      <c r="C149" s="384" t="str">
        <f t="shared" si="9"/>
        <v/>
      </c>
      <c r="D149" s="385" t="str">
        <f ca="1">TEXT(IFERROR(INDEX('Overview - Section A'!$A$37:$A$44,MATCH(J149,'Overview - Section A'!$U$37:$U$44,0)),""),"d-mmm-yy") &amp;" to " &amp; TEXT(IFERROR(INDEX('Overview - Section A'!$E$37:$E$44,MATCH(J149,'Overview - Section A'!$U$37:$U$44,0)),""),"d-mmm-yy")</f>
        <v>1-Jul-20 to 31-Dec-20</v>
      </c>
      <c r="E149" s="386"/>
      <c r="F149" s="387"/>
      <c r="G149" s="442" t="str">
        <f t="shared" si="10"/>
        <v/>
      </c>
      <c r="H149" s="390"/>
      <c r="I149" s="432"/>
      <c r="J149" s="392" t="s">
        <v>420</v>
      </c>
      <c r="K149" s="447"/>
      <c r="L149" s="432" t="b">
        <f t="shared" si="11"/>
        <v>1</v>
      </c>
      <c r="M149" s="432" t="b">
        <f t="shared" si="12"/>
        <v>0</v>
      </c>
      <c r="N149" s="432" t="s">
        <v>932</v>
      </c>
      <c r="O149" s="51"/>
      <c r="P149" s="136"/>
      <c r="Q149" s="135"/>
      <c r="T149" s="104"/>
      <c r="U149" s="104"/>
      <c r="V149" s="104"/>
      <c r="W149" s="104"/>
      <c r="X149" s="186"/>
    </row>
    <row r="150" spans="1:24" ht="47.1" customHeight="1" x14ac:dyDescent="0.3">
      <c r="A150" s="119"/>
      <c r="B150" s="367">
        <v>19</v>
      </c>
      <c r="C150" s="384" t="str">
        <f t="shared" si="9"/>
        <v/>
      </c>
      <c r="D150" s="385" t="str">
        <f ca="1">TEXT(IFERROR(INDEX('Overview - Section A'!$A$37:$A$44,MATCH(J150,'Overview - Section A'!$U$37:$U$44,0)),""),"d-mmm-yy") &amp;" to " &amp; TEXT(IFERROR(INDEX('Overview - Section A'!$E$37:$E$44,MATCH(J150,'Overview - Section A'!$U$37:$U$44,0)),""),"d-mmm-yy")</f>
        <v>1-Jan-18 to 30-Jun-18</v>
      </c>
      <c r="E150" s="386"/>
      <c r="F150" s="387"/>
      <c r="G150" s="442" t="str">
        <f t="shared" si="10"/>
        <v/>
      </c>
      <c r="H150" s="390"/>
      <c r="I150" s="432"/>
      <c r="J150" s="392" t="s">
        <v>410</v>
      </c>
      <c r="K150" s="447"/>
      <c r="L150" s="432" t="b">
        <f t="shared" si="11"/>
        <v>1</v>
      </c>
      <c r="M150" s="432" t="b">
        <f t="shared" si="12"/>
        <v>0</v>
      </c>
      <c r="N150" s="432" t="s">
        <v>933</v>
      </c>
      <c r="O150" s="51"/>
      <c r="P150" s="136"/>
      <c r="Q150" s="135"/>
      <c r="T150" s="104"/>
      <c r="U150" s="104"/>
      <c r="V150" s="104"/>
      <c r="W150" s="104"/>
      <c r="X150" s="186"/>
    </row>
    <row r="151" spans="1:24" ht="47.1" customHeight="1" x14ac:dyDescent="0.3">
      <c r="A151" s="119"/>
      <c r="B151" s="367">
        <v>19</v>
      </c>
      <c r="C151" s="384" t="str">
        <f t="shared" si="9"/>
        <v/>
      </c>
      <c r="D151" s="385" t="str">
        <f ca="1">TEXT(IFERROR(INDEX('Overview - Section A'!$A$37:$A$44,MATCH(J151,'Overview - Section A'!$U$37:$U$44,0)),""),"d-mmm-yy") &amp;" to " &amp; TEXT(IFERROR(INDEX('Overview - Section A'!$E$37:$E$44,MATCH(J151,'Overview - Section A'!$U$37:$U$44,0)),""),"d-mmm-yy")</f>
        <v>1-Jul-18 to 31-Dec-18</v>
      </c>
      <c r="E151" s="386"/>
      <c r="F151" s="387"/>
      <c r="G151" s="442" t="str">
        <f t="shared" si="10"/>
        <v/>
      </c>
      <c r="H151" s="390"/>
      <c r="I151" s="432"/>
      <c r="J151" s="392" t="s">
        <v>412</v>
      </c>
      <c r="K151" s="447"/>
      <c r="L151" s="432" t="b">
        <f t="shared" si="11"/>
        <v>1</v>
      </c>
      <c r="M151" s="432" t="b">
        <f t="shared" si="12"/>
        <v>0</v>
      </c>
      <c r="N151" s="432" t="s">
        <v>934</v>
      </c>
      <c r="O151" s="51"/>
      <c r="P151" s="136"/>
      <c r="Q151" s="135"/>
      <c r="T151" s="104"/>
      <c r="U151" s="104"/>
      <c r="V151" s="104"/>
      <c r="W151" s="104"/>
      <c r="X151" s="186"/>
    </row>
    <row r="152" spans="1:24" ht="47.1" customHeight="1" x14ac:dyDescent="0.3">
      <c r="A152" s="119"/>
      <c r="B152" s="367">
        <v>19</v>
      </c>
      <c r="C152" s="384" t="str">
        <f t="shared" si="9"/>
        <v/>
      </c>
      <c r="D152" s="385" t="str">
        <f ca="1">TEXT(IFERROR(INDEX('Overview - Section A'!$A$37:$A$44,MATCH(J152,'Overview - Section A'!$U$37:$U$44,0)),""),"d-mmm-yy") &amp;" to " &amp; TEXT(IFERROR(INDEX('Overview - Section A'!$E$37:$E$44,MATCH(J152,'Overview - Section A'!$U$37:$U$44,0)),""),"d-mmm-yy")</f>
        <v>1-Jan-19 to 30-Jun-19</v>
      </c>
      <c r="E152" s="386"/>
      <c r="F152" s="387"/>
      <c r="G152" s="442" t="str">
        <f t="shared" si="10"/>
        <v/>
      </c>
      <c r="H152" s="390"/>
      <c r="I152" s="432"/>
      <c r="J152" s="392" t="s">
        <v>414</v>
      </c>
      <c r="K152" s="447"/>
      <c r="L152" s="432" t="b">
        <f t="shared" si="11"/>
        <v>1</v>
      </c>
      <c r="M152" s="432" t="b">
        <f t="shared" si="12"/>
        <v>0</v>
      </c>
      <c r="N152" s="432" t="s">
        <v>935</v>
      </c>
      <c r="O152" s="51"/>
      <c r="P152" s="136"/>
      <c r="Q152" s="135"/>
      <c r="T152" s="104"/>
      <c r="U152" s="104"/>
      <c r="V152" s="104"/>
      <c r="W152" s="104"/>
      <c r="X152" s="186"/>
    </row>
    <row r="153" spans="1:24" ht="47.1" customHeight="1" x14ac:dyDescent="0.3">
      <c r="A153" s="119"/>
      <c r="B153" s="367">
        <v>19</v>
      </c>
      <c r="C153" s="384" t="str">
        <f t="shared" si="9"/>
        <v/>
      </c>
      <c r="D153" s="385" t="str">
        <f ca="1">TEXT(IFERROR(INDEX('Overview - Section A'!$A$37:$A$44,MATCH(J153,'Overview - Section A'!$U$37:$U$44,0)),""),"d-mmm-yy") &amp;" to " &amp; TEXT(IFERROR(INDEX('Overview - Section A'!$E$37:$E$44,MATCH(J153,'Overview - Section A'!$U$37:$U$44,0)),""),"d-mmm-yy")</f>
        <v>1-Jul-19 to 31-Dec-19</v>
      </c>
      <c r="E153" s="386"/>
      <c r="F153" s="387"/>
      <c r="G153" s="442" t="str">
        <f t="shared" si="10"/>
        <v/>
      </c>
      <c r="H153" s="390"/>
      <c r="I153" s="432"/>
      <c r="J153" s="392" t="s">
        <v>416</v>
      </c>
      <c r="K153" s="447"/>
      <c r="L153" s="432" t="b">
        <f t="shared" si="11"/>
        <v>1</v>
      </c>
      <c r="M153" s="432" t="b">
        <f t="shared" si="12"/>
        <v>0</v>
      </c>
      <c r="N153" s="432" t="s">
        <v>936</v>
      </c>
      <c r="O153" s="51"/>
      <c r="P153" s="136"/>
      <c r="Q153" s="135"/>
      <c r="T153" s="104"/>
      <c r="U153" s="104"/>
      <c r="V153" s="104"/>
      <c r="W153" s="104"/>
      <c r="X153" s="186"/>
    </row>
    <row r="154" spans="1:24" ht="47.1" customHeight="1" x14ac:dyDescent="0.3">
      <c r="A154" s="119"/>
      <c r="B154" s="367">
        <v>19</v>
      </c>
      <c r="C154" s="384" t="str">
        <f t="shared" si="9"/>
        <v/>
      </c>
      <c r="D154" s="385" t="str">
        <f ca="1">TEXT(IFERROR(INDEX('Overview - Section A'!$A$37:$A$44,MATCH(J154,'Overview - Section A'!$U$37:$U$44,0)),""),"d-mmm-yy") &amp;" to " &amp; TEXT(IFERROR(INDEX('Overview - Section A'!$E$37:$E$44,MATCH(J154,'Overview - Section A'!$U$37:$U$44,0)),""),"d-mmm-yy")</f>
        <v>1-Jan-20 to 30-Jun-20</v>
      </c>
      <c r="E154" s="386"/>
      <c r="F154" s="387"/>
      <c r="G154" s="442" t="str">
        <f t="shared" si="10"/>
        <v/>
      </c>
      <c r="H154" s="390"/>
      <c r="I154" s="432"/>
      <c r="J154" s="392" t="s">
        <v>418</v>
      </c>
      <c r="K154" s="447"/>
      <c r="L154" s="432" t="b">
        <f t="shared" si="11"/>
        <v>1</v>
      </c>
      <c r="M154" s="432" t="b">
        <f t="shared" si="12"/>
        <v>0</v>
      </c>
      <c r="N154" s="432" t="s">
        <v>937</v>
      </c>
      <c r="O154" s="51"/>
      <c r="P154" s="136"/>
      <c r="Q154" s="135"/>
      <c r="T154" s="104"/>
      <c r="U154" s="104"/>
      <c r="V154" s="104"/>
      <c r="W154" s="104"/>
      <c r="X154" s="186"/>
    </row>
    <row r="155" spans="1:24" ht="47.1" customHeight="1" x14ac:dyDescent="0.3">
      <c r="A155" s="119"/>
      <c r="B155" s="367">
        <v>19</v>
      </c>
      <c r="C155" s="384" t="str">
        <f t="shared" si="9"/>
        <v/>
      </c>
      <c r="D155" s="385" t="str">
        <f ca="1">TEXT(IFERROR(INDEX('Overview - Section A'!$A$37:$A$44,MATCH(J155,'Overview - Section A'!$U$37:$U$44,0)),""),"d-mmm-yy") &amp;" to " &amp; TEXT(IFERROR(INDEX('Overview - Section A'!$E$37:$E$44,MATCH(J155,'Overview - Section A'!$U$37:$U$44,0)),""),"d-mmm-yy")</f>
        <v>1-Jul-20 to 31-Dec-20</v>
      </c>
      <c r="E155" s="386"/>
      <c r="F155" s="387"/>
      <c r="G155" s="442" t="str">
        <f t="shared" si="10"/>
        <v/>
      </c>
      <c r="H155" s="390"/>
      <c r="I155" s="432"/>
      <c r="J155" s="392" t="s">
        <v>420</v>
      </c>
      <c r="K155" s="447"/>
      <c r="L155" s="432" t="b">
        <f t="shared" si="11"/>
        <v>1</v>
      </c>
      <c r="M155" s="432" t="b">
        <f t="shared" si="12"/>
        <v>0</v>
      </c>
      <c r="N155" s="432" t="s">
        <v>938</v>
      </c>
      <c r="O155" s="51"/>
      <c r="P155" s="136"/>
      <c r="Q155" s="135"/>
      <c r="T155" s="104"/>
      <c r="U155" s="104"/>
      <c r="V155" s="104"/>
      <c r="W155" s="104"/>
      <c r="X155" s="186"/>
    </row>
    <row r="156" spans="1:24" ht="47.1" customHeight="1" x14ac:dyDescent="0.3">
      <c r="A156" s="119"/>
      <c r="B156" s="367">
        <v>20</v>
      </c>
      <c r="C156" s="384" t="str">
        <f t="shared" si="9"/>
        <v/>
      </c>
      <c r="D156" s="385" t="str">
        <f ca="1">TEXT(IFERROR(INDEX('Overview - Section A'!$A$37:$A$44,MATCH(J156,'Overview - Section A'!$U$37:$U$44,0)),""),"d-mmm-yy") &amp;" to " &amp; TEXT(IFERROR(INDEX('Overview - Section A'!$E$37:$E$44,MATCH(J156,'Overview - Section A'!$U$37:$U$44,0)),""),"d-mmm-yy")</f>
        <v>1-Jan-18 to 30-Jun-18</v>
      </c>
      <c r="E156" s="386"/>
      <c r="F156" s="387"/>
      <c r="G156" s="442" t="str">
        <f t="shared" si="10"/>
        <v/>
      </c>
      <c r="H156" s="390"/>
      <c r="I156" s="432"/>
      <c r="J156" s="392" t="s">
        <v>410</v>
      </c>
      <c r="K156" s="447"/>
      <c r="L156" s="432" t="b">
        <f t="shared" si="11"/>
        <v>1</v>
      </c>
      <c r="M156" s="432" t="b">
        <f t="shared" si="12"/>
        <v>0</v>
      </c>
      <c r="N156" s="432" t="s">
        <v>939</v>
      </c>
      <c r="O156" s="51"/>
      <c r="P156" s="136"/>
      <c r="Q156" s="135"/>
      <c r="T156" s="104"/>
      <c r="U156" s="104"/>
      <c r="V156" s="104"/>
      <c r="W156" s="104"/>
      <c r="X156" s="186"/>
    </row>
    <row r="157" spans="1:24" ht="47.1" customHeight="1" x14ac:dyDescent="0.3">
      <c r="A157" s="119"/>
      <c r="B157" s="367">
        <v>20</v>
      </c>
      <c r="C157" s="384" t="str">
        <f t="shared" si="9"/>
        <v/>
      </c>
      <c r="D157" s="385" t="str">
        <f ca="1">TEXT(IFERROR(INDEX('Overview - Section A'!$A$37:$A$44,MATCH(J157,'Overview - Section A'!$U$37:$U$44,0)),""),"d-mmm-yy") &amp;" to " &amp; TEXT(IFERROR(INDEX('Overview - Section A'!$E$37:$E$44,MATCH(J157,'Overview - Section A'!$U$37:$U$44,0)),""),"d-mmm-yy")</f>
        <v>1-Jul-18 to 31-Dec-18</v>
      </c>
      <c r="E157" s="386"/>
      <c r="F157" s="387"/>
      <c r="G157" s="442" t="str">
        <f t="shared" si="10"/>
        <v/>
      </c>
      <c r="H157" s="390"/>
      <c r="I157" s="432"/>
      <c r="J157" s="392" t="s">
        <v>412</v>
      </c>
      <c r="K157" s="447"/>
      <c r="L157" s="432" t="b">
        <f t="shared" si="11"/>
        <v>1</v>
      </c>
      <c r="M157" s="432" t="b">
        <f t="shared" si="12"/>
        <v>0</v>
      </c>
      <c r="N157" s="432" t="s">
        <v>940</v>
      </c>
      <c r="O157" s="51"/>
      <c r="P157" s="136"/>
      <c r="Q157" s="135"/>
      <c r="T157" s="104"/>
      <c r="U157" s="104"/>
      <c r="V157" s="104"/>
      <c r="W157" s="104"/>
      <c r="X157" s="186"/>
    </row>
    <row r="158" spans="1:24" ht="47.1" customHeight="1" x14ac:dyDescent="0.3">
      <c r="A158" s="119"/>
      <c r="B158" s="367">
        <v>20</v>
      </c>
      <c r="C158" s="384" t="str">
        <f t="shared" si="9"/>
        <v/>
      </c>
      <c r="D158" s="385" t="str">
        <f ca="1">TEXT(IFERROR(INDEX('Overview - Section A'!$A$37:$A$44,MATCH(J158,'Overview - Section A'!$U$37:$U$44,0)),""),"d-mmm-yy") &amp;" to " &amp; TEXT(IFERROR(INDEX('Overview - Section A'!$E$37:$E$44,MATCH(J158,'Overview - Section A'!$U$37:$U$44,0)),""),"d-mmm-yy")</f>
        <v>1-Jan-19 to 30-Jun-19</v>
      </c>
      <c r="E158" s="386"/>
      <c r="F158" s="387"/>
      <c r="G158" s="442" t="str">
        <f t="shared" si="10"/>
        <v/>
      </c>
      <c r="H158" s="390"/>
      <c r="I158" s="432"/>
      <c r="J158" s="392" t="s">
        <v>414</v>
      </c>
      <c r="K158" s="447"/>
      <c r="L158" s="432" t="b">
        <f t="shared" si="11"/>
        <v>1</v>
      </c>
      <c r="M158" s="432" t="b">
        <f t="shared" si="12"/>
        <v>0</v>
      </c>
      <c r="N158" s="432" t="s">
        <v>941</v>
      </c>
      <c r="O158" s="51"/>
      <c r="P158" s="136"/>
      <c r="Q158" s="135"/>
      <c r="T158" s="104"/>
      <c r="U158" s="104"/>
      <c r="V158" s="104"/>
      <c r="W158" s="104"/>
      <c r="X158" s="186"/>
    </row>
    <row r="159" spans="1:24" ht="47.1" customHeight="1" x14ac:dyDescent="0.3">
      <c r="A159" s="119"/>
      <c r="B159" s="367">
        <v>20</v>
      </c>
      <c r="C159" s="384" t="str">
        <f t="shared" si="9"/>
        <v/>
      </c>
      <c r="D159" s="385" t="str">
        <f ca="1">TEXT(IFERROR(INDEX('Overview - Section A'!$A$37:$A$44,MATCH(J159,'Overview - Section A'!$U$37:$U$44,0)),""),"d-mmm-yy") &amp;" to " &amp; TEXT(IFERROR(INDEX('Overview - Section A'!$E$37:$E$44,MATCH(J159,'Overview - Section A'!$U$37:$U$44,0)),""),"d-mmm-yy")</f>
        <v>1-Jul-19 to 31-Dec-19</v>
      </c>
      <c r="E159" s="386"/>
      <c r="F159" s="387"/>
      <c r="G159" s="442" t="str">
        <f t="shared" si="10"/>
        <v/>
      </c>
      <c r="H159" s="390"/>
      <c r="I159" s="432"/>
      <c r="J159" s="392" t="s">
        <v>416</v>
      </c>
      <c r="K159" s="447"/>
      <c r="L159" s="432" t="b">
        <f t="shared" si="11"/>
        <v>1</v>
      </c>
      <c r="M159" s="432" t="b">
        <f t="shared" si="12"/>
        <v>0</v>
      </c>
      <c r="N159" s="432" t="s">
        <v>942</v>
      </c>
      <c r="O159" s="51"/>
      <c r="P159" s="136"/>
      <c r="Q159" s="135"/>
      <c r="T159" s="104"/>
      <c r="U159" s="104"/>
      <c r="V159" s="104"/>
      <c r="W159" s="104"/>
      <c r="X159" s="186"/>
    </row>
    <row r="160" spans="1:24" ht="47.1" customHeight="1" x14ac:dyDescent="0.3">
      <c r="A160" s="119"/>
      <c r="B160" s="367">
        <v>20</v>
      </c>
      <c r="C160" s="384" t="str">
        <f t="shared" si="9"/>
        <v/>
      </c>
      <c r="D160" s="385" t="str">
        <f ca="1">TEXT(IFERROR(INDEX('Overview - Section A'!$A$37:$A$44,MATCH(J160,'Overview - Section A'!$U$37:$U$44,0)),""),"d-mmm-yy") &amp;" to " &amp; TEXT(IFERROR(INDEX('Overview - Section A'!$E$37:$E$44,MATCH(J160,'Overview - Section A'!$U$37:$U$44,0)),""),"d-mmm-yy")</f>
        <v>1-Jan-20 to 30-Jun-20</v>
      </c>
      <c r="E160" s="386"/>
      <c r="F160" s="387"/>
      <c r="G160" s="442" t="str">
        <f t="shared" si="10"/>
        <v/>
      </c>
      <c r="H160" s="390"/>
      <c r="I160" s="432"/>
      <c r="J160" s="392" t="s">
        <v>418</v>
      </c>
      <c r="K160" s="447"/>
      <c r="L160" s="432" t="b">
        <f t="shared" si="11"/>
        <v>1</v>
      </c>
      <c r="M160" s="432" t="b">
        <f t="shared" si="12"/>
        <v>0</v>
      </c>
      <c r="N160" s="432" t="s">
        <v>943</v>
      </c>
      <c r="O160" s="51"/>
      <c r="P160" s="136"/>
      <c r="Q160" s="135"/>
      <c r="T160" s="104"/>
      <c r="U160" s="104"/>
      <c r="V160" s="104"/>
      <c r="W160" s="104"/>
      <c r="X160" s="186"/>
    </row>
    <row r="161" spans="1:24" ht="47.1" customHeight="1" x14ac:dyDescent="0.3">
      <c r="A161" s="119"/>
      <c r="B161" s="367">
        <v>20</v>
      </c>
      <c r="C161" s="384" t="str">
        <f t="shared" si="9"/>
        <v/>
      </c>
      <c r="D161" s="385" t="str">
        <f ca="1">TEXT(IFERROR(INDEX('Overview - Section A'!$A$37:$A$44,MATCH(J161,'Overview - Section A'!$U$37:$U$44,0)),""),"d-mmm-yy") &amp;" to " &amp; TEXT(IFERROR(INDEX('Overview - Section A'!$E$37:$E$44,MATCH(J161,'Overview - Section A'!$U$37:$U$44,0)),""),"d-mmm-yy")</f>
        <v>1-Jul-20 to 31-Dec-20</v>
      </c>
      <c r="E161" s="386"/>
      <c r="F161" s="387"/>
      <c r="G161" s="442" t="str">
        <f t="shared" si="10"/>
        <v/>
      </c>
      <c r="H161" s="390"/>
      <c r="I161" s="432"/>
      <c r="J161" s="392" t="s">
        <v>420</v>
      </c>
      <c r="K161" s="447"/>
      <c r="L161" s="432" t="b">
        <f t="shared" si="11"/>
        <v>1</v>
      </c>
      <c r="M161" s="432" t="b">
        <f t="shared" si="12"/>
        <v>0</v>
      </c>
      <c r="N161" s="432" t="s">
        <v>944</v>
      </c>
      <c r="O161" s="51"/>
      <c r="P161" s="136"/>
      <c r="Q161" s="135"/>
      <c r="T161" s="104"/>
      <c r="U161" s="104"/>
      <c r="V161" s="104"/>
      <c r="W161" s="104"/>
      <c r="X161" s="186"/>
    </row>
    <row r="162" spans="1:24" ht="47.1" customHeight="1" x14ac:dyDescent="0.3">
      <c r="A162" s="119"/>
      <c r="B162" s="367">
        <v>21</v>
      </c>
      <c r="C162" s="384" t="str">
        <f t="shared" si="9"/>
        <v/>
      </c>
      <c r="D162" s="385" t="str">
        <f ca="1">TEXT(IFERROR(INDEX('Overview - Section A'!$A$37:$A$44,MATCH(J162,'Overview - Section A'!$U$37:$U$44,0)),""),"d-mmm-yy") &amp;" to " &amp; TEXT(IFERROR(INDEX('Overview - Section A'!$E$37:$E$44,MATCH(J162,'Overview - Section A'!$U$37:$U$44,0)),""),"d-mmm-yy")</f>
        <v>1-Jan-18 to 30-Jun-18</v>
      </c>
      <c r="E162" s="386"/>
      <c r="F162" s="387"/>
      <c r="G162" s="442" t="str">
        <f t="shared" si="10"/>
        <v/>
      </c>
      <c r="H162" s="390"/>
      <c r="I162" s="432"/>
      <c r="J162" s="392" t="s">
        <v>410</v>
      </c>
      <c r="K162" s="447"/>
      <c r="L162" s="432" t="b">
        <f t="shared" si="11"/>
        <v>1</v>
      </c>
      <c r="M162" s="432" t="b">
        <f t="shared" si="12"/>
        <v>0</v>
      </c>
      <c r="N162" s="432" t="s">
        <v>945</v>
      </c>
      <c r="O162" s="51"/>
      <c r="P162" s="136"/>
      <c r="Q162" s="135"/>
      <c r="T162" s="104"/>
      <c r="U162" s="104"/>
      <c r="V162" s="104"/>
      <c r="W162" s="104"/>
      <c r="X162" s="186"/>
    </row>
    <row r="163" spans="1:24" ht="47.1" customHeight="1" x14ac:dyDescent="0.3">
      <c r="A163" s="119"/>
      <c r="B163" s="367">
        <v>21</v>
      </c>
      <c r="C163" s="384" t="str">
        <f t="shared" si="9"/>
        <v/>
      </c>
      <c r="D163" s="385" t="str">
        <f ca="1">TEXT(IFERROR(INDEX('Overview - Section A'!$A$37:$A$44,MATCH(J163,'Overview - Section A'!$U$37:$U$44,0)),""),"d-mmm-yy") &amp;" to " &amp; TEXT(IFERROR(INDEX('Overview - Section A'!$E$37:$E$44,MATCH(J163,'Overview - Section A'!$U$37:$U$44,0)),""),"d-mmm-yy")</f>
        <v>1-Jul-18 to 31-Dec-18</v>
      </c>
      <c r="E163" s="386"/>
      <c r="F163" s="387"/>
      <c r="G163" s="442" t="str">
        <f t="shared" si="10"/>
        <v/>
      </c>
      <c r="H163" s="390"/>
      <c r="I163" s="432"/>
      <c r="J163" s="392" t="s">
        <v>412</v>
      </c>
      <c r="K163" s="447"/>
      <c r="L163" s="432" t="b">
        <f t="shared" si="11"/>
        <v>1</v>
      </c>
      <c r="M163" s="432" t="b">
        <f t="shared" si="12"/>
        <v>0</v>
      </c>
      <c r="N163" s="432" t="s">
        <v>946</v>
      </c>
      <c r="O163" s="51"/>
      <c r="P163" s="136"/>
      <c r="Q163" s="135"/>
      <c r="T163" s="104"/>
      <c r="U163" s="104"/>
      <c r="V163" s="104"/>
      <c r="W163" s="104"/>
      <c r="X163" s="186"/>
    </row>
    <row r="164" spans="1:24" ht="47.1" customHeight="1" x14ac:dyDescent="0.3">
      <c r="A164" s="119"/>
      <c r="B164" s="367">
        <v>21</v>
      </c>
      <c r="C164" s="384" t="str">
        <f t="shared" si="9"/>
        <v/>
      </c>
      <c r="D164" s="385" t="str">
        <f ca="1">TEXT(IFERROR(INDEX('Overview - Section A'!$A$37:$A$44,MATCH(J164,'Overview - Section A'!$U$37:$U$44,0)),""),"d-mmm-yy") &amp;" to " &amp; TEXT(IFERROR(INDEX('Overview - Section A'!$E$37:$E$44,MATCH(J164,'Overview - Section A'!$U$37:$U$44,0)),""),"d-mmm-yy")</f>
        <v>1-Jan-19 to 30-Jun-19</v>
      </c>
      <c r="E164" s="386"/>
      <c r="F164" s="387"/>
      <c r="G164" s="442" t="str">
        <f t="shared" si="10"/>
        <v/>
      </c>
      <c r="H164" s="390"/>
      <c r="I164" s="432"/>
      <c r="J164" s="392" t="s">
        <v>414</v>
      </c>
      <c r="K164" s="447"/>
      <c r="L164" s="432" t="b">
        <f t="shared" si="11"/>
        <v>1</v>
      </c>
      <c r="M164" s="432" t="b">
        <f t="shared" si="12"/>
        <v>0</v>
      </c>
      <c r="N164" s="432" t="s">
        <v>947</v>
      </c>
      <c r="O164" s="51"/>
      <c r="P164" s="136"/>
      <c r="Q164" s="135"/>
      <c r="T164" s="104"/>
      <c r="U164" s="104"/>
      <c r="V164" s="104"/>
      <c r="W164" s="104"/>
      <c r="X164" s="186"/>
    </row>
    <row r="165" spans="1:24" ht="47.1" customHeight="1" x14ac:dyDescent="0.3">
      <c r="A165" s="119"/>
      <c r="B165" s="367">
        <v>21</v>
      </c>
      <c r="C165" s="384" t="str">
        <f t="shared" si="9"/>
        <v/>
      </c>
      <c r="D165" s="385" t="str">
        <f ca="1">TEXT(IFERROR(INDEX('Overview - Section A'!$A$37:$A$44,MATCH(J165,'Overview - Section A'!$U$37:$U$44,0)),""),"d-mmm-yy") &amp;" to " &amp; TEXT(IFERROR(INDEX('Overview - Section A'!$E$37:$E$44,MATCH(J165,'Overview - Section A'!$U$37:$U$44,0)),""),"d-mmm-yy")</f>
        <v>1-Jul-19 to 31-Dec-19</v>
      </c>
      <c r="E165" s="386"/>
      <c r="F165" s="387"/>
      <c r="G165" s="442" t="str">
        <f t="shared" si="10"/>
        <v/>
      </c>
      <c r="H165" s="390"/>
      <c r="I165" s="432"/>
      <c r="J165" s="392" t="s">
        <v>416</v>
      </c>
      <c r="K165" s="447"/>
      <c r="L165" s="432" t="b">
        <f t="shared" si="11"/>
        <v>1</v>
      </c>
      <c r="M165" s="432" t="b">
        <f t="shared" si="12"/>
        <v>0</v>
      </c>
      <c r="N165" s="432" t="s">
        <v>948</v>
      </c>
      <c r="O165" s="51"/>
      <c r="P165" s="136"/>
      <c r="Q165" s="135"/>
      <c r="T165" s="104"/>
      <c r="U165" s="104"/>
      <c r="V165" s="104"/>
      <c r="W165" s="104"/>
      <c r="X165" s="186"/>
    </row>
    <row r="166" spans="1:24" ht="47.1" customHeight="1" x14ac:dyDescent="0.3">
      <c r="A166" s="119"/>
      <c r="B166" s="367">
        <v>21</v>
      </c>
      <c r="C166" s="384" t="str">
        <f t="shared" si="9"/>
        <v/>
      </c>
      <c r="D166" s="385" t="str">
        <f ca="1">TEXT(IFERROR(INDEX('Overview - Section A'!$A$37:$A$44,MATCH(J166,'Overview - Section A'!$U$37:$U$44,0)),""),"d-mmm-yy") &amp;" to " &amp; TEXT(IFERROR(INDEX('Overview - Section A'!$E$37:$E$44,MATCH(J166,'Overview - Section A'!$U$37:$U$44,0)),""),"d-mmm-yy")</f>
        <v>1-Jan-20 to 30-Jun-20</v>
      </c>
      <c r="E166" s="386"/>
      <c r="F166" s="387"/>
      <c r="G166" s="442" t="str">
        <f t="shared" si="10"/>
        <v/>
      </c>
      <c r="H166" s="390"/>
      <c r="I166" s="432"/>
      <c r="J166" s="392" t="s">
        <v>418</v>
      </c>
      <c r="K166" s="447"/>
      <c r="L166" s="432" t="b">
        <f t="shared" si="11"/>
        <v>1</v>
      </c>
      <c r="M166" s="432" t="b">
        <f t="shared" si="12"/>
        <v>0</v>
      </c>
      <c r="N166" s="432" t="s">
        <v>949</v>
      </c>
      <c r="O166" s="51"/>
      <c r="P166" s="136"/>
      <c r="Q166" s="135"/>
      <c r="T166" s="104"/>
      <c r="U166" s="104"/>
      <c r="V166" s="104"/>
      <c r="W166" s="104"/>
      <c r="X166" s="186"/>
    </row>
    <row r="167" spans="1:24" ht="47.1" customHeight="1" x14ac:dyDescent="0.3">
      <c r="A167" s="119"/>
      <c r="B167" s="367">
        <v>21</v>
      </c>
      <c r="C167" s="384" t="str">
        <f t="shared" si="9"/>
        <v/>
      </c>
      <c r="D167" s="385" t="str">
        <f ca="1">TEXT(IFERROR(INDEX('Overview - Section A'!$A$37:$A$44,MATCH(J167,'Overview - Section A'!$U$37:$U$44,0)),""),"d-mmm-yy") &amp;" to " &amp; TEXT(IFERROR(INDEX('Overview - Section A'!$E$37:$E$44,MATCH(J167,'Overview - Section A'!$U$37:$U$44,0)),""),"d-mmm-yy")</f>
        <v>1-Jul-20 to 31-Dec-20</v>
      </c>
      <c r="E167" s="386"/>
      <c r="F167" s="387"/>
      <c r="G167" s="442" t="str">
        <f t="shared" si="10"/>
        <v/>
      </c>
      <c r="H167" s="390"/>
      <c r="I167" s="432"/>
      <c r="J167" s="392" t="s">
        <v>420</v>
      </c>
      <c r="K167" s="447"/>
      <c r="L167" s="432" t="b">
        <f t="shared" si="11"/>
        <v>1</v>
      </c>
      <c r="M167" s="432" t="b">
        <f t="shared" si="12"/>
        <v>0</v>
      </c>
      <c r="N167" s="432" t="s">
        <v>950</v>
      </c>
      <c r="O167" s="51"/>
      <c r="P167" s="136"/>
      <c r="Q167" s="135"/>
      <c r="T167" s="104"/>
      <c r="U167" s="104"/>
      <c r="V167" s="104"/>
      <c r="W167" s="104"/>
      <c r="X167" s="186"/>
    </row>
    <row r="168" spans="1:24" ht="47.1" customHeight="1" x14ac:dyDescent="0.3">
      <c r="A168" s="119"/>
      <c r="B168" s="367">
        <v>22</v>
      </c>
      <c r="C168" s="384" t="str">
        <f t="shared" si="9"/>
        <v/>
      </c>
      <c r="D168" s="385" t="str">
        <f ca="1">TEXT(IFERROR(INDEX('Overview - Section A'!$A$37:$A$44,MATCH(J168,'Overview - Section A'!$U$37:$U$44,0)),""),"d-mmm-yy") &amp;" to " &amp; TEXT(IFERROR(INDEX('Overview - Section A'!$E$37:$E$44,MATCH(J168,'Overview - Section A'!$U$37:$U$44,0)),""),"d-mmm-yy")</f>
        <v>1-Jan-18 to 30-Jun-18</v>
      </c>
      <c r="E168" s="386"/>
      <c r="F168" s="387"/>
      <c r="G168" s="442" t="str">
        <f t="shared" si="10"/>
        <v/>
      </c>
      <c r="H168" s="390"/>
      <c r="I168" s="432"/>
      <c r="J168" s="392" t="s">
        <v>410</v>
      </c>
      <c r="K168" s="447"/>
      <c r="L168" s="432" t="b">
        <f t="shared" si="11"/>
        <v>1</v>
      </c>
      <c r="M168" s="432" t="b">
        <f t="shared" si="12"/>
        <v>0</v>
      </c>
      <c r="N168" s="432" t="s">
        <v>951</v>
      </c>
      <c r="O168" s="51"/>
      <c r="P168" s="136"/>
      <c r="Q168" s="135"/>
      <c r="T168" s="104"/>
      <c r="U168" s="104"/>
      <c r="V168" s="104"/>
      <c r="W168" s="104"/>
      <c r="X168" s="186"/>
    </row>
    <row r="169" spans="1:24" ht="47.1" customHeight="1" x14ac:dyDescent="0.3">
      <c r="A169" s="119"/>
      <c r="B169" s="367">
        <v>22</v>
      </c>
      <c r="C169" s="384" t="str">
        <f t="shared" si="9"/>
        <v/>
      </c>
      <c r="D169" s="385" t="str">
        <f ca="1">TEXT(IFERROR(INDEX('Overview - Section A'!$A$37:$A$44,MATCH(J169,'Overview - Section A'!$U$37:$U$44,0)),""),"d-mmm-yy") &amp;" to " &amp; TEXT(IFERROR(INDEX('Overview - Section A'!$E$37:$E$44,MATCH(J169,'Overview - Section A'!$U$37:$U$44,0)),""),"d-mmm-yy")</f>
        <v>1-Jul-18 to 31-Dec-18</v>
      </c>
      <c r="E169" s="386"/>
      <c r="F169" s="387"/>
      <c r="G169" s="442" t="str">
        <f t="shared" si="10"/>
        <v/>
      </c>
      <c r="H169" s="390"/>
      <c r="I169" s="432"/>
      <c r="J169" s="392" t="s">
        <v>412</v>
      </c>
      <c r="K169" s="447"/>
      <c r="L169" s="432" t="b">
        <f t="shared" si="11"/>
        <v>1</v>
      </c>
      <c r="M169" s="432" t="b">
        <f t="shared" si="12"/>
        <v>0</v>
      </c>
      <c r="N169" s="432" t="s">
        <v>952</v>
      </c>
      <c r="O169" s="51"/>
      <c r="P169" s="136"/>
      <c r="Q169" s="135"/>
      <c r="T169" s="104"/>
      <c r="U169" s="104"/>
      <c r="V169" s="104"/>
      <c r="W169" s="104"/>
      <c r="X169" s="186"/>
    </row>
    <row r="170" spans="1:24" ht="47.1" customHeight="1" x14ac:dyDescent="0.3">
      <c r="A170" s="119"/>
      <c r="B170" s="367">
        <v>22</v>
      </c>
      <c r="C170" s="384" t="str">
        <f t="shared" ref="C170:C197" si="13">IF(B170=B169,"",VLOOKUP(B170,$A$10:$AA$38,27,FALSE))</f>
        <v/>
      </c>
      <c r="D170" s="385" t="str">
        <f ca="1">TEXT(IFERROR(INDEX('Overview - Section A'!$A$37:$A$44,MATCH(J170,'Overview - Section A'!$U$37:$U$44,0)),""),"d-mmm-yy") &amp;" to " &amp; TEXT(IFERROR(INDEX('Overview - Section A'!$E$37:$E$44,MATCH(J170,'Overview - Section A'!$U$37:$U$44,0)),""),"d-mmm-yy")</f>
        <v>1-Jan-19 to 30-Jun-19</v>
      </c>
      <c r="E170" s="386"/>
      <c r="F170" s="387"/>
      <c r="G170" s="442" t="str">
        <f t="shared" ref="G170:G197" si="14">IF(IF(AND(E170="",F170=""),K170,IFERROR((E170/F170)*100,""))=0,"",IF(AND(E170="",F170=""),K170,IFERROR((E170/F170)*100,"")))</f>
        <v/>
      </c>
      <c r="H170" s="390"/>
      <c r="I170" s="432"/>
      <c r="J170" s="392" t="s">
        <v>414</v>
      </c>
      <c r="K170" s="447"/>
      <c r="L170" s="432" t="b">
        <f t="shared" ref="L170:L197" si="15">IFERROR(TRUE,FALSE)</f>
        <v>1</v>
      </c>
      <c r="M170" s="432" t="b">
        <f t="shared" ref="M170:M197" si="16">IFERROR(IF(VLOOKUP(B170,$A$10:$AA$38,27,FALSE)&lt;&gt;"",TRUE,FALSE),FALSE)</f>
        <v>0</v>
      </c>
      <c r="N170" s="432" t="s">
        <v>953</v>
      </c>
      <c r="O170" s="51"/>
      <c r="P170" s="136"/>
      <c r="Q170" s="135"/>
      <c r="T170" s="104"/>
      <c r="U170" s="104"/>
      <c r="V170" s="104"/>
      <c r="W170" s="104"/>
      <c r="X170" s="186"/>
    </row>
    <row r="171" spans="1:24" ht="47.1" customHeight="1" x14ac:dyDescent="0.3">
      <c r="A171" s="119"/>
      <c r="B171" s="367">
        <v>22</v>
      </c>
      <c r="C171" s="384" t="str">
        <f t="shared" si="13"/>
        <v/>
      </c>
      <c r="D171" s="385" t="str">
        <f ca="1">TEXT(IFERROR(INDEX('Overview - Section A'!$A$37:$A$44,MATCH(J171,'Overview - Section A'!$U$37:$U$44,0)),""),"d-mmm-yy") &amp;" to " &amp; TEXT(IFERROR(INDEX('Overview - Section A'!$E$37:$E$44,MATCH(J171,'Overview - Section A'!$U$37:$U$44,0)),""),"d-mmm-yy")</f>
        <v>1-Jul-19 to 31-Dec-19</v>
      </c>
      <c r="E171" s="386"/>
      <c r="F171" s="387"/>
      <c r="G171" s="442" t="str">
        <f t="shared" si="14"/>
        <v/>
      </c>
      <c r="H171" s="390"/>
      <c r="I171" s="432"/>
      <c r="J171" s="392" t="s">
        <v>416</v>
      </c>
      <c r="K171" s="447"/>
      <c r="L171" s="432" t="b">
        <f t="shared" si="15"/>
        <v>1</v>
      </c>
      <c r="M171" s="432" t="b">
        <f t="shared" si="16"/>
        <v>0</v>
      </c>
      <c r="N171" s="432" t="s">
        <v>954</v>
      </c>
      <c r="O171" s="51"/>
      <c r="P171" s="136"/>
      <c r="Q171" s="135"/>
      <c r="T171" s="104"/>
      <c r="U171" s="104"/>
      <c r="V171" s="104"/>
      <c r="W171" s="104"/>
      <c r="X171" s="186"/>
    </row>
    <row r="172" spans="1:24" ht="47.1" customHeight="1" x14ac:dyDescent="0.3">
      <c r="A172" s="119"/>
      <c r="B172" s="367">
        <v>22</v>
      </c>
      <c r="C172" s="384" t="str">
        <f t="shared" si="13"/>
        <v/>
      </c>
      <c r="D172" s="385" t="str">
        <f ca="1">TEXT(IFERROR(INDEX('Overview - Section A'!$A$37:$A$44,MATCH(J172,'Overview - Section A'!$U$37:$U$44,0)),""),"d-mmm-yy") &amp;" to " &amp; TEXT(IFERROR(INDEX('Overview - Section A'!$E$37:$E$44,MATCH(J172,'Overview - Section A'!$U$37:$U$44,0)),""),"d-mmm-yy")</f>
        <v>1-Jan-20 to 30-Jun-20</v>
      </c>
      <c r="E172" s="386"/>
      <c r="F172" s="387"/>
      <c r="G172" s="442" t="str">
        <f t="shared" si="14"/>
        <v/>
      </c>
      <c r="H172" s="390"/>
      <c r="I172" s="432"/>
      <c r="J172" s="392" t="s">
        <v>418</v>
      </c>
      <c r="K172" s="447"/>
      <c r="L172" s="432" t="b">
        <f t="shared" si="15"/>
        <v>1</v>
      </c>
      <c r="M172" s="432" t="b">
        <f t="shared" si="16"/>
        <v>0</v>
      </c>
      <c r="N172" s="432" t="s">
        <v>955</v>
      </c>
      <c r="O172" s="51"/>
      <c r="P172" s="136"/>
      <c r="Q172" s="135"/>
      <c r="T172" s="104"/>
      <c r="U172" s="104"/>
      <c r="V172" s="104"/>
      <c r="W172" s="104"/>
      <c r="X172" s="186"/>
    </row>
    <row r="173" spans="1:24" ht="47.1" customHeight="1" x14ac:dyDescent="0.3">
      <c r="A173" s="119"/>
      <c r="B173" s="367">
        <v>22</v>
      </c>
      <c r="C173" s="384" t="str">
        <f t="shared" si="13"/>
        <v/>
      </c>
      <c r="D173" s="385" t="str">
        <f ca="1">TEXT(IFERROR(INDEX('Overview - Section A'!$A$37:$A$44,MATCH(J173,'Overview - Section A'!$U$37:$U$44,0)),""),"d-mmm-yy") &amp;" to " &amp; TEXT(IFERROR(INDEX('Overview - Section A'!$E$37:$E$44,MATCH(J173,'Overview - Section A'!$U$37:$U$44,0)),""),"d-mmm-yy")</f>
        <v>1-Jul-20 to 31-Dec-20</v>
      </c>
      <c r="E173" s="386"/>
      <c r="F173" s="387"/>
      <c r="G173" s="442" t="str">
        <f t="shared" si="14"/>
        <v/>
      </c>
      <c r="H173" s="390"/>
      <c r="I173" s="432"/>
      <c r="J173" s="392" t="s">
        <v>420</v>
      </c>
      <c r="K173" s="447"/>
      <c r="L173" s="432" t="b">
        <f t="shared" si="15"/>
        <v>1</v>
      </c>
      <c r="M173" s="432" t="b">
        <f t="shared" si="16"/>
        <v>0</v>
      </c>
      <c r="N173" s="432" t="s">
        <v>956</v>
      </c>
      <c r="O173" s="51"/>
      <c r="P173" s="136"/>
      <c r="Q173" s="135"/>
      <c r="T173" s="104"/>
      <c r="U173" s="104"/>
      <c r="V173" s="104"/>
      <c r="W173" s="104"/>
      <c r="X173" s="186"/>
    </row>
    <row r="174" spans="1:24" ht="47.1" customHeight="1" x14ac:dyDescent="0.3">
      <c r="A174" s="119"/>
      <c r="B174" s="367">
        <v>23</v>
      </c>
      <c r="C174" s="384" t="str">
        <f t="shared" si="13"/>
        <v/>
      </c>
      <c r="D174" s="385" t="str">
        <f ca="1">TEXT(IFERROR(INDEX('Overview - Section A'!$A$37:$A$44,MATCH(J174,'Overview - Section A'!$U$37:$U$44,0)),""),"d-mmm-yy") &amp;" to " &amp; TEXT(IFERROR(INDEX('Overview - Section A'!$E$37:$E$44,MATCH(J174,'Overview - Section A'!$U$37:$U$44,0)),""),"d-mmm-yy")</f>
        <v>1-Jan-18 to 30-Jun-18</v>
      </c>
      <c r="E174" s="386"/>
      <c r="F174" s="387"/>
      <c r="G174" s="442" t="str">
        <f t="shared" si="14"/>
        <v/>
      </c>
      <c r="H174" s="390"/>
      <c r="I174" s="432"/>
      <c r="J174" s="392" t="s">
        <v>410</v>
      </c>
      <c r="K174" s="447"/>
      <c r="L174" s="432" t="b">
        <f t="shared" si="15"/>
        <v>1</v>
      </c>
      <c r="M174" s="432" t="b">
        <f t="shared" si="16"/>
        <v>0</v>
      </c>
      <c r="N174" s="432" t="s">
        <v>957</v>
      </c>
      <c r="O174" s="51"/>
      <c r="P174" s="136"/>
      <c r="Q174" s="135"/>
      <c r="T174" s="104"/>
      <c r="U174" s="104"/>
      <c r="V174" s="104"/>
      <c r="W174" s="104"/>
      <c r="X174" s="186"/>
    </row>
    <row r="175" spans="1:24" ht="47.1" customHeight="1" x14ac:dyDescent="0.3">
      <c r="A175" s="119"/>
      <c r="B175" s="367">
        <v>23</v>
      </c>
      <c r="C175" s="384" t="str">
        <f t="shared" si="13"/>
        <v/>
      </c>
      <c r="D175" s="385" t="str">
        <f ca="1">TEXT(IFERROR(INDEX('Overview - Section A'!$A$37:$A$44,MATCH(J175,'Overview - Section A'!$U$37:$U$44,0)),""),"d-mmm-yy") &amp;" to " &amp; TEXT(IFERROR(INDEX('Overview - Section A'!$E$37:$E$44,MATCH(J175,'Overview - Section A'!$U$37:$U$44,0)),""),"d-mmm-yy")</f>
        <v>1-Jul-18 to 31-Dec-18</v>
      </c>
      <c r="E175" s="386"/>
      <c r="F175" s="387"/>
      <c r="G175" s="442" t="str">
        <f t="shared" si="14"/>
        <v/>
      </c>
      <c r="H175" s="390"/>
      <c r="I175" s="432"/>
      <c r="J175" s="392" t="s">
        <v>412</v>
      </c>
      <c r="K175" s="447"/>
      <c r="L175" s="432" t="b">
        <f t="shared" si="15"/>
        <v>1</v>
      </c>
      <c r="M175" s="432" t="b">
        <f t="shared" si="16"/>
        <v>0</v>
      </c>
      <c r="N175" s="432" t="s">
        <v>958</v>
      </c>
      <c r="O175" s="51"/>
      <c r="P175" s="136"/>
      <c r="Q175" s="135"/>
      <c r="T175" s="104"/>
      <c r="U175" s="104"/>
      <c r="V175" s="104"/>
      <c r="W175" s="104"/>
      <c r="X175" s="186"/>
    </row>
    <row r="176" spans="1:24" ht="47.1" customHeight="1" x14ac:dyDescent="0.3">
      <c r="A176" s="119"/>
      <c r="B176" s="367">
        <v>23</v>
      </c>
      <c r="C176" s="384" t="str">
        <f t="shared" si="13"/>
        <v/>
      </c>
      <c r="D176" s="385" t="str">
        <f ca="1">TEXT(IFERROR(INDEX('Overview - Section A'!$A$37:$A$44,MATCH(J176,'Overview - Section A'!$U$37:$U$44,0)),""),"d-mmm-yy") &amp;" to " &amp; TEXT(IFERROR(INDEX('Overview - Section A'!$E$37:$E$44,MATCH(J176,'Overview - Section A'!$U$37:$U$44,0)),""),"d-mmm-yy")</f>
        <v>1-Jan-19 to 30-Jun-19</v>
      </c>
      <c r="E176" s="386"/>
      <c r="F176" s="387"/>
      <c r="G176" s="442" t="str">
        <f t="shared" si="14"/>
        <v/>
      </c>
      <c r="H176" s="390"/>
      <c r="I176" s="432"/>
      <c r="J176" s="392" t="s">
        <v>414</v>
      </c>
      <c r="K176" s="447"/>
      <c r="L176" s="432" t="b">
        <f t="shared" si="15"/>
        <v>1</v>
      </c>
      <c r="M176" s="432" t="b">
        <f t="shared" si="16"/>
        <v>0</v>
      </c>
      <c r="N176" s="432" t="s">
        <v>959</v>
      </c>
      <c r="O176" s="51"/>
      <c r="P176" s="136"/>
      <c r="Q176" s="135"/>
      <c r="T176" s="104"/>
      <c r="U176" s="104"/>
      <c r="V176" s="104"/>
      <c r="W176" s="104"/>
      <c r="X176" s="186"/>
    </row>
    <row r="177" spans="1:24" ht="47.1" customHeight="1" x14ac:dyDescent="0.3">
      <c r="A177" s="119"/>
      <c r="B177" s="367">
        <v>23</v>
      </c>
      <c r="C177" s="384" t="str">
        <f t="shared" si="13"/>
        <v/>
      </c>
      <c r="D177" s="385" t="str">
        <f ca="1">TEXT(IFERROR(INDEX('Overview - Section A'!$A$37:$A$44,MATCH(J177,'Overview - Section A'!$U$37:$U$44,0)),""),"d-mmm-yy") &amp;" to " &amp; TEXT(IFERROR(INDEX('Overview - Section A'!$E$37:$E$44,MATCH(J177,'Overview - Section A'!$U$37:$U$44,0)),""),"d-mmm-yy")</f>
        <v>1-Jul-19 to 31-Dec-19</v>
      </c>
      <c r="E177" s="386"/>
      <c r="F177" s="387"/>
      <c r="G177" s="442" t="str">
        <f t="shared" si="14"/>
        <v/>
      </c>
      <c r="H177" s="390"/>
      <c r="I177" s="432"/>
      <c r="J177" s="392" t="s">
        <v>416</v>
      </c>
      <c r="K177" s="447"/>
      <c r="L177" s="432" t="b">
        <f t="shared" si="15"/>
        <v>1</v>
      </c>
      <c r="M177" s="432" t="b">
        <f t="shared" si="16"/>
        <v>0</v>
      </c>
      <c r="N177" s="432" t="s">
        <v>960</v>
      </c>
      <c r="O177" s="51"/>
      <c r="P177" s="136"/>
      <c r="Q177" s="135"/>
      <c r="T177" s="104"/>
      <c r="U177" s="104"/>
      <c r="V177" s="104"/>
      <c r="W177" s="104"/>
      <c r="X177" s="186"/>
    </row>
    <row r="178" spans="1:24" ht="47.1" customHeight="1" x14ac:dyDescent="0.3">
      <c r="A178" s="119"/>
      <c r="B178" s="367">
        <v>23</v>
      </c>
      <c r="C178" s="384" t="str">
        <f t="shared" si="13"/>
        <v/>
      </c>
      <c r="D178" s="385" t="str">
        <f ca="1">TEXT(IFERROR(INDEX('Overview - Section A'!$A$37:$A$44,MATCH(J178,'Overview - Section A'!$U$37:$U$44,0)),""),"d-mmm-yy") &amp;" to " &amp; TEXT(IFERROR(INDEX('Overview - Section A'!$E$37:$E$44,MATCH(J178,'Overview - Section A'!$U$37:$U$44,0)),""),"d-mmm-yy")</f>
        <v>1-Jan-20 to 30-Jun-20</v>
      </c>
      <c r="E178" s="386"/>
      <c r="F178" s="387"/>
      <c r="G178" s="442" t="str">
        <f t="shared" si="14"/>
        <v/>
      </c>
      <c r="H178" s="390"/>
      <c r="I178" s="432"/>
      <c r="J178" s="392" t="s">
        <v>418</v>
      </c>
      <c r="K178" s="447"/>
      <c r="L178" s="432" t="b">
        <f t="shared" si="15"/>
        <v>1</v>
      </c>
      <c r="M178" s="432" t="b">
        <f t="shared" si="16"/>
        <v>0</v>
      </c>
      <c r="N178" s="432" t="s">
        <v>961</v>
      </c>
      <c r="O178" s="51"/>
      <c r="P178" s="136"/>
      <c r="Q178" s="135"/>
      <c r="T178" s="104"/>
      <c r="U178" s="104"/>
      <c r="V178" s="104"/>
      <c r="W178" s="104"/>
      <c r="X178" s="186"/>
    </row>
    <row r="179" spans="1:24" ht="47.1" customHeight="1" x14ac:dyDescent="0.3">
      <c r="A179" s="119"/>
      <c r="B179" s="367">
        <v>23</v>
      </c>
      <c r="C179" s="384" t="str">
        <f t="shared" si="13"/>
        <v/>
      </c>
      <c r="D179" s="385" t="str">
        <f ca="1">TEXT(IFERROR(INDEX('Overview - Section A'!$A$37:$A$44,MATCH(J179,'Overview - Section A'!$U$37:$U$44,0)),""),"d-mmm-yy") &amp;" to " &amp; TEXT(IFERROR(INDEX('Overview - Section A'!$E$37:$E$44,MATCH(J179,'Overview - Section A'!$U$37:$U$44,0)),""),"d-mmm-yy")</f>
        <v>1-Jul-20 to 31-Dec-20</v>
      </c>
      <c r="E179" s="386"/>
      <c r="F179" s="387"/>
      <c r="G179" s="442" t="str">
        <f t="shared" si="14"/>
        <v/>
      </c>
      <c r="H179" s="390"/>
      <c r="I179" s="432"/>
      <c r="J179" s="392" t="s">
        <v>420</v>
      </c>
      <c r="K179" s="447"/>
      <c r="L179" s="432" t="b">
        <f t="shared" si="15"/>
        <v>1</v>
      </c>
      <c r="M179" s="432" t="b">
        <f t="shared" si="16"/>
        <v>0</v>
      </c>
      <c r="N179" s="432" t="s">
        <v>962</v>
      </c>
      <c r="O179" s="51"/>
      <c r="P179" s="136"/>
      <c r="Q179" s="135"/>
      <c r="T179" s="104"/>
      <c r="U179" s="104"/>
      <c r="V179" s="104"/>
      <c r="W179" s="104"/>
      <c r="X179" s="186"/>
    </row>
    <row r="180" spans="1:24" ht="47.1" customHeight="1" x14ac:dyDescent="0.3">
      <c r="A180" s="119"/>
      <c r="B180" s="367">
        <v>24</v>
      </c>
      <c r="C180" s="384" t="str">
        <f t="shared" si="13"/>
        <v/>
      </c>
      <c r="D180" s="385" t="str">
        <f ca="1">TEXT(IFERROR(INDEX('Overview - Section A'!$A$37:$A$44,MATCH(J180,'Overview - Section A'!$U$37:$U$44,0)),""),"d-mmm-yy") &amp;" to " &amp; TEXT(IFERROR(INDEX('Overview - Section A'!$E$37:$E$44,MATCH(J180,'Overview - Section A'!$U$37:$U$44,0)),""),"d-mmm-yy")</f>
        <v>1-Jan-18 to 30-Jun-18</v>
      </c>
      <c r="E180" s="386"/>
      <c r="F180" s="387"/>
      <c r="G180" s="442" t="str">
        <f t="shared" si="14"/>
        <v/>
      </c>
      <c r="H180" s="390"/>
      <c r="I180" s="432"/>
      <c r="J180" s="392" t="s">
        <v>410</v>
      </c>
      <c r="K180" s="447"/>
      <c r="L180" s="432" t="b">
        <f t="shared" si="15"/>
        <v>1</v>
      </c>
      <c r="M180" s="432" t="b">
        <f t="shared" si="16"/>
        <v>0</v>
      </c>
      <c r="N180" s="432" t="s">
        <v>963</v>
      </c>
      <c r="O180" s="51"/>
      <c r="P180" s="136"/>
      <c r="Q180" s="135"/>
      <c r="T180" s="104"/>
      <c r="U180" s="104"/>
      <c r="V180" s="104"/>
      <c r="W180" s="104"/>
      <c r="X180" s="186"/>
    </row>
    <row r="181" spans="1:24" ht="47.1" customHeight="1" x14ac:dyDescent="0.3">
      <c r="A181" s="119"/>
      <c r="B181" s="367">
        <v>24</v>
      </c>
      <c r="C181" s="384" t="str">
        <f t="shared" si="13"/>
        <v/>
      </c>
      <c r="D181" s="385" t="str">
        <f ca="1">TEXT(IFERROR(INDEX('Overview - Section A'!$A$37:$A$44,MATCH(J181,'Overview - Section A'!$U$37:$U$44,0)),""),"d-mmm-yy") &amp;" to " &amp; TEXT(IFERROR(INDEX('Overview - Section A'!$E$37:$E$44,MATCH(J181,'Overview - Section A'!$U$37:$U$44,0)),""),"d-mmm-yy")</f>
        <v>1-Jul-18 to 31-Dec-18</v>
      </c>
      <c r="E181" s="386"/>
      <c r="F181" s="387"/>
      <c r="G181" s="442" t="str">
        <f t="shared" si="14"/>
        <v/>
      </c>
      <c r="H181" s="390"/>
      <c r="I181" s="432"/>
      <c r="J181" s="392" t="s">
        <v>412</v>
      </c>
      <c r="K181" s="447"/>
      <c r="L181" s="432" t="b">
        <f t="shared" si="15"/>
        <v>1</v>
      </c>
      <c r="M181" s="432" t="b">
        <f t="shared" si="16"/>
        <v>0</v>
      </c>
      <c r="N181" s="432" t="s">
        <v>964</v>
      </c>
      <c r="O181" s="51"/>
      <c r="P181" s="136"/>
      <c r="Q181" s="135"/>
      <c r="T181" s="104"/>
      <c r="U181" s="104"/>
      <c r="V181" s="104"/>
      <c r="W181" s="104"/>
      <c r="X181" s="186"/>
    </row>
    <row r="182" spans="1:24" ht="47.1" customHeight="1" x14ac:dyDescent="0.3">
      <c r="A182" s="119"/>
      <c r="B182" s="367">
        <v>24</v>
      </c>
      <c r="C182" s="384" t="str">
        <f t="shared" si="13"/>
        <v/>
      </c>
      <c r="D182" s="385" t="str">
        <f ca="1">TEXT(IFERROR(INDEX('Overview - Section A'!$A$37:$A$44,MATCH(J182,'Overview - Section A'!$U$37:$U$44,0)),""),"d-mmm-yy") &amp;" to " &amp; TEXT(IFERROR(INDEX('Overview - Section A'!$E$37:$E$44,MATCH(J182,'Overview - Section A'!$U$37:$U$44,0)),""),"d-mmm-yy")</f>
        <v>1-Jan-19 to 30-Jun-19</v>
      </c>
      <c r="E182" s="386"/>
      <c r="F182" s="387"/>
      <c r="G182" s="442" t="str">
        <f t="shared" si="14"/>
        <v/>
      </c>
      <c r="H182" s="390"/>
      <c r="I182" s="432"/>
      <c r="J182" s="392" t="s">
        <v>414</v>
      </c>
      <c r="K182" s="447"/>
      <c r="L182" s="432" t="b">
        <f t="shared" si="15"/>
        <v>1</v>
      </c>
      <c r="M182" s="432" t="b">
        <f t="shared" si="16"/>
        <v>0</v>
      </c>
      <c r="N182" s="432" t="s">
        <v>965</v>
      </c>
      <c r="O182" s="51"/>
      <c r="P182" s="136"/>
      <c r="Q182" s="135"/>
      <c r="T182" s="104"/>
      <c r="U182" s="104"/>
      <c r="V182" s="104"/>
      <c r="W182" s="104"/>
      <c r="X182" s="186"/>
    </row>
    <row r="183" spans="1:24" ht="47.1" customHeight="1" x14ac:dyDescent="0.3">
      <c r="A183" s="119"/>
      <c r="B183" s="367">
        <v>24</v>
      </c>
      <c r="C183" s="384" t="str">
        <f t="shared" si="13"/>
        <v/>
      </c>
      <c r="D183" s="385" t="str">
        <f ca="1">TEXT(IFERROR(INDEX('Overview - Section A'!$A$37:$A$44,MATCH(J183,'Overview - Section A'!$U$37:$U$44,0)),""),"d-mmm-yy") &amp;" to " &amp; TEXT(IFERROR(INDEX('Overview - Section A'!$E$37:$E$44,MATCH(J183,'Overview - Section A'!$U$37:$U$44,0)),""),"d-mmm-yy")</f>
        <v>1-Jul-19 to 31-Dec-19</v>
      </c>
      <c r="E183" s="386"/>
      <c r="F183" s="387"/>
      <c r="G183" s="442" t="str">
        <f t="shared" si="14"/>
        <v/>
      </c>
      <c r="H183" s="390"/>
      <c r="I183" s="432"/>
      <c r="J183" s="392" t="s">
        <v>416</v>
      </c>
      <c r="K183" s="447"/>
      <c r="L183" s="432" t="b">
        <f t="shared" si="15"/>
        <v>1</v>
      </c>
      <c r="M183" s="432" t="b">
        <f t="shared" si="16"/>
        <v>0</v>
      </c>
      <c r="N183" s="432" t="s">
        <v>966</v>
      </c>
      <c r="O183" s="51"/>
      <c r="P183" s="136"/>
      <c r="Q183" s="135"/>
      <c r="T183" s="104"/>
      <c r="U183" s="104"/>
      <c r="V183" s="104"/>
      <c r="W183" s="104"/>
      <c r="X183" s="186"/>
    </row>
    <row r="184" spans="1:24" ht="47.1" customHeight="1" x14ac:dyDescent="0.3">
      <c r="A184" s="119"/>
      <c r="B184" s="367">
        <v>24</v>
      </c>
      <c r="C184" s="384" t="str">
        <f t="shared" si="13"/>
        <v/>
      </c>
      <c r="D184" s="385" t="str">
        <f ca="1">TEXT(IFERROR(INDEX('Overview - Section A'!$A$37:$A$44,MATCH(J184,'Overview - Section A'!$U$37:$U$44,0)),""),"d-mmm-yy") &amp;" to " &amp; TEXT(IFERROR(INDEX('Overview - Section A'!$E$37:$E$44,MATCH(J184,'Overview - Section A'!$U$37:$U$44,0)),""),"d-mmm-yy")</f>
        <v>1-Jan-20 to 30-Jun-20</v>
      </c>
      <c r="E184" s="386"/>
      <c r="F184" s="387"/>
      <c r="G184" s="442" t="str">
        <f t="shared" si="14"/>
        <v/>
      </c>
      <c r="H184" s="390"/>
      <c r="I184" s="432"/>
      <c r="J184" s="392" t="s">
        <v>418</v>
      </c>
      <c r="K184" s="447"/>
      <c r="L184" s="432" t="b">
        <f t="shared" si="15"/>
        <v>1</v>
      </c>
      <c r="M184" s="432" t="b">
        <f t="shared" si="16"/>
        <v>0</v>
      </c>
      <c r="N184" s="432" t="s">
        <v>967</v>
      </c>
      <c r="O184" s="51"/>
      <c r="P184" s="136"/>
      <c r="Q184" s="135"/>
      <c r="T184" s="104"/>
      <c r="U184" s="104"/>
      <c r="V184" s="104"/>
      <c r="W184" s="104"/>
      <c r="X184" s="186"/>
    </row>
    <row r="185" spans="1:24" ht="47.1" customHeight="1" x14ac:dyDescent="0.3">
      <c r="A185" s="119"/>
      <c r="B185" s="367">
        <v>24</v>
      </c>
      <c r="C185" s="384" t="str">
        <f t="shared" si="13"/>
        <v/>
      </c>
      <c r="D185" s="385" t="str">
        <f ca="1">TEXT(IFERROR(INDEX('Overview - Section A'!$A$37:$A$44,MATCH(J185,'Overview - Section A'!$U$37:$U$44,0)),""),"d-mmm-yy") &amp;" to " &amp; TEXT(IFERROR(INDEX('Overview - Section A'!$E$37:$E$44,MATCH(J185,'Overview - Section A'!$U$37:$U$44,0)),""),"d-mmm-yy")</f>
        <v>1-Jul-20 to 31-Dec-20</v>
      </c>
      <c r="E185" s="386"/>
      <c r="F185" s="387"/>
      <c r="G185" s="442" t="str">
        <f t="shared" si="14"/>
        <v/>
      </c>
      <c r="H185" s="390"/>
      <c r="I185" s="432"/>
      <c r="J185" s="392" t="s">
        <v>420</v>
      </c>
      <c r="K185" s="447"/>
      <c r="L185" s="432" t="b">
        <f t="shared" si="15"/>
        <v>1</v>
      </c>
      <c r="M185" s="432" t="b">
        <f t="shared" si="16"/>
        <v>0</v>
      </c>
      <c r="N185" s="432" t="s">
        <v>968</v>
      </c>
      <c r="O185" s="51"/>
      <c r="P185" s="136"/>
      <c r="Q185" s="135"/>
      <c r="T185" s="104"/>
      <c r="U185" s="104"/>
      <c r="V185" s="104"/>
      <c r="W185" s="104"/>
      <c r="X185" s="186"/>
    </row>
    <row r="186" spans="1:24" ht="47.1" customHeight="1" x14ac:dyDescent="0.3">
      <c r="A186" s="119"/>
      <c r="B186" s="367">
        <v>25</v>
      </c>
      <c r="C186" s="384" t="str">
        <f t="shared" si="13"/>
        <v/>
      </c>
      <c r="D186" s="385" t="str">
        <f ca="1">TEXT(IFERROR(INDEX('Overview - Section A'!$A$37:$A$44,MATCH(J186,'Overview - Section A'!$U$37:$U$44,0)),""),"d-mmm-yy") &amp;" to " &amp; TEXT(IFERROR(INDEX('Overview - Section A'!$E$37:$E$44,MATCH(J186,'Overview - Section A'!$U$37:$U$44,0)),""),"d-mmm-yy")</f>
        <v>1-Jan-18 to 30-Jun-18</v>
      </c>
      <c r="E186" s="386"/>
      <c r="F186" s="387"/>
      <c r="G186" s="442" t="str">
        <f t="shared" si="14"/>
        <v/>
      </c>
      <c r="H186" s="390"/>
      <c r="I186" s="432"/>
      <c r="J186" s="392" t="s">
        <v>410</v>
      </c>
      <c r="K186" s="447"/>
      <c r="L186" s="432" t="b">
        <f t="shared" si="15"/>
        <v>1</v>
      </c>
      <c r="M186" s="432" t="b">
        <f t="shared" si="16"/>
        <v>0</v>
      </c>
      <c r="N186" s="432" t="s">
        <v>969</v>
      </c>
      <c r="O186" s="51"/>
      <c r="P186" s="136"/>
      <c r="Q186" s="135"/>
      <c r="T186" s="104"/>
      <c r="U186" s="104"/>
      <c r="V186" s="104"/>
      <c r="W186" s="104"/>
      <c r="X186" s="186"/>
    </row>
    <row r="187" spans="1:24" ht="47.1" customHeight="1" x14ac:dyDescent="0.3">
      <c r="A187" s="119"/>
      <c r="B187" s="367">
        <v>25</v>
      </c>
      <c r="C187" s="384" t="str">
        <f t="shared" si="13"/>
        <v/>
      </c>
      <c r="D187" s="385" t="str">
        <f ca="1">TEXT(IFERROR(INDEX('Overview - Section A'!$A$37:$A$44,MATCH(J187,'Overview - Section A'!$U$37:$U$44,0)),""),"d-mmm-yy") &amp;" to " &amp; TEXT(IFERROR(INDEX('Overview - Section A'!$E$37:$E$44,MATCH(J187,'Overview - Section A'!$U$37:$U$44,0)),""),"d-mmm-yy")</f>
        <v>1-Jul-18 to 31-Dec-18</v>
      </c>
      <c r="E187" s="386"/>
      <c r="F187" s="387"/>
      <c r="G187" s="442" t="str">
        <f t="shared" si="14"/>
        <v/>
      </c>
      <c r="H187" s="390"/>
      <c r="I187" s="432"/>
      <c r="J187" s="392" t="s">
        <v>412</v>
      </c>
      <c r="K187" s="447"/>
      <c r="L187" s="432" t="b">
        <f t="shared" si="15"/>
        <v>1</v>
      </c>
      <c r="M187" s="432" t="b">
        <f t="shared" si="16"/>
        <v>0</v>
      </c>
      <c r="N187" s="432" t="s">
        <v>970</v>
      </c>
      <c r="O187" s="51"/>
      <c r="P187" s="136"/>
      <c r="Q187" s="135"/>
      <c r="T187" s="104"/>
      <c r="U187" s="104"/>
      <c r="V187" s="104"/>
      <c r="W187" s="104"/>
      <c r="X187" s="186"/>
    </row>
    <row r="188" spans="1:24" ht="47.1" customHeight="1" x14ac:dyDescent="0.3">
      <c r="A188" s="119"/>
      <c r="B188" s="367">
        <v>25</v>
      </c>
      <c r="C188" s="384" t="str">
        <f t="shared" si="13"/>
        <v/>
      </c>
      <c r="D188" s="385" t="str">
        <f ca="1">TEXT(IFERROR(INDEX('Overview - Section A'!$A$37:$A$44,MATCH(J188,'Overview - Section A'!$U$37:$U$44,0)),""),"d-mmm-yy") &amp;" to " &amp; TEXT(IFERROR(INDEX('Overview - Section A'!$E$37:$E$44,MATCH(J188,'Overview - Section A'!$U$37:$U$44,0)),""),"d-mmm-yy")</f>
        <v>1-Jan-19 to 30-Jun-19</v>
      </c>
      <c r="E188" s="386"/>
      <c r="F188" s="387"/>
      <c r="G188" s="442" t="str">
        <f t="shared" si="14"/>
        <v/>
      </c>
      <c r="H188" s="390"/>
      <c r="I188" s="432"/>
      <c r="J188" s="392" t="s">
        <v>414</v>
      </c>
      <c r="K188" s="447"/>
      <c r="L188" s="432" t="b">
        <f t="shared" si="15"/>
        <v>1</v>
      </c>
      <c r="M188" s="432" t="b">
        <f t="shared" si="16"/>
        <v>0</v>
      </c>
      <c r="N188" s="432" t="s">
        <v>971</v>
      </c>
      <c r="O188" s="51"/>
      <c r="P188" s="136"/>
      <c r="Q188" s="135"/>
      <c r="T188" s="104"/>
      <c r="U188" s="104"/>
      <c r="V188" s="104"/>
      <c r="W188" s="104"/>
      <c r="X188" s="186"/>
    </row>
    <row r="189" spans="1:24" ht="47.1" customHeight="1" x14ac:dyDescent="0.3">
      <c r="A189" s="119"/>
      <c r="B189" s="367">
        <v>25</v>
      </c>
      <c r="C189" s="384" t="str">
        <f t="shared" si="13"/>
        <v/>
      </c>
      <c r="D189" s="385" t="str">
        <f ca="1">TEXT(IFERROR(INDEX('Overview - Section A'!$A$37:$A$44,MATCH(J189,'Overview - Section A'!$U$37:$U$44,0)),""),"d-mmm-yy") &amp;" to " &amp; TEXT(IFERROR(INDEX('Overview - Section A'!$E$37:$E$44,MATCH(J189,'Overview - Section A'!$U$37:$U$44,0)),""),"d-mmm-yy")</f>
        <v>1-Jul-19 to 31-Dec-19</v>
      </c>
      <c r="E189" s="386"/>
      <c r="F189" s="387"/>
      <c r="G189" s="442" t="str">
        <f t="shared" si="14"/>
        <v/>
      </c>
      <c r="H189" s="390"/>
      <c r="I189" s="432"/>
      <c r="J189" s="392" t="s">
        <v>416</v>
      </c>
      <c r="K189" s="447"/>
      <c r="L189" s="432" t="b">
        <f t="shared" si="15"/>
        <v>1</v>
      </c>
      <c r="M189" s="432" t="b">
        <f t="shared" si="16"/>
        <v>0</v>
      </c>
      <c r="N189" s="432" t="s">
        <v>972</v>
      </c>
      <c r="O189" s="51"/>
      <c r="P189" s="136"/>
      <c r="Q189" s="135"/>
      <c r="T189" s="104"/>
      <c r="U189" s="104"/>
      <c r="V189" s="104"/>
      <c r="W189" s="104"/>
      <c r="X189" s="186"/>
    </row>
    <row r="190" spans="1:24" ht="47.1" customHeight="1" x14ac:dyDescent="0.3">
      <c r="A190" s="119"/>
      <c r="B190" s="367">
        <v>25</v>
      </c>
      <c r="C190" s="384" t="str">
        <f t="shared" si="13"/>
        <v/>
      </c>
      <c r="D190" s="385" t="str">
        <f ca="1">TEXT(IFERROR(INDEX('Overview - Section A'!$A$37:$A$44,MATCH(J190,'Overview - Section A'!$U$37:$U$44,0)),""),"d-mmm-yy") &amp;" to " &amp; TEXT(IFERROR(INDEX('Overview - Section A'!$E$37:$E$44,MATCH(J190,'Overview - Section A'!$U$37:$U$44,0)),""),"d-mmm-yy")</f>
        <v>1-Jan-20 to 30-Jun-20</v>
      </c>
      <c r="E190" s="386"/>
      <c r="F190" s="387"/>
      <c r="G190" s="442" t="str">
        <f t="shared" si="14"/>
        <v/>
      </c>
      <c r="H190" s="390"/>
      <c r="I190" s="432"/>
      <c r="J190" s="392" t="s">
        <v>418</v>
      </c>
      <c r="K190" s="447"/>
      <c r="L190" s="432" t="b">
        <f t="shared" si="15"/>
        <v>1</v>
      </c>
      <c r="M190" s="432" t="b">
        <f t="shared" si="16"/>
        <v>0</v>
      </c>
      <c r="N190" s="432" t="s">
        <v>973</v>
      </c>
      <c r="O190" s="51"/>
      <c r="P190" s="136"/>
      <c r="Q190" s="135"/>
      <c r="T190" s="104"/>
      <c r="U190" s="104"/>
      <c r="V190" s="104"/>
      <c r="W190" s="104"/>
      <c r="X190" s="186"/>
    </row>
    <row r="191" spans="1:24" ht="47.1" customHeight="1" x14ac:dyDescent="0.3">
      <c r="A191" s="119"/>
      <c r="B191" s="367">
        <v>25</v>
      </c>
      <c r="C191" s="384" t="str">
        <f t="shared" si="13"/>
        <v/>
      </c>
      <c r="D191" s="385" t="str">
        <f ca="1">TEXT(IFERROR(INDEX('Overview - Section A'!$A$37:$A$44,MATCH(J191,'Overview - Section A'!$U$37:$U$44,0)),""),"d-mmm-yy") &amp;" to " &amp; TEXT(IFERROR(INDEX('Overview - Section A'!$E$37:$E$44,MATCH(J191,'Overview - Section A'!$U$37:$U$44,0)),""),"d-mmm-yy")</f>
        <v>1-Jul-20 to 31-Dec-20</v>
      </c>
      <c r="E191" s="386"/>
      <c r="F191" s="387"/>
      <c r="G191" s="442" t="str">
        <f t="shared" si="14"/>
        <v/>
      </c>
      <c r="H191" s="390"/>
      <c r="I191" s="432"/>
      <c r="J191" s="392" t="s">
        <v>420</v>
      </c>
      <c r="K191" s="447"/>
      <c r="L191" s="432" t="b">
        <f t="shared" si="15"/>
        <v>1</v>
      </c>
      <c r="M191" s="432" t="b">
        <f t="shared" si="16"/>
        <v>0</v>
      </c>
      <c r="N191" s="432" t="s">
        <v>974</v>
      </c>
      <c r="O191" s="51"/>
      <c r="P191" s="136"/>
      <c r="Q191" s="135"/>
      <c r="T191" s="104"/>
      <c r="U191" s="104"/>
      <c r="V191" s="104"/>
      <c r="W191" s="104"/>
      <c r="X191" s="186"/>
    </row>
    <row r="192" spans="1:24" ht="47.1" customHeight="1" x14ac:dyDescent="0.3">
      <c r="A192" s="119"/>
      <c r="B192" s="367">
        <v>26</v>
      </c>
      <c r="C192" s="384" t="str">
        <f t="shared" si="13"/>
        <v/>
      </c>
      <c r="D192" s="385" t="str">
        <f ca="1">TEXT(IFERROR(INDEX('Overview - Section A'!$A$37:$A$44,MATCH(J192,'Overview - Section A'!$U$37:$U$44,0)),""),"d-mmm-yy") &amp;" to " &amp; TEXT(IFERROR(INDEX('Overview - Section A'!$E$37:$E$44,MATCH(J192,'Overview - Section A'!$U$37:$U$44,0)),""),"d-mmm-yy")</f>
        <v>1-Jan-18 to 30-Jun-18</v>
      </c>
      <c r="E192" s="386"/>
      <c r="F192" s="387"/>
      <c r="G192" s="442" t="str">
        <f t="shared" si="14"/>
        <v/>
      </c>
      <c r="H192" s="390"/>
      <c r="I192" s="432"/>
      <c r="J192" s="392" t="s">
        <v>410</v>
      </c>
      <c r="K192" s="447"/>
      <c r="L192" s="432" t="b">
        <f t="shared" si="15"/>
        <v>1</v>
      </c>
      <c r="M192" s="432" t="b">
        <f t="shared" si="16"/>
        <v>0</v>
      </c>
      <c r="N192" s="432" t="s">
        <v>975</v>
      </c>
      <c r="O192" s="51"/>
      <c r="P192" s="136"/>
      <c r="Q192" s="135"/>
      <c r="T192" s="104"/>
      <c r="U192" s="104"/>
      <c r="V192" s="104"/>
      <c r="W192" s="104"/>
      <c r="X192" s="186"/>
    </row>
    <row r="193" spans="1:24" ht="47.1" customHeight="1" x14ac:dyDescent="0.3">
      <c r="A193" s="119"/>
      <c r="B193" s="367">
        <v>26</v>
      </c>
      <c r="C193" s="384" t="str">
        <f t="shared" si="13"/>
        <v/>
      </c>
      <c r="D193" s="385" t="str">
        <f ca="1">TEXT(IFERROR(INDEX('Overview - Section A'!$A$37:$A$44,MATCH(J193,'Overview - Section A'!$U$37:$U$44,0)),""),"d-mmm-yy") &amp;" to " &amp; TEXT(IFERROR(INDEX('Overview - Section A'!$E$37:$E$44,MATCH(J193,'Overview - Section A'!$U$37:$U$44,0)),""),"d-mmm-yy")</f>
        <v>1-Jul-18 to 31-Dec-18</v>
      </c>
      <c r="E193" s="386"/>
      <c r="F193" s="387"/>
      <c r="G193" s="442" t="str">
        <f t="shared" si="14"/>
        <v/>
      </c>
      <c r="H193" s="390"/>
      <c r="I193" s="432"/>
      <c r="J193" s="392" t="s">
        <v>412</v>
      </c>
      <c r="K193" s="447"/>
      <c r="L193" s="432" t="b">
        <f t="shared" si="15"/>
        <v>1</v>
      </c>
      <c r="M193" s="432" t="b">
        <f t="shared" si="16"/>
        <v>0</v>
      </c>
      <c r="N193" s="432" t="s">
        <v>976</v>
      </c>
      <c r="O193" s="51"/>
      <c r="P193" s="136"/>
      <c r="Q193" s="135"/>
      <c r="T193" s="104"/>
      <c r="U193" s="104"/>
      <c r="V193" s="104"/>
      <c r="W193" s="104"/>
      <c r="X193" s="186"/>
    </row>
    <row r="194" spans="1:24" ht="47.1" customHeight="1" x14ac:dyDescent="0.3">
      <c r="A194" s="119"/>
      <c r="B194" s="367">
        <v>26</v>
      </c>
      <c r="C194" s="384" t="str">
        <f t="shared" si="13"/>
        <v/>
      </c>
      <c r="D194" s="385" t="str">
        <f ca="1">TEXT(IFERROR(INDEX('Overview - Section A'!$A$37:$A$44,MATCH(J194,'Overview - Section A'!$U$37:$U$44,0)),""),"d-mmm-yy") &amp;" to " &amp; TEXT(IFERROR(INDEX('Overview - Section A'!$E$37:$E$44,MATCH(J194,'Overview - Section A'!$U$37:$U$44,0)),""),"d-mmm-yy")</f>
        <v>1-Jan-19 to 30-Jun-19</v>
      </c>
      <c r="E194" s="386"/>
      <c r="F194" s="387"/>
      <c r="G194" s="442" t="str">
        <f t="shared" si="14"/>
        <v/>
      </c>
      <c r="H194" s="390"/>
      <c r="I194" s="432"/>
      <c r="J194" s="392" t="s">
        <v>414</v>
      </c>
      <c r="K194" s="447"/>
      <c r="L194" s="432" t="b">
        <f t="shared" si="15"/>
        <v>1</v>
      </c>
      <c r="M194" s="432" t="b">
        <f t="shared" si="16"/>
        <v>0</v>
      </c>
      <c r="N194" s="432" t="s">
        <v>977</v>
      </c>
      <c r="O194" s="51"/>
      <c r="P194" s="136"/>
      <c r="Q194" s="135"/>
      <c r="T194" s="104"/>
      <c r="U194" s="104"/>
      <c r="V194" s="104"/>
      <c r="W194" s="104"/>
      <c r="X194" s="186"/>
    </row>
    <row r="195" spans="1:24" ht="47.1" customHeight="1" x14ac:dyDescent="0.3">
      <c r="A195" s="119"/>
      <c r="B195" s="367">
        <v>26</v>
      </c>
      <c r="C195" s="384" t="str">
        <f t="shared" si="13"/>
        <v/>
      </c>
      <c r="D195" s="385" t="str">
        <f ca="1">TEXT(IFERROR(INDEX('Overview - Section A'!$A$37:$A$44,MATCH(J195,'Overview - Section A'!$U$37:$U$44,0)),""),"d-mmm-yy") &amp;" to " &amp; TEXT(IFERROR(INDEX('Overview - Section A'!$E$37:$E$44,MATCH(J195,'Overview - Section A'!$U$37:$U$44,0)),""),"d-mmm-yy")</f>
        <v>1-Jul-19 to 31-Dec-19</v>
      </c>
      <c r="E195" s="386"/>
      <c r="F195" s="387"/>
      <c r="G195" s="442" t="str">
        <f t="shared" si="14"/>
        <v/>
      </c>
      <c r="H195" s="390"/>
      <c r="I195" s="432"/>
      <c r="J195" s="392" t="s">
        <v>416</v>
      </c>
      <c r="K195" s="447"/>
      <c r="L195" s="432" t="b">
        <f t="shared" si="15"/>
        <v>1</v>
      </c>
      <c r="M195" s="432" t="b">
        <f t="shared" si="16"/>
        <v>0</v>
      </c>
      <c r="N195" s="432" t="s">
        <v>978</v>
      </c>
      <c r="O195" s="51"/>
      <c r="P195" s="136"/>
      <c r="Q195" s="135"/>
      <c r="T195" s="104"/>
      <c r="U195" s="104"/>
      <c r="V195" s="104"/>
      <c r="W195" s="104"/>
      <c r="X195" s="186"/>
    </row>
    <row r="196" spans="1:24" ht="47.1" customHeight="1" x14ac:dyDescent="0.3">
      <c r="A196" s="119"/>
      <c r="B196" s="367">
        <v>26</v>
      </c>
      <c r="C196" s="384" t="str">
        <f t="shared" si="13"/>
        <v/>
      </c>
      <c r="D196" s="385" t="str">
        <f ca="1">TEXT(IFERROR(INDEX('Overview - Section A'!$A$37:$A$44,MATCH(J196,'Overview - Section A'!$U$37:$U$44,0)),""),"d-mmm-yy") &amp;" to " &amp; TEXT(IFERROR(INDEX('Overview - Section A'!$E$37:$E$44,MATCH(J196,'Overview - Section A'!$U$37:$U$44,0)),""),"d-mmm-yy")</f>
        <v>1-Jan-20 to 30-Jun-20</v>
      </c>
      <c r="E196" s="386"/>
      <c r="F196" s="387"/>
      <c r="G196" s="442" t="str">
        <f t="shared" si="14"/>
        <v/>
      </c>
      <c r="H196" s="390"/>
      <c r="I196" s="432"/>
      <c r="J196" s="392" t="s">
        <v>418</v>
      </c>
      <c r="K196" s="447"/>
      <c r="L196" s="432" t="b">
        <f t="shared" si="15"/>
        <v>1</v>
      </c>
      <c r="M196" s="432" t="b">
        <f t="shared" si="16"/>
        <v>0</v>
      </c>
      <c r="N196" s="432" t="s">
        <v>979</v>
      </c>
      <c r="O196" s="51"/>
      <c r="P196" s="136"/>
      <c r="Q196" s="135"/>
      <c r="T196" s="104"/>
      <c r="U196" s="104"/>
      <c r="V196" s="104"/>
      <c r="W196" s="104"/>
      <c r="X196" s="186"/>
    </row>
    <row r="197" spans="1:24" ht="47.1" customHeight="1" x14ac:dyDescent="0.3">
      <c r="A197" s="119"/>
      <c r="B197" s="367">
        <v>26</v>
      </c>
      <c r="C197" s="384" t="str">
        <f t="shared" si="13"/>
        <v/>
      </c>
      <c r="D197" s="385" t="str">
        <f ca="1">TEXT(IFERROR(INDEX('Overview - Section A'!$A$37:$A$44,MATCH(J197,'Overview - Section A'!$U$37:$U$44,0)),""),"d-mmm-yy") &amp;" to " &amp; TEXT(IFERROR(INDEX('Overview - Section A'!$E$37:$E$44,MATCH(J197,'Overview - Section A'!$U$37:$U$44,0)),""),"d-mmm-yy")</f>
        <v>1-Jul-20 to 31-Dec-20</v>
      </c>
      <c r="E197" s="386"/>
      <c r="F197" s="387"/>
      <c r="G197" s="442" t="str">
        <f t="shared" si="14"/>
        <v/>
      </c>
      <c r="H197" s="390"/>
      <c r="I197" s="432"/>
      <c r="J197" s="392" t="s">
        <v>420</v>
      </c>
      <c r="K197" s="447"/>
      <c r="L197" s="432" t="b">
        <f t="shared" si="15"/>
        <v>1</v>
      </c>
      <c r="M197" s="432" t="b">
        <f t="shared" si="16"/>
        <v>0</v>
      </c>
      <c r="N197" s="432" t="s">
        <v>980</v>
      </c>
      <c r="O197" s="51"/>
      <c r="P197" s="136"/>
      <c r="Q197" s="135"/>
      <c r="T197" s="104"/>
      <c r="U197" s="104"/>
      <c r="V197" s="104"/>
      <c r="W197" s="104"/>
      <c r="X197" s="186"/>
    </row>
    <row r="198" spans="1:24" ht="2.1" customHeight="1" thickBot="1" x14ac:dyDescent="0.35">
      <c r="B198" s="65"/>
      <c r="C198" s="66"/>
      <c r="D198" s="66"/>
      <c r="E198" s="66"/>
      <c r="F198" s="66"/>
      <c r="G198" s="66"/>
      <c r="H198" s="66"/>
      <c r="I198" s="66"/>
      <c r="J198" s="66"/>
      <c r="K198" s="66"/>
      <c r="L198" s="66"/>
      <c r="M198" s="66"/>
      <c r="N198" s="66"/>
      <c r="O198" s="61"/>
      <c r="P198" s="136"/>
      <c r="Q198" s="135"/>
      <c r="T198" s="104"/>
      <c r="U198" s="104"/>
      <c r="V198" s="104"/>
      <c r="W198" s="104"/>
      <c r="X198" s="186"/>
    </row>
    <row r="199" spans="1:24" x14ac:dyDescent="0.3">
      <c r="P199" s="135"/>
      <c r="Q199" s="135"/>
      <c r="T199" s="164"/>
      <c r="U199" s="128"/>
      <c r="V199" s="128"/>
      <c r="W199" s="128"/>
      <c r="X199" s="186"/>
    </row>
    <row r="200" spans="1:24" x14ac:dyDescent="0.3">
      <c r="P200" s="135"/>
      <c r="Q200" s="135"/>
      <c r="T200" s="104"/>
      <c r="U200" s="104"/>
      <c r="V200" s="104"/>
      <c r="W200" s="104"/>
      <c r="X200" s="186"/>
    </row>
    <row r="201" spans="1:24" x14ac:dyDescent="0.3">
      <c r="T201" s="104"/>
      <c r="U201" s="104"/>
      <c r="V201" s="104"/>
      <c r="W201" s="104"/>
      <c r="X201" s="186"/>
    </row>
    <row r="202" spans="1:24" x14ac:dyDescent="0.3">
      <c r="T202" s="104"/>
      <c r="U202" s="104"/>
      <c r="V202" s="104"/>
      <c r="W202" s="104"/>
      <c r="X202" s="186"/>
    </row>
    <row r="203" spans="1:24" x14ac:dyDescent="0.3">
      <c r="T203" s="104"/>
      <c r="U203" s="104"/>
      <c r="V203" s="104"/>
      <c r="W203" s="104"/>
      <c r="X203" s="186"/>
    </row>
    <row r="206" spans="1:24" x14ac:dyDescent="0.3">
      <c r="A206" s="67" t="s">
        <v>86</v>
      </c>
    </row>
  </sheetData>
  <sheetProtection algorithmName="SHA-512" hashValue="hiIbNXooVZDlec4/qVBTtMmc6VH+5llcqicKn8BzAsfnj2bN7jFnByKpaGmlaeu+s4bTcP2qNNi0cLDg6ZRAxA==" saltValue="flplyBBt1H0NFvOyfAwTmA==" spinCount="100000" sheet="1" objects="1" scenarios="1" formatCells="0" sort="0" autoFilter="0"/>
  <mergeCells count="3">
    <mergeCell ref="B39:H39"/>
    <mergeCell ref="A8:AO8"/>
    <mergeCell ref="A1:V2"/>
  </mergeCells>
  <conditionalFormatting sqref="B41:D197">
    <cfRule type="expression" dxfId="52" priority="11">
      <formula>MOD($B41,2)=0</formula>
    </cfRule>
    <cfRule type="expression" dxfId="51" priority="12">
      <formula>MOD($B41,2)=1</formula>
    </cfRule>
  </conditionalFormatting>
  <conditionalFormatting sqref="C10:D36">
    <cfRule type="expression" dxfId="50" priority="9">
      <formula>AND($D10&lt;&gt;"",$C10&lt;&gt;"")</formula>
    </cfRule>
  </conditionalFormatting>
  <conditionalFormatting sqref="E41:H197">
    <cfRule type="expression" dxfId="49" priority="4">
      <formula>AND(INDEX($AO$10:$AO$10,MATCH($A41,$A$10:$A$10,0))="Deactivate")</formula>
    </cfRule>
  </conditionalFormatting>
  <conditionalFormatting sqref="E10:W36">
    <cfRule type="expression" dxfId="48" priority="3">
      <formula>$AO$8="Deactivate"</formula>
    </cfRule>
  </conditionalFormatting>
  <conditionalFormatting sqref="A10:AO14">
    <cfRule type="expression" dxfId="47" priority="2">
      <formula>$AF10:$AF37="[Record ID]"</formula>
    </cfRule>
  </conditionalFormatting>
  <conditionalFormatting sqref="B41:H197">
    <cfRule type="expression" dxfId="46" priority="1">
      <formula>$N41:$N198="[Record ID]"</formula>
    </cfRule>
  </conditionalFormatting>
  <conditionalFormatting sqref="A15:AO36">
    <cfRule type="expression" dxfId="45" priority="38">
      <formula>$AF15:$AF198="[Record ID]"</formula>
    </cfRule>
  </conditionalFormatting>
  <dataValidations count="22">
    <dataValidation type="list" allowBlank="1" showInputMessage="1" showErrorMessage="1" sqref="R10:R36">
      <formula1>Subset</formula1>
    </dataValidation>
    <dataValidation type="custom" allowBlank="1" showInputMessage="1" showErrorMessage="1" errorTitle="Coverage Indicators" error="Cannot have a Standard Indicator and Custom Indicator on same line" sqref="D10:D36">
      <formula1>C10=""</formula1>
    </dataValidation>
    <dataValidation type="list" allowBlank="1" showInputMessage="1" showErrorMessage="1" sqref="B10:B36">
      <formula1>Coverage_Module</formula1>
    </dataValidation>
    <dataValidation type="list" allowBlank="1" showInputMessage="1" showErrorMessage="1" sqref="C10:C36">
      <formula1>OFFSET(CoverageStart,MATCH(X10,CoverageColumn,0)-1,2,COUNTIF(CoverageColumn,X10),1)</formula1>
    </dataValidation>
    <dataValidation type="list" allowBlank="1" showInputMessage="1" showErrorMessage="1" sqref="S10:S36">
      <formula1>ResponsiblePR</formula1>
    </dataValidation>
    <dataValidation type="list" allowBlank="1" showInputMessage="1" showErrorMessage="1" sqref="T10:T36">
      <formula1>Country</formula1>
    </dataValidation>
    <dataValidation type="textLength" allowBlank="1" showInputMessage="1" showErrorMessage="1" errorTitle="Entered information is too long" error="Information entered here is limited to 4000 characters. Please capture further details in Comments." sqref="P10:P36">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W10:W36">
      <formula1>0</formula1>
      <formula2>32768</formula2>
    </dataValidation>
    <dataValidation type="decimal" allowBlank="1" showInputMessage="1" showErrorMessage="1" errorTitle="X-Author for Excel" error="Please enter a valid numeric value. Valid range for Coverage Indicator Number is -1E+18 to 1E+18." promptTitle="X-Author for Excel" sqref="A10:A36 B41:B197">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10:E36">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10:F36">
      <formula1>-10000000000</formula1>
      <formula2>10000000000</formula2>
    </dataValidation>
    <dataValidation type="list" allowBlank="1" showInputMessage="1" showErrorMessage="1" errorTitle="X-Author for Excel" error="Please select a value from the drop-down." promptTitle="X-Author for Excel" sqref="H10:H36">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36">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36">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36 L41:M197">
      <formula1>"TRUE,FALSE"</formula1>
    </dataValidation>
    <dataValidation type="custom" allowBlank="1" showInputMessage="1" showErrorMessage="1" errorTitle="X-Author for Excel" error="Id and Lookup fields are not editable." promptTitle="X-Author for Excel" sqref="AN10:AN36 AE10:AH36 N41:N197 J41:J197">
      <formula1>""</formula1>
    </dataValidation>
    <dataValidation type="decimal" allowBlank="1" showInputMessage="1" showErrorMessage="1" errorTitle="X-Author for Excel" error="Please enter a valid numeric value. Valid range for Baseline % is -99999.99 to 99999.99." promptTitle="X-Author for Excel" sqref="AL10:AL36">
      <formula1>-99999.99</formula1>
      <formula2>99999.99</formula2>
    </dataValidation>
    <dataValidation type="list" allowBlank="1" showInputMessage="1" showErrorMessage="1" errorTitle="X-Author for Excel" error="Please select a value from the drop-down." promptTitle="X-Author for Excel" sqref="AO10:AO36">
      <formula1>IF(IFERROR(ROWS(INDIRECT(SUBSTITUTE("AIM_Coverage_Indicator__c.AIM_Deactivate_Indicator__c"," ","_"))),-1) &lt; 0, XAuthorInvalidPicklistData,INDIRECT(SUBSTITUTE("AIM_Coverage_Indicator__c.AIM_Deactivate_Indicator__c","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E41:E197">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F41:F197">
      <formula1>-10000000000</formula1>
      <formula2>10000000000</formula2>
    </dataValidation>
    <dataValidation type="list" allowBlank="1" showInputMessage="1" showErrorMessage="1" errorTitle="X-Author for Excel" error="Please select a value from the drop-down." promptTitle="X-Author for Excel" sqref="H41:H197">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41:K197">
      <formula1>-99999.9</formula1>
      <formula2>99999.9</formula2>
    </dataValidation>
  </dataValidations>
  <hyperlinks>
    <hyperlink ref="B4" location="_fba43122_7879_4bc6_ab59_ece879d4dafd" display="Coverage Indicators"/>
    <hyperlink ref="C4" location="_779b0207_1267_4760_b2e2_850e0608884a" display="Coverage Indicator Targets"/>
    <hyperlink ref="A206" location="'Coverage Indicators - Section D'!A4" display="'Coverage Indicators - Section D'!A4"/>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0" id="{0B2CCBC0-1F1D-4D86-B497-1C748EC8E20D}">
            <xm:f>INDEX('Overview - Section A'!$E$35:$E$36,MATCH($J41,'Overview - Section A'!$I$35:$I$36,0))&gt;'Overview - Section A'!$E$8</xm:f>
            <x14:dxf>
              <font>
                <color theme="1" tint="0.499984740745262"/>
              </font>
              <fill>
                <patternFill patternType="darkGray">
                  <fgColor theme="1" tint="0.499984740745262"/>
                  <bgColor theme="1" tint="0.499984740745262"/>
                </patternFill>
              </fill>
            </x14:dxf>
          </x14:cfRule>
          <xm:sqref>B198:H198 H41:H197 B41:F197</xm:sqref>
        </x14:conditionalFormatting>
        <x14:conditionalFormatting xmlns:xm="http://schemas.microsoft.com/office/excel/2006/main">
          <x14:cfRule type="expression" priority="8" id="{069419CD-2F1B-40A1-B75F-C0ADD7C1C706}">
            <xm:f>INDEX('Overview - Section A'!$E$35:$E$36,MATCH($J41,'Overview - Section A'!$I$35:$I$36,0))&gt;'Overview - Section A'!$E$8</xm:f>
            <x14:dxf>
              <font>
                <color theme="1" tint="0.499984740745262"/>
              </font>
              <fill>
                <patternFill patternType="darkGray">
                  <fgColor theme="1" tint="0.499984740745262"/>
                  <bgColor theme="1" tint="0.499984740745262"/>
                </patternFill>
              </fill>
            </x14:dxf>
          </x14:cfRule>
          <xm:sqref>G41:G197</xm:sqref>
        </x14:conditionalFormatting>
        <x14:conditionalFormatting xmlns:xm="http://schemas.microsoft.com/office/excel/2006/main">
          <x14:cfRule type="expression" priority="7" id="{D9AA6774-401A-400F-8247-E43514CF4FC8}">
            <xm:f>INDEX('Overview - Section A'!$E$35:$E$36,MATCH($J10,'Overview - Section A'!$I$35:$I$36,0))&gt;'Overview - Section A'!$E$8</xm:f>
            <x14:dxf>
              <font>
                <color theme="1" tint="0.499984740745262"/>
              </font>
              <fill>
                <patternFill patternType="darkGray">
                  <fgColor theme="1" tint="0.499984740745262"/>
                  <bgColor theme="1" tint="0.499984740745262"/>
                </patternFill>
              </fill>
            </x14:dxf>
          </x14:cfRule>
          <xm:sqref>G10:G36</xm:sqref>
        </x14:conditionalFormatting>
        <x14:conditionalFormatting xmlns:xm="http://schemas.microsoft.com/office/excel/2006/main">
          <x14:cfRule type="expression" priority="6" id="{04AAFA15-D3CA-41BE-98A9-8DA47183B4D4}">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S9:S36</xm:sqref>
        </x14:conditionalFormatting>
        <x14:conditionalFormatting xmlns:xm="http://schemas.microsoft.com/office/excel/2006/main">
          <x14:cfRule type="expression" priority="5" id="{6B7042EF-54D9-4958-97C7-2B9275BAFDB4}">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AO9:AO36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R591"/>
  <sheetViews>
    <sheetView showGridLines="0" view="pageBreakPreview" topLeftCell="A157" zoomScale="75" zoomScaleNormal="50" zoomScaleSheetLayoutView="75" workbookViewId="0">
      <selection activeCell="H178" sqref="H178"/>
    </sheetView>
  </sheetViews>
  <sheetFormatPr defaultColWidth="11" defaultRowHeight="15.6" x14ac:dyDescent="0.3"/>
  <cols>
    <col min="1" max="1" width="16.19921875" style="6" customWidth="1"/>
    <col min="2" max="2" width="30.59765625" style="6" customWidth="1"/>
    <col min="3" max="4" width="20.59765625" style="6" customWidth="1"/>
    <col min="5" max="6" width="12.09765625" style="6" customWidth="1"/>
    <col min="7" max="7" width="20.59765625" style="6" customWidth="1"/>
    <col min="8" max="8" width="56.19921875" style="6" customWidth="1"/>
    <col min="9" max="9" width="26.69921875" style="6" hidden="1" customWidth="1"/>
    <col min="10" max="11" width="31.09765625" style="6" hidden="1" customWidth="1"/>
    <col min="12" max="12" width="21.69921875" style="6" hidden="1" customWidth="1"/>
    <col min="13" max="13" width="22.09765625" style="6" hidden="1" customWidth="1"/>
    <col min="14" max="14" width="10.59765625" style="6" hidden="1" customWidth="1"/>
    <col min="15" max="15" width="8.09765625" style="6" hidden="1" customWidth="1"/>
    <col min="16" max="16" width="9.765625E-2" style="6" customWidth="1"/>
    <col min="17" max="17" width="0.19921875" style="6" customWidth="1"/>
    <col min="18" max="18" width="24.69921875" style="6" hidden="1" customWidth="1"/>
    <col min="19" max="19" width="26.69921875" style="6" hidden="1" customWidth="1"/>
    <col min="20" max="20" width="11.19921875" style="6" hidden="1" customWidth="1"/>
    <col min="21" max="21" width="22.8984375" style="6" customWidth="1"/>
    <col min="22" max="22" width="56.19921875" style="6" customWidth="1"/>
    <col min="23" max="30" width="19.59765625" style="6" hidden="1" customWidth="1"/>
    <col min="31" max="31" width="22.19921875" style="6" hidden="1" customWidth="1"/>
    <col min="32" max="32" width="27.5" style="6" customWidth="1"/>
    <col min="33" max="33" width="88.59765625" style="6" customWidth="1"/>
    <col min="34" max="34" width="26.59765625" style="6" customWidth="1"/>
    <col min="35" max="35" width="20.19921875" style="6" customWidth="1"/>
    <col min="36" max="36" width="10.19921875" style="6" customWidth="1"/>
    <col min="37" max="37" width="4" style="6" customWidth="1"/>
    <col min="38" max="38" width="11" style="9" customWidth="1"/>
    <col min="39" max="39" width="28.59765625" style="9" customWidth="1"/>
    <col min="40" max="44" width="11" style="9"/>
    <col min="45" max="16384" width="11" style="6"/>
  </cols>
  <sheetData>
    <row r="1" spans="1:39" ht="21.6" thickBot="1" x14ac:dyDescent="0.35">
      <c r="A1" s="531" t="s">
        <v>180</v>
      </c>
      <c r="B1" s="532"/>
      <c r="C1" s="532"/>
      <c r="D1" s="532"/>
      <c r="E1" s="532"/>
      <c r="F1" s="532"/>
      <c r="G1" s="532"/>
      <c r="H1" s="533"/>
      <c r="W1" s="174"/>
      <c r="X1" s="174"/>
      <c r="Y1" s="174"/>
      <c r="Z1" s="174"/>
      <c r="AA1" s="174"/>
      <c r="AB1" s="174"/>
      <c r="AC1" s="176"/>
      <c r="AD1" s="217"/>
    </row>
    <row r="2" spans="1:39" ht="21.6" thickBot="1" x14ac:dyDescent="0.45">
      <c r="A2" s="534"/>
      <c r="B2" s="535"/>
      <c r="C2" s="535"/>
      <c r="D2" s="535"/>
      <c r="E2" s="535"/>
      <c r="F2" s="535"/>
      <c r="G2" s="535"/>
      <c r="H2" s="536"/>
      <c r="I2" s="289"/>
      <c r="J2" s="289"/>
      <c r="K2" s="289"/>
      <c r="L2" s="289"/>
      <c r="M2" s="289"/>
      <c r="N2" s="289"/>
      <c r="O2" s="289"/>
      <c r="P2" s="289"/>
      <c r="R2" s="126"/>
      <c r="S2" s="126"/>
      <c r="T2" s="126"/>
      <c r="U2" s="126"/>
      <c r="V2" s="126"/>
      <c r="W2" s="126"/>
      <c r="X2" s="126"/>
      <c r="Y2" s="126"/>
      <c r="Z2" s="126"/>
      <c r="AA2" s="126"/>
      <c r="AB2" s="126"/>
      <c r="AC2" s="126"/>
      <c r="AD2" s="126"/>
    </row>
    <row r="3" spans="1:39" ht="16.2" thickBot="1" x14ac:dyDescent="0.35"/>
    <row r="4" spans="1:39" ht="44.25" customHeight="1" thickBot="1" x14ac:dyDescent="0.35">
      <c r="A4" s="43" t="s">
        <v>37</v>
      </c>
      <c r="B4" s="33" t="s">
        <v>34</v>
      </c>
      <c r="C4" s="33" t="s">
        <v>35</v>
      </c>
      <c r="D4" s="33" t="s">
        <v>36</v>
      </c>
    </row>
    <row r="5" spans="1:39" ht="35.25" customHeight="1" thickBot="1" x14ac:dyDescent="0.35"/>
    <row r="6" spans="1:39" ht="30.75" customHeight="1" thickBot="1" x14ac:dyDescent="0.35">
      <c r="A6" s="537" t="s">
        <v>28</v>
      </c>
      <c r="B6" s="538"/>
      <c r="C6" s="538"/>
      <c r="D6" s="538"/>
      <c r="E6" s="538"/>
      <c r="F6" s="538"/>
      <c r="G6" s="538"/>
      <c r="H6" s="538"/>
      <c r="I6" s="120"/>
      <c r="J6" s="120"/>
      <c r="K6" s="120"/>
      <c r="L6" s="120"/>
      <c r="M6" s="120"/>
      <c r="N6" s="120"/>
      <c r="O6" s="108"/>
      <c r="P6" s="177"/>
      <c r="Q6" s="178"/>
    </row>
    <row r="7" spans="1:39" ht="49.5" customHeight="1" x14ac:dyDescent="0.3">
      <c r="A7" s="410" t="s">
        <v>21</v>
      </c>
      <c r="B7" s="410" t="s">
        <v>124</v>
      </c>
      <c r="C7" s="410" t="s">
        <v>41</v>
      </c>
      <c r="D7" s="410" t="s">
        <v>31</v>
      </c>
      <c r="E7" s="410" t="s">
        <v>32</v>
      </c>
      <c r="F7" s="410" t="s">
        <v>33</v>
      </c>
      <c r="G7" s="410" t="s">
        <v>18</v>
      </c>
      <c r="H7" s="410" t="s">
        <v>9</v>
      </c>
      <c r="I7" s="383" t="s">
        <v>240</v>
      </c>
      <c r="J7" s="383" t="s">
        <v>280</v>
      </c>
      <c r="K7" s="466">
        <v>0</v>
      </c>
      <c r="L7" s="466" t="s">
        <v>110</v>
      </c>
      <c r="M7" s="383" t="s">
        <v>220</v>
      </c>
      <c r="N7" s="383" t="s">
        <v>60</v>
      </c>
      <c r="O7" s="383" t="s">
        <v>62</v>
      </c>
      <c r="P7" s="121"/>
      <c r="Q7" s="292"/>
      <c r="AM7" s="122"/>
    </row>
    <row r="8" spans="1:39" ht="37.5" hidden="1" customHeight="1" x14ac:dyDescent="0.3">
      <c r="A8" s="367" t="s">
        <v>82</v>
      </c>
      <c r="B8" s="384" t="str">
        <f>IFERROR(VLOOKUP(A8,'Impact Indicators - Section B'!$A$9:$S$27,19,FALSE),"")</f>
        <v/>
      </c>
      <c r="C8" s="467" t="str">
        <f t="array" ref="C8">IFERROR(IF(INDEX('Disaggregation Records'!$E$3:$E$56,MATCH(LEFT(L8,255),LEFT('Disaggregation Records'!$D$3:$D$56,255),0))=0,"",INDEX('Disaggregation Records'!$E$3:$E$56,MATCH(LEFT(L8,255),LEFT('Disaggregation Records'!$D$3:$D$56,255),0))),"")</f>
        <v/>
      </c>
      <c r="D8" s="467" t="str">
        <f t="array" ref="D8">IFERROR(IF(INDEX('Disaggregation Records'!$F$3:$F$56,MATCH(LEFT(L8,255),LEFT('Disaggregation Records'!$D$3:$D$56,255),0))=0,"",INDEX('Disaggregation Records'!$F$3:$F$56,MATCH(LEFT(L8,255),LEFT('Disaggregation Records'!$D$3:$D$56,255),0))),"")</f>
        <v/>
      </c>
      <c r="E8" s="370" t="str">
        <f t="array" ref="E8">IFERROR(IF(INDEX('Disaggregation Data'!$K$3:$K$154,MATCH(LEFT(M8,255),LEFT('Disaggregation Data'!$J$3:$J$154,255),0))=0,"",INDEX('Disaggregation Data'!$K$3:$K$154,MATCH(LEFT(M8,255),LEFT('Disaggregation Data'!$J$3:$J$154,255),0))),"")</f>
        <v/>
      </c>
      <c r="F8" s="370" t="str">
        <f t="array" ref="F8">IFERROR(IF(INDEX('Disaggregation Data'!$L$3:$L$154,MATCH(LEFT(M8,255),LEFT('Disaggregation Data'!$J$3:$J$154,255),0))=0,"",INDEX('Disaggregation Data'!$L$3:$L$154,MATCH(LEFT(M8,255),LEFT('Disaggregation Data'!$J$3:$J$154,255),0))),"")</f>
        <v/>
      </c>
      <c r="G8" s="370" t="str">
        <f t="array" ref="G8">IFERROR(IF(INDEX('Disaggregation Data'!$M$3:$M$154,MATCH(LEFT(M8,255),LEFT('Disaggregation Data'!$J$3:$J$154,255),0))=0,"",INDEX('Disaggregation Data'!$M$3:$M$154,MATCH(LEFT(M8,255),LEFT('Disaggregation Data'!$J$3:$J$154,255),0))),"")</f>
        <v/>
      </c>
      <c r="H8" s="369" t="str">
        <f t="array" ref="H8">IFERROR(IF(INDEX('Disaggregation Data'!$N$3:$N$154,MATCH(LEFT(M8,255),LEFT('Disaggregation Data'!$J$3:$J$154,255),0))=0,"",INDEX('Disaggregation Data'!$N$3:$N$154,MATCH(LEFT(M8,255),LEFT('Disaggregation Data'!$J$3:$J$154,255),0))),"")</f>
        <v/>
      </c>
      <c r="I8" s="464" t="str">
        <f t="array" ref="I8">IFERROR(IF(INDEX('Disaggregation Records'!$G$3:$G$56,MATCH(LEFT(L8,255),LEFT('Disaggregation Records'!$D$3:$D$56,255),0))=0,"",INDEX('Disaggregation Records'!$G$3:$G$56,MATCH(LEFT(L8,255),LEFT('Disaggregation Records'!$D$3:$D$56,255),0))),"")</f>
        <v/>
      </c>
      <c r="J8" s="464" t="s">
        <v>61</v>
      </c>
      <c r="K8" s="464">
        <f>IF(B8=B7,K7+1,0)</f>
        <v>0</v>
      </c>
      <c r="L8" s="464" t="str">
        <f>IF(B8&lt;&gt;"",B8&amp;"-"&amp;K8,"")</f>
        <v/>
      </c>
      <c r="M8" s="464" t="str">
        <f>IF(B8&lt;&gt;"",B8&amp;C8&amp;D8,"")</f>
        <v/>
      </c>
      <c r="N8" s="432" t="b">
        <f>IFERROR(IF(B8&lt;&gt;"",TRUE,FALSE),"")</f>
        <v>0</v>
      </c>
      <c r="O8" s="436" t="s">
        <v>61</v>
      </c>
      <c r="P8" s="293"/>
      <c r="Q8" s="292"/>
    </row>
    <row r="9" spans="1:39" ht="37.5" customHeight="1" x14ac:dyDescent="0.3">
      <c r="A9" s="367">
        <v>1</v>
      </c>
      <c r="B9" s="384" t="str">
        <f>IFERROR(VLOOKUP(A9,'Impact Indicators - Section B'!$A$9:$S$27,19,FALSE),"")</f>
        <v/>
      </c>
      <c r="C9" s="467" t="str">
        <f t="array" ref="C9">IFERROR(IF(INDEX('Disaggregation Records'!$E$3:$E$56,MATCH(LEFT(L9,255),LEFT('Disaggregation Records'!$D$3:$D$56,255),0))=0,"",INDEX('Disaggregation Records'!$E$3:$E$56,MATCH(LEFT(L9,255),LEFT('Disaggregation Records'!$D$3:$D$56,255),0))),"")</f>
        <v/>
      </c>
      <c r="D9" s="467" t="str">
        <f t="array" ref="D9">IFERROR(IF(INDEX('Disaggregation Records'!$F$3:$F$56,MATCH(LEFT(L9,255),LEFT('Disaggregation Records'!$D$3:$D$56,255),0))=0,"",INDEX('Disaggregation Records'!$F$3:$F$56,MATCH(LEFT(L9,255),LEFT('Disaggregation Records'!$D$3:$D$56,255),0))),"")</f>
        <v/>
      </c>
      <c r="E9" s="370" t="str">
        <f t="array" ref="E9">IFERROR(IF(INDEX('Disaggregation Data'!$K$3:$K$154,MATCH(LEFT(M9,255),LEFT('Disaggregation Data'!$J$3:$J$154,255),0))=0,"",INDEX('Disaggregation Data'!$K$3:$K$154,MATCH(LEFT(M9,255),LEFT('Disaggregation Data'!$J$3:$J$154,255),0))),"")</f>
        <v/>
      </c>
      <c r="F9" s="370" t="str">
        <f t="array" ref="F9">IFERROR(IF(INDEX('Disaggregation Data'!$L$3:$L$154,MATCH(LEFT(M9,255),LEFT('Disaggregation Data'!$J$3:$J$154,255),0))=0,"",INDEX('Disaggregation Data'!$L$3:$L$154,MATCH(LEFT(M9,255),LEFT('Disaggregation Data'!$J$3:$J$154,255),0))),"")</f>
        <v/>
      </c>
      <c r="G9" s="370" t="str">
        <f t="array" ref="G9">IFERROR(IF(INDEX('Disaggregation Data'!$M$3:$M$154,MATCH(LEFT(M9,255),LEFT('Disaggregation Data'!$J$3:$J$154,255),0))=0,"",INDEX('Disaggregation Data'!$M$3:$M$154,MATCH(LEFT(M9,255),LEFT('Disaggregation Data'!$J$3:$J$154,255),0))),"")</f>
        <v/>
      </c>
      <c r="H9" s="369" t="str">
        <f t="array" ref="H9">IFERROR(IF(INDEX('Disaggregation Data'!$N$3:$N$154,MATCH(LEFT(M9,255),LEFT('Disaggregation Data'!$J$3:$J$154,255),0))=0,"",INDEX('Disaggregation Data'!$N$3:$N$154,MATCH(LEFT(M9,255),LEFT('Disaggregation Data'!$J$3:$J$154,255),0))),"")</f>
        <v/>
      </c>
      <c r="I9" s="464" t="str">
        <f t="array" ref="I9">IFERROR(IF(INDEX('Disaggregation Records'!$G$3:$G$56,MATCH(LEFT(L9,255),LEFT('Disaggregation Records'!$D$3:$D$56,255),0))=0,"",INDEX('Disaggregation Records'!$G$3:$G$56,MATCH(LEFT(L9,255),LEFT('Disaggregation Records'!$D$3:$D$56,255),0))),"")</f>
        <v/>
      </c>
      <c r="J9" s="464" t="s">
        <v>380</v>
      </c>
      <c r="K9" s="464">
        <f t="shared" ref="K9:K72" si="0">IF(B9=B8,K8+1,0)</f>
        <v>1</v>
      </c>
      <c r="L9" s="464" t="str">
        <f t="shared" ref="L9:L72" si="1">IF(B9&lt;&gt;"",B9&amp;"-"&amp;K9,"")</f>
        <v/>
      </c>
      <c r="M9" s="464" t="str">
        <f t="shared" ref="M9:M72" si="2">IF(B9&lt;&gt;"",B9&amp;C9&amp;D9,"")</f>
        <v/>
      </c>
      <c r="N9" s="432" t="b">
        <f t="shared" ref="N9:N72" si="3">IFERROR(IF(B9&lt;&gt;"",TRUE,FALSE),"")</f>
        <v>0</v>
      </c>
      <c r="O9" s="436" t="s">
        <v>1541</v>
      </c>
      <c r="P9" s="293"/>
      <c r="Q9" s="292"/>
    </row>
    <row r="10" spans="1:39" ht="37.5" customHeight="1" x14ac:dyDescent="0.3">
      <c r="A10" s="367">
        <v>1</v>
      </c>
      <c r="B10" s="384" t="str">
        <f>IFERROR(VLOOKUP(A10,'Impact Indicators - Section B'!$A$9:$S$27,19,FALSE),"")</f>
        <v/>
      </c>
      <c r="C10" s="467" t="str">
        <f t="array" ref="C10">IFERROR(IF(INDEX('Disaggregation Records'!$E$3:$E$56,MATCH(LEFT(L10,255),LEFT('Disaggregation Records'!$D$3:$D$56,255),0))=0,"",INDEX('Disaggregation Records'!$E$3:$E$56,MATCH(LEFT(L10,255),LEFT('Disaggregation Records'!$D$3:$D$56,255),0))),"")</f>
        <v/>
      </c>
      <c r="D10" s="467" t="str">
        <f t="array" ref="D10">IFERROR(IF(INDEX('Disaggregation Records'!$F$3:$F$56,MATCH(LEFT(L10,255),LEFT('Disaggregation Records'!$D$3:$D$56,255),0))=0,"",INDEX('Disaggregation Records'!$F$3:$F$56,MATCH(LEFT(L10,255),LEFT('Disaggregation Records'!$D$3:$D$56,255),0))),"")</f>
        <v/>
      </c>
      <c r="E10" s="370" t="str">
        <f t="array" ref="E10">IFERROR(IF(INDEX('Disaggregation Data'!$K$3:$K$154,MATCH(LEFT(M10,255),LEFT('Disaggregation Data'!$J$3:$J$154,255),0))=0,"",INDEX('Disaggregation Data'!$K$3:$K$154,MATCH(LEFT(M10,255),LEFT('Disaggregation Data'!$J$3:$J$154,255),0))),"")</f>
        <v/>
      </c>
      <c r="F10" s="370" t="str">
        <f t="array" ref="F10">IFERROR(IF(INDEX('Disaggregation Data'!$L$3:$L$154,MATCH(LEFT(M10,255),LEFT('Disaggregation Data'!$J$3:$J$154,255),0))=0,"",INDEX('Disaggregation Data'!$L$3:$L$154,MATCH(LEFT(M10,255),LEFT('Disaggregation Data'!$J$3:$J$154,255),0))),"")</f>
        <v/>
      </c>
      <c r="G10" s="370" t="str">
        <f t="array" ref="G10">IFERROR(IF(INDEX('Disaggregation Data'!$M$3:$M$154,MATCH(LEFT(M10,255),LEFT('Disaggregation Data'!$J$3:$J$154,255),0))=0,"",INDEX('Disaggregation Data'!$M$3:$M$154,MATCH(LEFT(M10,255),LEFT('Disaggregation Data'!$J$3:$J$154,255),0))),"")</f>
        <v/>
      </c>
      <c r="H10" s="369" t="str">
        <f t="array" ref="H10">IFERROR(IF(INDEX('Disaggregation Data'!$N$3:$N$154,MATCH(LEFT(M10,255),LEFT('Disaggregation Data'!$J$3:$J$154,255),0))=0,"",INDEX('Disaggregation Data'!$N$3:$N$154,MATCH(LEFT(M10,255),LEFT('Disaggregation Data'!$J$3:$J$154,255),0))),"")</f>
        <v/>
      </c>
      <c r="I10" s="464" t="str">
        <f t="array" ref="I10">IFERROR(IF(INDEX('Disaggregation Records'!$G$3:$G$56,MATCH(LEFT(L10,255),LEFT('Disaggregation Records'!$D$3:$D$56,255),0))=0,"",INDEX('Disaggregation Records'!$G$3:$G$56,MATCH(LEFT(L10,255),LEFT('Disaggregation Records'!$D$3:$D$56,255),0))),"")</f>
        <v/>
      </c>
      <c r="J10" s="464" t="s">
        <v>380</v>
      </c>
      <c r="K10" s="464">
        <f t="shared" si="0"/>
        <v>2</v>
      </c>
      <c r="L10" s="464" t="str">
        <f t="shared" si="1"/>
        <v/>
      </c>
      <c r="M10" s="464" t="str">
        <f t="shared" si="2"/>
        <v/>
      </c>
      <c r="N10" s="432" t="b">
        <f t="shared" si="3"/>
        <v>0</v>
      </c>
      <c r="O10" s="436" t="s">
        <v>1542</v>
      </c>
      <c r="P10" s="293"/>
      <c r="Q10" s="292"/>
    </row>
    <row r="11" spans="1:39" ht="37.5" customHeight="1" x14ac:dyDescent="0.3">
      <c r="A11" s="367">
        <v>1</v>
      </c>
      <c r="B11" s="384" t="str">
        <f>IFERROR(VLOOKUP(A11,'Impact Indicators - Section B'!$A$9:$S$27,19,FALSE),"")</f>
        <v/>
      </c>
      <c r="C11" s="467" t="str">
        <f t="array" ref="C11">IFERROR(IF(INDEX('Disaggregation Records'!$E$3:$E$56,MATCH(LEFT(L11,255),LEFT('Disaggregation Records'!$D$3:$D$56,255),0))=0,"",INDEX('Disaggregation Records'!$E$3:$E$56,MATCH(LEFT(L11,255),LEFT('Disaggregation Records'!$D$3:$D$56,255),0))),"")</f>
        <v/>
      </c>
      <c r="D11" s="467" t="str">
        <f t="array" ref="D11">IFERROR(IF(INDEX('Disaggregation Records'!$F$3:$F$56,MATCH(LEFT(L11,255),LEFT('Disaggregation Records'!$D$3:$D$56,255),0))=0,"",INDEX('Disaggregation Records'!$F$3:$F$56,MATCH(LEFT(L11,255),LEFT('Disaggregation Records'!$D$3:$D$56,255),0))),"")</f>
        <v/>
      </c>
      <c r="E11" s="370" t="str">
        <f t="array" ref="E11">IFERROR(IF(INDEX('Disaggregation Data'!$K$3:$K$154,MATCH(LEFT(M11,255),LEFT('Disaggregation Data'!$J$3:$J$154,255),0))=0,"",INDEX('Disaggregation Data'!$K$3:$K$154,MATCH(LEFT(M11,255),LEFT('Disaggregation Data'!$J$3:$J$154,255),0))),"")</f>
        <v/>
      </c>
      <c r="F11" s="370" t="str">
        <f t="array" ref="F11">IFERROR(IF(INDEX('Disaggregation Data'!$L$3:$L$154,MATCH(LEFT(M11,255),LEFT('Disaggregation Data'!$J$3:$J$154,255),0))=0,"",INDEX('Disaggregation Data'!$L$3:$L$154,MATCH(LEFT(M11,255),LEFT('Disaggregation Data'!$J$3:$J$154,255),0))),"")</f>
        <v/>
      </c>
      <c r="G11" s="370" t="str">
        <f t="array" ref="G11">IFERROR(IF(INDEX('Disaggregation Data'!$M$3:$M$154,MATCH(LEFT(M11,255),LEFT('Disaggregation Data'!$J$3:$J$154,255),0))=0,"",INDEX('Disaggregation Data'!$M$3:$M$154,MATCH(LEFT(M11,255),LEFT('Disaggregation Data'!$J$3:$J$154,255),0))),"")</f>
        <v/>
      </c>
      <c r="H11" s="369" t="str">
        <f t="array" ref="H11">IFERROR(IF(INDEX('Disaggregation Data'!$N$3:$N$154,MATCH(LEFT(M11,255),LEFT('Disaggregation Data'!$J$3:$J$154,255),0))=0,"",INDEX('Disaggregation Data'!$N$3:$N$154,MATCH(LEFT(M11,255),LEFT('Disaggregation Data'!$J$3:$J$154,255),0))),"")</f>
        <v/>
      </c>
      <c r="I11" s="464" t="str">
        <f t="array" ref="I11">IFERROR(IF(INDEX('Disaggregation Records'!$G$3:$G$56,MATCH(LEFT(L11,255),LEFT('Disaggregation Records'!$D$3:$D$56,255),0))=0,"",INDEX('Disaggregation Records'!$G$3:$G$56,MATCH(LEFT(L11,255),LEFT('Disaggregation Records'!$D$3:$D$56,255),0))),"")</f>
        <v/>
      </c>
      <c r="J11" s="464" t="s">
        <v>380</v>
      </c>
      <c r="K11" s="464">
        <f t="shared" si="0"/>
        <v>3</v>
      </c>
      <c r="L11" s="464" t="str">
        <f t="shared" si="1"/>
        <v/>
      </c>
      <c r="M11" s="464" t="str">
        <f t="shared" si="2"/>
        <v/>
      </c>
      <c r="N11" s="432" t="b">
        <f t="shared" si="3"/>
        <v>0</v>
      </c>
      <c r="O11" s="436" t="s">
        <v>1543</v>
      </c>
      <c r="P11" s="293"/>
      <c r="Q11" s="292"/>
    </row>
    <row r="12" spans="1:39" ht="37.5" customHeight="1" x14ac:dyDescent="0.3">
      <c r="A12" s="367">
        <v>1</v>
      </c>
      <c r="B12" s="384" t="str">
        <f>IFERROR(VLOOKUP(A12,'Impact Indicators - Section B'!$A$9:$S$27,19,FALSE),"")</f>
        <v/>
      </c>
      <c r="C12" s="467" t="str">
        <f t="array" ref="C12">IFERROR(IF(INDEX('Disaggregation Records'!$E$3:$E$56,MATCH(LEFT(L12,255),LEFT('Disaggregation Records'!$D$3:$D$56,255),0))=0,"",INDEX('Disaggregation Records'!$E$3:$E$56,MATCH(LEFT(L12,255),LEFT('Disaggregation Records'!$D$3:$D$56,255),0))),"")</f>
        <v/>
      </c>
      <c r="D12" s="467" t="str">
        <f t="array" ref="D12">IFERROR(IF(INDEX('Disaggregation Records'!$F$3:$F$56,MATCH(LEFT(L12,255),LEFT('Disaggregation Records'!$D$3:$D$56,255),0))=0,"",INDEX('Disaggregation Records'!$F$3:$F$56,MATCH(LEFT(L12,255),LEFT('Disaggregation Records'!$D$3:$D$56,255),0))),"")</f>
        <v/>
      </c>
      <c r="E12" s="370" t="str">
        <f t="array" ref="E12">IFERROR(IF(INDEX('Disaggregation Data'!$K$3:$K$154,MATCH(LEFT(M12,255),LEFT('Disaggregation Data'!$J$3:$J$154,255),0))=0,"",INDEX('Disaggregation Data'!$K$3:$K$154,MATCH(LEFT(M12,255),LEFT('Disaggregation Data'!$J$3:$J$154,255),0))),"")</f>
        <v/>
      </c>
      <c r="F12" s="370" t="str">
        <f t="array" ref="F12">IFERROR(IF(INDEX('Disaggregation Data'!$L$3:$L$154,MATCH(LEFT(M12,255),LEFT('Disaggregation Data'!$J$3:$J$154,255),0))=0,"",INDEX('Disaggregation Data'!$L$3:$L$154,MATCH(LEFT(M12,255),LEFT('Disaggregation Data'!$J$3:$J$154,255),0))),"")</f>
        <v/>
      </c>
      <c r="G12" s="370" t="str">
        <f t="array" ref="G12">IFERROR(IF(INDEX('Disaggregation Data'!$M$3:$M$154,MATCH(LEFT(M12,255),LEFT('Disaggregation Data'!$J$3:$J$154,255),0))=0,"",INDEX('Disaggregation Data'!$M$3:$M$154,MATCH(LEFT(M12,255),LEFT('Disaggregation Data'!$J$3:$J$154,255),0))),"")</f>
        <v/>
      </c>
      <c r="H12" s="369" t="str">
        <f t="array" ref="H12">IFERROR(IF(INDEX('Disaggregation Data'!$N$3:$N$154,MATCH(LEFT(M12,255),LEFT('Disaggregation Data'!$J$3:$J$154,255),0))=0,"",INDEX('Disaggregation Data'!$N$3:$N$154,MATCH(LEFT(M12,255),LEFT('Disaggregation Data'!$J$3:$J$154,255),0))),"")</f>
        <v/>
      </c>
      <c r="I12" s="464" t="str">
        <f t="array" ref="I12">IFERROR(IF(INDEX('Disaggregation Records'!$G$3:$G$56,MATCH(LEFT(L12,255),LEFT('Disaggregation Records'!$D$3:$D$56,255),0))=0,"",INDEX('Disaggregation Records'!$G$3:$G$56,MATCH(LEFT(L12,255),LEFT('Disaggregation Records'!$D$3:$D$56,255),0))),"")</f>
        <v/>
      </c>
      <c r="J12" s="464" t="s">
        <v>380</v>
      </c>
      <c r="K12" s="464">
        <f t="shared" si="0"/>
        <v>4</v>
      </c>
      <c r="L12" s="464" t="str">
        <f t="shared" si="1"/>
        <v/>
      </c>
      <c r="M12" s="464" t="str">
        <f t="shared" si="2"/>
        <v/>
      </c>
      <c r="N12" s="432" t="b">
        <f t="shared" si="3"/>
        <v>0</v>
      </c>
      <c r="O12" s="436" t="s">
        <v>1544</v>
      </c>
      <c r="P12" s="293"/>
      <c r="Q12" s="292"/>
    </row>
    <row r="13" spans="1:39" ht="37.5" customHeight="1" x14ac:dyDescent="0.3">
      <c r="A13" s="367">
        <v>1</v>
      </c>
      <c r="B13" s="384" t="str">
        <f>IFERROR(VLOOKUP(A13,'Impact Indicators - Section B'!$A$9:$S$27,19,FALSE),"")</f>
        <v/>
      </c>
      <c r="C13" s="467" t="str">
        <f t="array" ref="C13">IFERROR(IF(INDEX('Disaggregation Records'!$E$3:$E$56,MATCH(LEFT(L13,255),LEFT('Disaggregation Records'!$D$3:$D$56,255),0))=0,"",INDEX('Disaggregation Records'!$E$3:$E$56,MATCH(LEFT(L13,255),LEFT('Disaggregation Records'!$D$3:$D$56,255),0))),"")</f>
        <v/>
      </c>
      <c r="D13" s="467" t="str">
        <f t="array" ref="D13">IFERROR(IF(INDEX('Disaggregation Records'!$F$3:$F$56,MATCH(LEFT(L13,255),LEFT('Disaggregation Records'!$D$3:$D$56,255),0))=0,"",INDEX('Disaggregation Records'!$F$3:$F$56,MATCH(LEFT(L13,255),LEFT('Disaggregation Records'!$D$3:$D$56,255),0))),"")</f>
        <v/>
      </c>
      <c r="E13" s="370" t="str">
        <f t="array" ref="E13">IFERROR(IF(INDEX('Disaggregation Data'!$K$3:$K$154,MATCH(LEFT(M13,255),LEFT('Disaggregation Data'!$J$3:$J$154,255),0))=0,"",INDEX('Disaggregation Data'!$K$3:$K$154,MATCH(LEFT(M13,255),LEFT('Disaggregation Data'!$J$3:$J$154,255),0))),"")</f>
        <v/>
      </c>
      <c r="F13" s="370" t="str">
        <f t="array" ref="F13">IFERROR(IF(INDEX('Disaggregation Data'!$L$3:$L$154,MATCH(LEFT(M13,255),LEFT('Disaggregation Data'!$J$3:$J$154,255),0))=0,"",INDEX('Disaggregation Data'!$L$3:$L$154,MATCH(LEFT(M13,255),LEFT('Disaggregation Data'!$J$3:$J$154,255),0))),"")</f>
        <v/>
      </c>
      <c r="G13" s="370" t="str">
        <f t="array" ref="G13">IFERROR(IF(INDEX('Disaggregation Data'!$M$3:$M$154,MATCH(LEFT(M13,255),LEFT('Disaggregation Data'!$J$3:$J$154,255),0))=0,"",INDEX('Disaggregation Data'!$M$3:$M$154,MATCH(LEFT(M13,255),LEFT('Disaggregation Data'!$J$3:$J$154,255),0))),"")</f>
        <v/>
      </c>
      <c r="H13" s="369" t="str">
        <f t="array" ref="H13">IFERROR(IF(INDEX('Disaggregation Data'!$N$3:$N$154,MATCH(LEFT(M13,255),LEFT('Disaggregation Data'!$J$3:$J$154,255),0))=0,"",INDEX('Disaggregation Data'!$N$3:$N$154,MATCH(LEFT(M13,255),LEFT('Disaggregation Data'!$J$3:$J$154,255),0))),"")</f>
        <v/>
      </c>
      <c r="I13" s="464" t="str">
        <f t="array" ref="I13">IFERROR(IF(INDEX('Disaggregation Records'!$G$3:$G$56,MATCH(LEFT(L13,255),LEFT('Disaggregation Records'!$D$3:$D$56,255),0))=0,"",INDEX('Disaggregation Records'!$G$3:$G$56,MATCH(LEFT(L13,255),LEFT('Disaggregation Records'!$D$3:$D$56,255),0))),"")</f>
        <v/>
      </c>
      <c r="J13" s="464" t="s">
        <v>380</v>
      </c>
      <c r="K13" s="464">
        <f t="shared" si="0"/>
        <v>5</v>
      </c>
      <c r="L13" s="464" t="str">
        <f t="shared" si="1"/>
        <v/>
      </c>
      <c r="M13" s="464" t="str">
        <f t="shared" si="2"/>
        <v/>
      </c>
      <c r="N13" s="432" t="b">
        <f t="shared" si="3"/>
        <v>0</v>
      </c>
      <c r="O13" s="436" t="s">
        <v>1545</v>
      </c>
      <c r="P13" s="293"/>
      <c r="Q13" s="292"/>
    </row>
    <row r="14" spans="1:39" ht="37.5" customHeight="1" x14ac:dyDescent="0.3">
      <c r="A14" s="367">
        <v>1</v>
      </c>
      <c r="B14" s="384" t="str">
        <f>IFERROR(VLOOKUP(A14,'Impact Indicators - Section B'!$A$9:$S$27,19,FALSE),"")</f>
        <v/>
      </c>
      <c r="C14" s="467" t="str">
        <f t="array" ref="C14">IFERROR(IF(INDEX('Disaggregation Records'!$E$3:$E$56,MATCH(LEFT(L14,255),LEFT('Disaggregation Records'!$D$3:$D$56,255),0))=0,"",INDEX('Disaggregation Records'!$E$3:$E$56,MATCH(LEFT(L14,255),LEFT('Disaggregation Records'!$D$3:$D$56,255),0))),"")</f>
        <v/>
      </c>
      <c r="D14" s="467" t="str">
        <f t="array" ref="D14">IFERROR(IF(INDEX('Disaggregation Records'!$F$3:$F$56,MATCH(LEFT(L14,255),LEFT('Disaggregation Records'!$D$3:$D$56,255),0))=0,"",INDEX('Disaggregation Records'!$F$3:$F$56,MATCH(LEFT(L14,255),LEFT('Disaggregation Records'!$D$3:$D$56,255),0))),"")</f>
        <v/>
      </c>
      <c r="E14" s="370" t="str">
        <f t="array" ref="E14">IFERROR(IF(INDEX('Disaggregation Data'!$K$3:$K$154,MATCH(LEFT(M14,255),LEFT('Disaggregation Data'!$J$3:$J$154,255),0))=0,"",INDEX('Disaggregation Data'!$K$3:$K$154,MATCH(LEFT(M14,255),LEFT('Disaggregation Data'!$J$3:$J$154,255),0))),"")</f>
        <v/>
      </c>
      <c r="F14" s="370" t="str">
        <f t="array" ref="F14">IFERROR(IF(INDEX('Disaggregation Data'!$L$3:$L$154,MATCH(LEFT(M14,255),LEFT('Disaggregation Data'!$J$3:$J$154,255),0))=0,"",INDEX('Disaggregation Data'!$L$3:$L$154,MATCH(LEFT(M14,255),LEFT('Disaggregation Data'!$J$3:$J$154,255),0))),"")</f>
        <v/>
      </c>
      <c r="G14" s="370" t="str">
        <f t="array" ref="G14">IFERROR(IF(INDEX('Disaggregation Data'!$M$3:$M$154,MATCH(LEFT(M14,255),LEFT('Disaggregation Data'!$J$3:$J$154,255),0))=0,"",INDEX('Disaggregation Data'!$M$3:$M$154,MATCH(LEFT(M14,255),LEFT('Disaggregation Data'!$J$3:$J$154,255),0))),"")</f>
        <v/>
      </c>
      <c r="H14" s="369" t="str">
        <f t="array" ref="H14">IFERROR(IF(INDEX('Disaggregation Data'!$N$3:$N$154,MATCH(LEFT(M14,255),LEFT('Disaggregation Data'!$J$3:$J$154,255),0))=0,"",INDEX('Disaggregation Data'!$N$3:$N$154,MATCH(LEFT(M14,255),LEFT('Disaggregation Data'!$J$3:$J$154,255),0))),"")</f>
        <v/>
      </c>
      <c r="I14" s="464" t="str">
        <f t="array" ref="I14">IFERROR(IF(INDEX('Disaggregation Records'!$G$3:$G$56,MATCH(LEFT(L14,255),LEFT('Disaggregation Records'!$D$3:$D$56,255),0))=0,"",INDEX('Disaggregation Records'!$G$3:$G$56,MATCH(LEFT(L14,255),LEFT('Disaggregation Records'!$D$3:$D$56,255),0))),"")</f>
        <v/>
      </c>
      <c r="J14" s="464" t="s">
        <v>380</v>
      </c>
      <c r="K14" s="464">
        <f t="shared" si="0"/>
        <v>6</v>
      </c>
      <c r="L14" s="464" t="str">
        <f t="shared" si="1"/>
        <v/>
      </c>
      <c r="M14" s="464" t="str">
        <f t="shared" si="2"/>
        <v/>
      </c>
      <c r="N14" s="432" t="b">
        <f t="shared" si="3"/>
        <v>0</v>
      </c>
      <c r="O14" s="436" t="s">
        <v>1546</v>
      </c>
      <c r="P14" s="293"/>
      <c r="Q14" s="292"/>
    </row>
    <row r="15" spans="1:39" ht="37.5" customHeight="1" x14ac:dyDescent="0.3">
      <c r="A15" s="367">
        <v>1</v>
      </c>
      <c r="B15" s="384" t="str">
        <f>IFERROR(VLOOKUP(A15,'Impact Indicators - Section B'!$A$9:$S$27,19,FALSE),"")</f>
        <v/>
      </c>
      <c r="C15" s="467" t="str">
        <f t="array" ref="C15">IFERROR(IF(INDEX('Disaggregation Records'!$E$3:$E$56,MATCH(LEFT(L15,255),LEFT('Disaggregation Records'!$D$3:$D$56,255),0))=0,"",INDEX('Disaggregation Records'!$E$3:$E$56,MATCH(LEFT(L15,255),LEFT('Disaggregation Records'!$D$3:$D$56,255),0))),"")</f>
        <v/>
      </c>
      <c r="D15" s="467" t="str">
        <f t="array" ref="D15">IFERROR(IF(INDEX('Disaggregation Records'!$F$3:$F$56,MATCH(LEFT(L15,255),LEFT('Disaggregation Records'!$D$3:$D$56,255),0))=0,"",INDEX('Disaggregation Records'!$F$3:$F$56,MATCH(LEFT(L15,255),LEFT('Disaggregation Records'!$D$3:$D$56,255),0))),"")</f>
        <v/>
      </c>
      <c r="E15" s="370" t="str">
        <f t="array" ref="E15">IFERROR(IF(INDEX('Disaggregation Data'!$K$3:$K$154,MATCH(LEFT(M15,255),LEFT('Disaggregation Data'!$J$3:$J$154,255),0))=0,"",INDEX('Disaggregation Data'!$K$3:$K$154,MATCH(LEFT(M15,255),LEFT('Disaggregation Data'!$J$3:$J$154,255),0))),"")</f>
        <v/>
      </c>
      <c r="F15" s="370" t="str">
        <f t="array" ref="F15">IFERROR(IF(INDEX('Disaggregation Data'!$L$3:$L$154,MATCH(LEFT(M15,255),LEFT('Disaggregation Data'!$J$3:$J$154,255),0))=0,"",INDEX('Disaggregation Data'!$L$3:$L$154,MATCH(LEFT(M15,255),LEFT('Disaggregation Data'!$J$3:$J$154,255),0))),"")</f>
        <v/>
      </c>
      <c r="G15" s="370" t="str">
        <f t="array" ref="G15">IFERROR(IF(INDEX('Disaggregation Data'!$M$3:$M$154,MATCH(LEFT(M15,255),LEFT('Disaggregation Data'!$J$3:$J$154,255),0))=0,"",INDEX('Disaggregation Data'!$M$3:$M$154,MATCH(LEFT(M15,255),LEFT('Disaggregation Data'!$J$3:$J$154,255),0))),"")</f>
        <v/>
      </c>
      <c r="H15" s="369" t="str">
        <f t="array" ref="H15">IFERROR(IF(INDEX('Disaggregation Data'!$N$3:$N$154,MATCH(LEFT(M15,255),LEFT('Disaggregation Data'!$J$3:$J$154,255),0))=0,"",INDEX('Disaggregation Data'!$N$3:$N$154,MATCH(LEFT(M15,255),LEFT('Disaggregation Data'!$J$3:$J$154,255),0))),"")</f>
        <v/>
      </c>
      <c r="I15" s="464" t="str">
        <f t="array" ref="I15">IFERROR(IF(INDEX('Disaggregation Records'!$G$3:$G$56,MATCH(LEFT(L15,255),LEFT('Disaggregation Records'!$D$3:$D$56,255),0))=0,"",INDEX('Disaggregation Records'!$G$3:$G$56,MATCH(LEFT(L15,255),LEFT('Disaggregation Records'!$D$3:$D$56,255),0))),"")</f>
        <v/>
      </c>
      <c r="J15" s="464" t="s">
        <v>380</v>
      </c>
      <c r="K15" s="464">
        <f t="shared" si="0"/>
        <v>7</v>
      </c>
      <c r="L15" s="464" t="str">
        <f t="shared" si="1"/>
        <v/>
      </c>
      <c r="M15" s="464" t="str">
        <f t="shared" si="2"/>
        <v/>
      </c>
      <c r="N15" s="432" t="b">
        <f t="shared" si="3"/>
        <v>0</v>
      </c>
      <c r="O15" s="436" t="s">
        <v>1547</v>
      </c>
      <c r="P15" s="293"/>
      <c r="Q15" s="292"/>
    </row>
    <row r="16" spans="1:39" ht="37.5" customHeight="1" x14ac:dyDescent="0.3">
      <c r="A16" s="367">
        <v>1</v>
      </c>
      <c r="B16" s="384" t="str">
        <f>IFERROR(VLOOKUP(A16,'Impact Indicators - Section B'!$A$9:$S$27,19,FALSE),"")</f>
        <v/>
      </c>
      <c r="C16" s="467" t="str">
        <f t="array" ref="C16">IFERROR(IF(INDEX('Disaggregation Records'!$E$3:$E$56,MATCH(LEFT(L16,255),LEFT('Disaggregation Records'!$D$3:$D$56,255),0))=0,"",INDEX('Disaggregation Records'!$E$3:$E$56,MATCH(LEFT(L16,255),LEFT('Disaggregation Records'!$D$3:$D$56,255),0))),"")</f>
        <v/>
      </c>
      <c r="D16" s="467" t="str">
        <f t="array" ref="D16">IFERROR(IF(INDEX('Disaggregation Records'!$F$3:$F$56,MATCH(LEFT(L16,255),LEFT('Disaggregation Records'!$D$3:$D$56,255),0))=0,"",INDEX('Disaggregation Records'!$F$3:$F$56,MATCH(LEFT(L16,255),LEFT('Disaggregation Records'!$D$3:$D$56,255),0))),"")</f>
        <v/>
      </c>
      <c r="E16" s="370" t="str">
        <f t="array" ref="E16">IFERROR(IF(INDEX('Disaggregation Data'!$K$3:$K$154,MATCH(LEFT(M16,255),LEFT('Disaggregation Data'!$J$3:$J$154,255),0))=0,"",INDEX('Disaggregation Data'!$K$3:$K$154,MATCH(LEFT(M16,255),LEFT('Disaggregation Data'!$J$3:$J$154,255),0))),"")</f>
        <v/>
      </c>
      <c r="F16" s="370" t="str">
        <f t="array" ref="F16">IFERROR(IF(INDEX('Disaggregation Data'!$L$3:$L$154,MATCH(LEFT(M16,255),LEFT('Disaggregation Data'!$J$3:$J$154,255),0))=0,"",INDEX('Disaggregation Data'!$L$3:$L$154,MATCH(LEFT(M16,255),LEFT('Disaggregation Data'!$J$3:$J$154,255),0))),"")</f>
        <v/>
      </c>
      <c r="G16" s="370" t="str">
        <f t="array" ref="G16">IFERROR(IF(INDEX('Disaggregation Data'!$M$3:$M$154,MATCH(LEFT(M16,255),LEFT('Disaggregation Data'!$J$3:$J$154,255),0))=0,"",INDEX('Disaggregation Data'!$M$3:$M$154,MATCH(LEFT(M16,255),LEFT('Disaggregation Data'!$J$3:$J$154,255),0))),"")</f>
        <v/>
      </c>
      <c r="H16" s="369" t="str">
        <f t="array" ref="H16">IFERROR(IF(INDEX('Disaggregation Data'!$N$3:$N$154,MATCH(LEFT(M16,255),LEFT('Disaggregation Data'!$J$3:$J$154,255),0))=0,"",INDEX('Disaggregation Data'!$N$3:$N$154,MATCH(LEFT(M16,255),LEFT('Disaggregation Data'!$J$3:$J$154,255),0))),"")</f>
        <v/>
      </c>
      <c r="I16" s="464" t="str">
        <f t="array" ref="I16">IFERROR(IF(INDEX('Disaggregation Records'!$G$3:$G$56,MATCH(LEFT(L16,255),LEFT('Disaggregation Records'!$D$3:$D$56,255),0))=0,"",INDEX('Disaggregation Records'!$G$3:$G$56,MATCH(LEFT(L16,255),LEFT('Disaggregation Records'!$D$3:$D$56,255),0))),"")</f>
        <v/>
      </c>
      <c r="J16" s="464" t="s">
        <v>380</v>
      </c>
      <c r="K16" s="464">
        <f t="shared" si="0"/>
        <v>8</v>
      </c>
      <c r="L16" s="464" t="str">
        <f t="shared" si="1"/>
        <v/>
      </c>
      <c r="M16" s="464" t="str">
        <f t="shared" si="2"/>
        <v/>
      </c>
      <c r="N16" s="432" t="b">
        <f t="shared" si="3"/>
        <v>0</v>
      </c>
      <c r="O16" s="436" t="s">
        <v>1548</v>
      </c>
      <c r="P16" s="293"/>
      <c r="Q16" s="292"/>
    </row>
    <row r="17" spans="1:17" ht="37.5" customHeight="1" x14ac:dyDescent="0.3">
      <c r="A17" s="367">
        <v>1</v>
      </c>
      <c r="B17" s="384" t="str">
        <f>IFERROR(VLOOKUP(A17,'Impact Indicators - Section B'!$A$9:$S$27,19,FALSE),"")</f>
        <v/>
      </c>
      <c r="C17" s="467" t="str">
        <f t="array" ref="C17">IFERROR(IF(INDEX('Disaggregation Records'!$E$3:$E$56,MATCH(LEFT(L17,255),LEFT('Disaggregation Records'!$D$3:$D$56,255),0))=0,"",INDEX('Disaggregation Records'!$E$3:$E$56,MATCH(LEFT(L17,255),LEFT('Disaggregation Records'!$D$3:$D$56,255),0))),"")</f>
        <v/>
      </c>
      <c r="D17" s="467" t="str">
        <f t="array" ref="D17">IFERROR(IF(INDEX('Disaggregation Records'!$F$3:$F$56,MATCH(LEFT(L17,255),LEFT('Disaggregation Records'!$D$3:$D$56,255),0))=0,"",INDEX('Disaggregation Records'!$F$3:$F$56,MATCH(LEFT(L17,255),LEFT('Disaggregation Records'!$D$3:$D$56,255),0))),"")</f>
        <v/>
      </c>
      <c r="E17" s="370" t="str">
        <f t="array" ref="E17">IFERROR(IF(INDEX('Disaggregation Data'!$K$3:$K$154,MATCH(LEFT(M17,255),LEFT('Disaggregation Data'!$J$3:$J$154,255),0))=0,"",INDEX('Disaggregation Data'!$K$3:$K$154,MATCH(LEFT(M17,255),LEFT('Disaggregation Data'!$J$3:$J$154,255),0))),"")</f>
        <v/>
      </c>
      <c r="F17" s="370" t="str">
        <f t="array" ref="F17">IFERROR(IF(INDEX('Disaggregation Data'!$L$3:$L$154,MATCH(LEFT(M17,255),LEFT('Disaggregation Data'!$J$3:$J$154,255),0))=0,"",INDEX('Disaggregation Data'!$L$3:$L$154,MATCH(LEFT(M17,255),LEFT('Disaggregation Data'!$J$3:$J$154,255),0))),"")</f>
        <v/>
      </c>
      <c r="G17" s="370" t="str">
        <f t="array" ref="G17">IFERROR(IF(INDEX('Disaggregation Data'!$M$3:$M$154,MATCH(LEFT(M17,255),LEFT('Disaggregation Data'!$J$3:$J$154,255),0))=0,"",INDEX('Disaggregation Data'!$M$3:$M$154,MATCH(LEFT(M17,255),LEFT('Disaggregation Data'!$J$3:$J$154,255),0))),"")</f>
        <v/>
      </c>
      <c r="H17" s="369" t="str">
        <f t="array" ref="H17">IFERROR(IF(INDEX('Disaggregation Data'!$N$3:$N$154,MATCH(LEFT(M17,255),LEFT('Disaggregation Data'!$J$3:$J$154,255),0))=0,"",INDEX('Disaggregation Data'!$N$3:$N$154,MATCH(LEFT(M17,255),LEFT('Disaggregation Data'!$J$3:$J$154,255),0))),"")</f>
        <v/>
      </c>
      <c r="I17" s="464" t="str">
        <f t="array" ref="I17">IFERROR(IF(INDEX('Disaggregation Records'!$G$3:$G$56,MATCH(LEFT(L17,255),LEFT('Disaggregation Records'!$D$3:$D$56,255),0))=0,"",INDEX('Disaggregation Records'!$G$3:$G$56,MATCH(LEFT(L17,255),LEFT('Disaggregation Records'!$D$3:$D$56,255),0))),"")</f>
        <v/>
      </c>
      <c r="J17" s="464" t="s">
        <v>380</v>
      </c>
      <c r="K17" s="464">
        <f t="shared" si="0"/>
        <v>9</v>
      </c>
      <c r="L17" s="464" t="str">
        <f t="shared" si="1"/>
        <v/>
      </c>
      <c r="M17" s="464" t="str">
        <f t="shared" si="2"/>
        <v/>
      </c>
      <c r="N17" s="432" t="b">
        <f t="shared" si="3"/>
        <v>0</v>
      </c>
      <c r="O17" s="436" t="s">
        <v>1549</v>
      </c>
      <c r="P17" s="293"/>
      <c r="Q17" s="292"/>
    </row>
    <row r="18" spans="1:17" ht="37.5" customHeight="1" x14ac:dyDescent="0.3">
      <c r="A18" s="367">
        <v>1</v>
      </c>
      <c r="B18" s="384" t="str">
        <f>IFERROR(VLOOKUP(A18,'Impact Indicators - Section B'!$A$9:$S$27,19,FALSE),"")</f>
        <v/>
      </c>
      <c r="C18" s="467" t="str">
        <f t="array" ref="C18">IFERROR(IF(INDEX('Disaggregation Records'!$E$3:$E$56,MATCH(LEFT(L18,255),LEFT('Disaggregation Records'!$D$3:$D$56,255),0))=0,"",INDEX('Disaggregation Records'!$E$3:$E$56,MATCH(LEFT(L18,255),LEFT('Disaggregation Records'!$D$3:$D$56,255),0))),"")</f>
        <v/>
      </c>
      <c r="D18" s="467" t="str">
        <f t="array" ref="D18">IFERROR(IF(INDEX('Disaggregation Records'!$F$3:$F$56,MATCH(LEFT(L18,255),LEFT('Disaggregation Records'!$D$3:$D$56,255),0))=0,"",INDEX('Disaggregation Records'!$F$3:$F$56,MATCH(LEFT(L18,255),LEFT('Disaggregation Records'!$D$3:$D$56,255),0))),"")</f>
        <v/>
      </c>
      <c r="E18" s="370" t="str">
        <f t="array" ref="E18">IFERROR(IF(INDEX('Disaggregation Data'!$K$3:$K$154,MATCH(LEFT(M18,255),LEFT('Disaggregation Data'!$J$3:$J$154,255),0))=0,"",INDEX('Disaggregation Data'!$K$3:$K$154,MATCH(LEFT(M18,255),LEFT('Disaggregation Data'!$J$3:$J$154,255),0))),"")</f>
        <v/>
      </c>
      <c r="F18" s="370" t="str">
        <f t="array" ref="F18">IFERROR(IF(INDEX('Disaggregation Data'!$L$3:$L$154,MATCH(LEFT(M18,255),LEFT('Disaggregation Data'!$J$3:$J$154,255),0))=0,"",INDEX('Disaggregation Data'!$L$3:$L$154,MATCH(LEFT(M18,255),LEFT('Disaggregation Data'!$J$3:$J$154,255),0))),"")</f>
        <v/>
      </c>
      <c r="G18" s="370" t="str">
        <f t="array" ref="G18">IFERROR(IF(INDEX('Disaggregation Data'!$M$3:$M$154,MATCH(LEFT(M18,255),LEFT('Disaggregation Data'!$J$3:$J$154,255),0))=0,"",INDEX('Disaggregation Data'!$M$3:$M$154,MATCH(LEFT(M18,255),LEFT('Disaggregation Data'!$J$3:$J$154,255),0))),"")</f>
        <v/>
      </c>
      <c r="H18" s="369" t="str">
        <f t="array" ref="H18">IFERROR(IF(INDEX('Disaggregation Data'!$N$3:$N$154,MATCH(LEFT(M18,255),LEFT('Disaggregation Data'!$J$3:$J$154,255),0))=0,"",INDEX('Disaggregation Data'!$N$3:$N$154,MATCH(LEFT(M18,255),LEFT('Disaggregation Data'!$J$3:$J$154,255),0))),"")</f>
        <v/>
      </c>
      <c r="I18" s="464" t="str">
        <f t="array" ref="I18">IFERROR(IF(INDEX('Disaggregation Records'!$G$3:$G$56,MATCH(LEFT(L18,255),LEFT('Disaggregation Records'!$D$3:$D$56,255),0))=0,"",INDEX('Disaggregation Records'!$G$3:$G$56,MATCH(LEFT(L18,255),LEFT('Disaggregation Records'!$D$3:$D$56,255),0))),"")</f>
        <v/>
      </c>
      <c r="J18" s="464" t="s">
        <v>380</v>
      </c>
      <c r="K18" s="464">
        <f t="shared" si="0"/>
        <v>10</v>
      </c>
      <c r="L18" s="464" t="str">
        <f t="shared" si="1"/>
        <v/>
      </c>
      <c r="M18" s="464" t="str">
        <f t="shared" si="2"/>
        <v/>
      </c>
      <c r="N18" s="432" t="b">
        <f t="shared" si="3"/>
        <v>0</v>
      </c>
      <c r="O18" s="436" t="s">
        <v>1550</v>
      </c>
      <c r="P18" s="293"/>
      <c r="Q18" s="292"/>
    </row>
    <row r="19" spans="1:17" ht="37.5" customHeight="1" x14ac:dyDescent="0.3">
      <c r="A19" s="367">
        <v>2</v>
      </c>
      <c r="B19" s="384" t="str">
        <f>IFERROR(VLOOKUP(A19,'Impact Indicators - Section B'!$A$9:$S$27,19,FALSE),"")</f>
        <v>HIV I-9a(M): Percentage of men who have sex with men who are living with HIV</v>
      </c>
      <c r="C19" s="467" t="str">
        <f t="array" ref="C19">IFERROR(IF(INDEX('Disaggregation Records'!$E$3:$E$56,MATCH(LEFT(L19,255),LEFT('Disaggregation Records'!$D$3:$D$56,255),0))=0,"",INDEX('Disaggregation Records'!$E$3:$E$56,MATCH(LEFT(L19,255),LEFT('Disaggregation Records'!$D$3:$D$56,255),0))),"")</f>
        <v>Age</v>
      </c>
      <c r="D19" s="467" t="str">
        <f t="array" ref="D19">IFERROR(IF(INDEX('Disaggregation Records'!$F$3:$F$56,MATCH(LEFT(L19,255),LEFT('Disaggregation Records'!$D$3:$D$56,255),0))=0,"",INDEX('Disaggregation Records'!$F$3:$F$56,MATCH(LEFT(L19,255),LEFT('Disaggregation Records'!$D$3:$D$56,255),0))),"")</f>
        <v>U25</v>
      </c>
      <c r="E19" s="370" t="str">
        <f t="array" ref="E19">IFERROR(IF(INDEX('Disaggregation Data'!$K$3:$K$154,MATCH(LEFT(M19,255),LEFT('Disaggregation Data'!$J$3:$J$154,255),0))=0,"",INDEX('Disaggregation Data'!$K$3:$K$154,MATCH(LEFT(M19,255),LEFT('Disaggregation Data'!$J$3:$J$154,255),0))),"")</f>
        <v/>
      </c>
      <c r="F19" s="370" t="str">
        <f t="array" ref="F19">IFERROR(IF(INDEX('Disaggregation Data'!$L$3:$L$154,MATCH(LEFT(M19,255),LEFT('Disaggregation Data'!$J$3:$J$154,255),0))=0,"",INDEX('Disaggregation Data'!$L$3:$L$154,MATCH(LEFT(M19,255),LEFT('Disaggregation Data'!$J$3:$J$154,255),0))),"")</f>
        <v/>
      </c>
      <c r="G19" s="370" t="str">
        <f t="array" ref="G19">IFERROR(IF(INDEX('Disaggregation Data'!$M$3:$M$154,MATCH(LEFT(M19,255),LEFT('Disaggregation Data'!$J$3:$J$154,255),0))=0,"",INDEX('Disaggregation Data'!$M$3:$M$154,MATCH(LEFT(M19,255),LEFT('Disaggregation Data'!$J$3:$J$154,255),0))),"")</f>
        <v/>
      </c>
      <c r="H19" s="369" t="str">
        <f t="array" ref="H19">IFERROR(IF(INDEX('Disaggregation Data'!$N$3:$N$154,MATCH(LEFT(M19,255),LEFT('Disaggregation Data'!$J$3:$J$154,255),0))=0,"",INDEX('Disaggregation Data'!$N$3:$N$154,MATCH(LEFT(M19,255),LEFT('Disaggregation Data'!$J$3:$J$154,255),0))),"")</f>
        <v>No data for this but will be discussed during grant making.</v>
      </c>
      <c r="I19" s="464" t="str">
        <f t="array" ref="I19">IFERROR(IF(INDEX('Disaggregation Records'!$G$3:$G$56,MATCH(LEFT(L19,255),LEFT('Disaggregation Records'!$D$3:$D$56,255),0))=0,"",INDEX('Disaggregation Records'!$G$3:$G$56,MATCH(LEFT(L19,255),LEFT('Disaggregation Records'!$D$3:$D$56,255),0))),"")</f>
        <v>a1L36000000zoLcEAI</v>
      </c>
      <c r="J19" s="464" t="s">
        <v>386</v>
      </c>
      <c r="K19" s="464">
        <f t="shared" si="0"/>
        <v>0</v>
      </c>
      <c r="L19" s="464" t="str">
        <f t="shared" si="1"/>
        <v>HIV I-9a(M): Percentage of men who have sex with men who are living with HIV-0</v>
      </c>
      <c r="M19" s="464" t="str">
        <f t="shared" si="2"/>
        <v>HIV I-9a(M): Percentage of men who have sex with men who are living with HIVAgeU25</v>
      </c>
      <c r="N19" s="432" t="b">
        <f t="shared" si="3"/>
        <v>1</v>
      </c>
      <c r="O19" s="436" t="s">
        <v>1552</v>
      </c>
      <c r="P19" s="293"/>
      <c r="Q19" s="292"/>
    </row>
    <row r="20" spans="1:17" ht="37.5" customHeight="1" x14ac:dyDescent="0.3">
      <c r="A20" s="367">
        <v>2</v>
      </c>
      <c r="B20" s="384" t="str">
        <f>IFERROR(VLOOKUP(A20,'Impact Indicators - Section B'!$A$9:$S$27,19,FALSE),"")</f>
        <v>HIV I-9a(M): Percentage of men who have sex with men who are living with HIV</v>
      </c>
      <c r="C20" s="467" t="str">
        <f t="array" ref="C20">IFERROR(IF(INDEX('Disaggregation Records'!$E$3:$E$56,MATCH(LEFT(L20,255),LEFT('Disaggregation Records'!$D$3:$D$56,255),0))=0,"",INDEX('Disaggregation Records'!$E$3:$E$56,MATCH(LEFT(L20,255),LEFT('Disaggregation Records'!$D$3:$D$56,255),0))),"")</f>
        <v>Age</v>
      </c>
      <c r="D20" s="467" t="str">
        <f t="array" ref="D20">IFERROR(IF(INDEX('Disaggregation Records'!$F$3:$F$56,MATCH(LEFT(L20,255),LEFT('Disaggregation Records'!$D$3:$D$56,255),0))=0,"",INDEX('Disaggregation Records'!$F$3:$F$56,MATCH(LEFT(L20,255),LEFT('Disaggregation Records'!$D$3:$D$56,255),0))),"")</f>
        <v>25+</v>
      </c>
      <c r="E20" s="370" t="str">
        <f t="array" ref="E20">IFERROR(IF(INDEX('Disaggregation Data'!$K$3:$K$154,MATCH(LEFT(M20,255),LEFT('Disaggregation Data'!$J$3:$J$154,255),0))=0,"",INDEX('Disaggregation Data'!$K$3:$K$154,MATCH(LEFT(M20,255),LEFT('Disaggregation Data'!$J$3:$J$154,255),0))),"")</f>
        <v/>
      </c>
      <c r="F20" s="370" t="str">
        <f t="array" ref="F20">IFERROR(IF(INDEX('Disaggregation Data'!$L$3:$L$154,MATCH(LEFT(M20,255),LEFT('Disaggregation Data'!$J$3:$J$154,255),0))=0,"",INDEX('Disaggregation Data'!$L$3:$L$154,MATCH(LEFT(M20,255),LEFT('Disaggregation Data'!$J$3:$J$154,255),0))),"")</f>
        <v/>
      </c>
      <c r="G20" s="370" t="str">
        <f t="array" ref="G20">IFERROR(IF(INDEX('Disaggregation Data'!$M$3:$M$154,MATCH(LEFT(M20,255),LEFT('Disaggregation Data'!$J$3:$J$154,255),0))=0,"",INDEX('Disaggregation Data'!$M$3:$M$154,MATCH(LEFT(M20,255),LEFT('Disaggregation Data'!$J$3:$J$154,255),0))),"")</f>
        <v/>
      </c>
      <c r="H20" s="369" t="str">
        <f t="array" ref="H20">IFERROR(IF(INDEX('Disaggregation Data'!$N$3:$N$154,MATCH(LEFT(M20,255),LEFT('Disaggregation Data'!$J$3:$J$154,255),0))=0,"",INDEX('Disaggregation Data'!$N$3:$N$154,MATCH(LEFT(M20,255),LEFT('Disaggregation Data'!$J$3:$J$154,255),0))),"")</f>
        <v>No data for this but will be discussed during grant making.</v>
      </c>
      <c r="I20" s="464" t="str">
        <f t="array" ref="I20">IFERROR(IF(INDEX('Disaggregation Records'!$G$3:$G$56,MATCH(LEFT(L20,255),LEFT('Disaggregation Records'!$D$3:$D$56,255),0))=0,"",INDEX('Disaggregation Records'!$G$3:$G$56,MATCH(LEFT(L20,255),LEFT('Disaggregation Records'!$D$3:$D$56,255),0))),"")</f>
        <v>a1L36000000zoLdEAI</v>
      </c>
      <c r="J20" s="464" t="s">
        <v>386</v>
      </c>
      <c r="K20" s="464">
        <f t="shared" si="0"/>
        <v>1</v>
      </c>
      <c r="L20" s="464" t="str">
        <f t="shared" si="1"/>
        <v>HIV I-9a(M): Percentage of men who have sex with men who are living with HIV-1</v>
      </c>
      <c r="M20" s="464" t="str">
        <f t="shared" si="2"/>
        <v>HIV I-9a(M): Percentage of men who have sex with men who are living with HIVAge25+</v>
      </c>
      <c r="N20" s="432" t="b">
        <f t="shared" si="3"/>
        <v>1</v>
      </c>
      <c r="O20" s="436" t="s">
        <v>1553</v>
      </c>
      <c r="P20" s="293"/>
      <c r="Q20" s="292"/>
    </row>
    <row r="21" spans="1:17" ht="37.5" customHeight="1" x14ac:dyDescent="0.3">
      <c r="A21" s="367">
        <v>2</v>
      </c>
      <c r="B21" s="384" t="str">
        <f>IFERROR(VLOOKUP(A21,'Impact Indicators - Section B'!$A$9:$S$27,19,FALSE),"")</f>
        <v>HIV I-9a(M): Percentage of men who have sex with men who are living with HIV</v>
      </c>
      <c r="C21" s="467" t="str">
        <f t="array" ref="C21">IFERROR(IF(INDEX('Disaggregation Records'!$E$3:$E$56,MATCH(LEFT(L21,255),LEFT('Disaggregation Records'!$D$3:$D$56,255),0))=0,"",INDEX('Disaggregation Records'!$E$3:$E$56,MATCH(LEFT(L21,255),LEFT('Disaggregation Records'!$D$3:$D$56,255),0))),"")</f>
        <v/>
      </c>
      <c r="D21" s="467" t="str">
        <f t="array" ref="D21">IFERROR(IF(INDEX('Disaggregation Records'!$F$3:$F$56,MATCH(LEFT(L21,255),LEFT('Disaggregation Records'!$D$3:$D$56,255),0))=0,"",INDEX('Disaggregation Records'!$F$3:$F$56,MATCH(LEFT(L21,255),LEFT('Disaggregation Records'!$D$3:$D$56,255),0))),"")</f>
        <v/>
      </c>
      <c r="E21" s="370" t="str">
        <f t="array" ref="E21">IFERROR(IF(INDEX('Disaggregation Data'!$K$3:$K$154,MATCH(LEFT(M21,255),LEFT('Disaggregation Data'!$J$3:$J$154,255),0))=0,"",INDEX('Disaggregation Data'!$K$3:$K$154,MATCH(LEFT(M21,255),LEFT('Disaggregation Data'!$J$3:$J$154,255),0))),"")</f>
        <v/>
      </c>
      <c r="F21" s="370" t="str">
        <f t="array" ref="F21">IFERROR(IF(INDEX('Disaggregation Data'!$L$3:$L$154,MATCH(LEFT(M21,255),LEFT('Disaggregation Data'!$J$3:$J$154,255),0))=0,"",INDEX('Disaggregation Data'!$L$3:$L$154,MATCH(LEFT(M21,255),LEFT('Disaggregation Data'!$J$3:$J$154,255),0))),"")</f>
        <v/>
      </c>
      <c r="G21" s="370" t="str">
        <f t="array" ref="G21">IFERROR(IF(INDEX('Disaggregation Data'!$M$3:$M$154,MATCH(LEFT(M21,255),LEFT('Disaggregation Data'!$J$3:$J$154,255),0))=0,"",INDEX('Disaggregation Data'!$M$3:$M$154,MATCH(LEFT(M21,255),LEFT('Disaggregation Data'!$J$3:$J$154,255),0))),"")</f>
        <v/>
      </c>
      <c r="H21" s="369" t="str">
        <f t="array" ref="H21">IFERROR(IF(INDEX('Disaggregation Data'!$N$3:$N$154,MATCH(LEFT(M21,255),LEFT('Disaggregation Data'!$J$3:$J$154,255),0))=0,"",INDEX('Disaggregation Data'!$N$3:$N$154,MATCH(LEFT(M21,255),LEFT('Disaggregation Data'!$J$3:$J$154,255),0))),"")</f>
        <v/>
      </c>
      <c r="I21" s="464" t="str">
        <f t="array" ref="I21">IFERROR(IF(INDEX('Disaggregation Records'!$G$3:$G$56,MATCH(LEFT(L21,255),LEFT('Disaggregation Records'!$D$3:$D$56,255),0))=0,"",INDEX('Disaggregation Records'!$G$3:$G$56,MATCH(LEFT(L21,255),LEFT('Disaggregation Records'!$D$3:$D$56,255),0))),"")</f>
        <v/>
      </c>
      <c r="J21" s="464" t="s">
        <v>386</v>
      </c>
      <c r="K21" s="464">
        <f t="shared" si="0"/>
        <v>2</v>
      </c>
      <c r="L21" s="464" t="str">
        <f t="shared" si="1"/>
        <v>HIV I-9a(M): Percentage of men who have sex with men who are living with HIV-2</v>
      </c>
      <c r="M21" s="464" t="str">
        <f t="shared" si="2"/>
        <v>HIV I-9a(M): Percentage of men who have sex with men who are living with HIV</v>
      </c>
      <c r="N21" s="432" t="b">
        <f t="shared" si="3"/>
        <v>1</v>
      </c>
      <c r="O21" s="436" t="s">
        <v>1554</v>
      </c>
      <c r="P21" s="293"/>
      <c r="Q21" s="292"/>
    </row>
    <row r="22" spans="1:17" ht="37.5" customHeight="1" x14ac:dyDescent="0.3">
      <c r="A22" s="367">
        <v>2</v>
      </c>
      <c r="B22" s="384" t="str">
        <f>IFERROR(VLOOKUP(A22,'Impact Indicators - Section B'!$A$9:$S$27,19,FALSE),"")</f>
        <v>HIV I-9a(M): Percentage of men who have sex with men who are living with HIV</v>
      </c>
      <c r="C22" s="467" t="str">
        <f t="array" ref="C22">IFERROR(IF(INDEX('Disaggregation Records'!$E$3:$E$56,MATCH(LEFT(L22,255),LEFT('Disaggregation Records'!$D$3:$D$56,255),0))=0,"",INDEX('Disaggregation Records'!$E$3:$E$56,MATCH(LEFT(L22,255),LEFT('Disaggregation Records'!$D$3:$D$56,255),0))),"")</f>
        <v/>
      </c>
      <c r="D22" s="467" t="str">
        <f t="array" ref="D22">IFERROR(IF(INDEX('Disaggregation Records'!$F$3:$F$56,MATCH(LEFT(L22,255),LEFT('Disaggregation Records'!$D$3:$D$56,255),0))=0,"",INDEX('Disaggregation Records'!$F$3:$F$56,MATCH(LEFT(L22,255),LEFT('Disaggregation Records'!$D$3:$D$56,255),0))),"")</f>
        <v/>
      </c>
      <c r="E22" s="370" t="str">
        <f t="array" ref="E22">IFERROR(IF(INDEX('Disaggregation Data'!$K$3:$K$154,MATCH(LEFT(M22,255),LEFT('Disaggregation Data'!$J$3:$J$154,255),0))=0,"",INDEX('Disaggregation Data'!$K$3:$K$154,MATCH(LEFT(M22,255),LEFT('Disaggregation Data'!$J$3:$J$154,255),0))),"")</f>
        <v/>
      </c>
      <c r="F22" s="370" t="str">
        <f t="array" ref="F22">IFERROR(IF(INDEX('Disaggregation Data'!$L$3:$L$154,MATCH(LEFT(M22,255),LEFT('Disaggregation Data'!$J$3:$J$154,255),0))=0,"",INDEX('Disaggregation Data'!$L$3:$L$154,MATCH(LEFT(M22,255),LEFT('Disaggregation Data'!$J$3:$J$154,255),0))),"")</f>
        <v/>
      </c>
      <c r="G22" s="370" t="str">
        <f t="array" ref="G22">IFERROR(IF(INDEX('Disaggregation Data'!$M$3:$M$154,MATCH(LEFT(M22,255),LEFT('Disaggregation Data'!$J$3:$J$154,255),0))=0,"",INDEX('Disaggregation Data'!$M$3:$M$154,MATCH(LEFT(M22,255),LEFT('Disaggregation Data'!$J$3:$J$154,255),0))),"")</f>
        <v/>
      </c>
      <c r="H22" s="369" t="str">
        <f t="array" ref="H22">IFERROR(IF(INDEX('Disaggregation Data'!$N$3:$N$154,MATCH(LEFT(M22,255),LEFT('Disaggregation Data'!$J$3:$J$154,255),0))=0,"",INDEX('Disaggregation Data'!$N$3:$N$154,MATCH(LEFT(M22,255),LEFT('Disaggregation Data'!$J$3:$J$154,255),0))),"")</f>
        <v/>
      </c>
      <c r="I22" s="464" t="str">
        <f t="array" ref="I22">IFERROR(IF(INDEX('Disaggregation Records'!$G$3:$G$56,MATCH(LEFT(L22,255),LEFT('Disaggregation Records'!$D$3:$D$56,255),0))=0,"",INDEX('Disaggregation Records'!$G$3:$G$56,MATCH(LEFT(L22,255),LEFT('Disaggregation Records'!$D$3:$D$56,255),0))),"")</f>
        <v/>
      </c>
      <c r="J22" s="464" t="s">
        <v>386</v>
      </c>
      <c r="K22" s="464">
        <f t="shared" si="0"/>
        <v>3</v>
      </c>
      <c r="L22" s="464" t="str">
        <f t="shared" si="1"/>
        <v>HIV I-9a(M): Percentage of men who have sex with men who are living with HIV-3</v>
      </c>
      <c r="M22" s="464" t="str">
        <f t="shared" si="2"/>
        <v>HIV I-9a(M): Percentage of men who have sex with men who are living with HIV</v>
      </c>
      <c r="N22" s="432" t="b">
        <f t="shared" si="3"/>
        <v>1</v>
      </c>
      <c r="O22" s="436" t="s">
        <v>1555</v>
      </c>
      <c r="P22" s="293"/>
      <c r="Q22" s="292"/>
    </row>
    <row r="23" spans="1:17" ht="37.5" customHeight="1" x14ac:dyDescent="0.3">
      <c r="A23" s="367">
        <v>2</v>
      </c>
      <c r="B23" s="384" t="str">
        <f>IFERROR(VLOOKUP(A23,'Impact Indicators - Section B'!$A$9:$S$27,19,FALSE),"")</f>
        <v>HIV I-9a(M): Percentage of men who have sex with men who are living with HIV</v>
      </c>
      <c r="C23" s="467" t="str">
        <f t="array" ref="C23">IFERROR(IF(INDEX('Disaggregation Records'!$E$3:$E$56,MATCH(LEFT(L23,255),LEFT('Disaggregation Records'!$D$3:$D$56,255),0))=0,"",INDEX('Disaggregation Records'!$E$3:$E$56,MATCH(LEFT(L23,255),LEFT('Disaggregation Records'!$D$3:$D$56,255),0))),"")</f>
        <v/>
      </c>
      <c r="D23" s="467" t="str">
        <f t="array" ref="D23">IFERROR(IF(INDEX('Disaggregation Records'!$F$3:$F$56,MATCH(LEFT(L23,255),LEFT('Disaggregation Records'!$D$3:$D$56,255),0))=0,"",INDEX('Disaggregation Records'!$F$3:$F$56,MATCH(LEFT(L23,255),LEFT('Disaggregation Records'!$D$3:$D$56,255),0))),"")</f>
        <v/>
      </c>
      <c r="E23" s="370" t="str">
        <f t="array" ref="E23">IFERROR(IF(INDEX('Disaggregation Data'!$K$3:$K$154,MATCH(LEFT(M23,255),LEFT('Disaggregation Data'!$J$3:$J$154,255),0))=0,"",INDEX('Disaggregation Data'!$K$3:$K$154,MATCH(LEFT(M23,255),LEFT('Disaggregation Data'!$J$3:$J$154,255),0))),"")</f>
        <v/>
      </c>
      <c r="F23" s="370" t="str">
        <f t="array" ref="F23">IFERROR(IF(INDEX('Disaggregation Data'!$L$3:$L$154,MATCH(LEFT(M23,255),LEFT('Disaggregation Data'!$J$3:$J$154,255),0))=0,"",INDEX('Disaggregation Data'!$L$3:$L$154,MATCH(LEFT(M23,255),LEFT('Disaggregation Data'!$J$3:$J$154,255),0))),"")</f>
        <v/>
      </c>
      <c r="G23" s="370" t="str">
        <f t="array" ref="G23">IFERROR(IF(INDEX('Disaggregation Data'!$M$3:$M$154,MATCH(LEFT(M23,255),LEFT('Disaggregation Data'!$J$3:$J$154,255),0))=0,"",INDEX('Disaggregation Data'!$M$3:$M$154,MATCH(LEFT(M23,255),LEFT('Disaggregation Data'!$J$3:$J$154,255),0))),"")</f>
        <v/>
      </c>
      <c r="H23" s="369" t="str">
        <f t="array" ref="H23">IFERROR(IF(INDEX('Disaggregation Data'!$N$3:$N$154,MATCH(LEFT(M23,255),LEFT('Disaggregation Data'!$J$3:$J$154,255),0))=0,"",INDEX('Disaggregation Data'!$N$3:$N$154,MATCH(LEFT(M23,255),LEFT('Disaggregation Data'!$J$3:$J$154,255),0))),"")</f>
        <v/>
      </c>
      <c r="I23" s="464" t="str">
        <f t="array" ref="I23">IFERROR(IF(INDEX('Disaggregation Records'!$G$3:$G$56,MATCH(LEFT(L23,255),LEFT('Disaggregation Records'!$D$3:$D$56,255),0))=0,"",INDEX('Disaggregation Records'!$G$3:$G$56,MATCH(LEFT(L23,255),LEFT('Disaggregation Records'!$D$3:$D$56,255),0))),"")</f>
        <v/>
      </c>
      <c r="J23" s="464" t="s">
        <v>386</v>
      </c>
      <c r="K23" s="464">
        <f t="shared" si="0"/>
        <v>4</v>
      </c>
      <c r="L23" s="464" t="str">
        <f t="shared" si="1"/>
        <v>HIV I-9a(M): Percentage of men who have sex with men who are living with HIV-4</v>
      </c>
      <c r="M23" s="464" t="str">
        <f t="shared" si="2"/>
        <v>HIV I-9a(M): Percentage of men who have sex with men who are living with HIV</v>
      </c>
      <c r="N23" s="432" t="b">
        <f t="shared" si="3"/>
        <v>1</v>
      </c>
      <c r="O23" s="436" t="s">
        <v>1556</v>
      </c>
      <c r="P23" s="293"/>
      <c r="Q23" s="292"/>
    </row>
    <row r="24" spans="1:17" ht="37.5" customHeight="1" x14ac:dyDescent="0.3">
      <c r="A24" s="367">
        <v>2</v>
      </c>
      <c r="B24" s="384" t="str">
        <f>IFERROR(VLOOKUP(A24,'Impact Indicators - Section B'!$A$9:$S$27,19,FALSE),"")</f>
        <v>HIV I-9a(M): Percentage of men who have sex with men who are living with HIV</v>
      </c>
      <c r="C24" s="467" t="str">
        <f t="array" ref="C24">IFERROR(IF(INDEX('Disaggregation Records'!$E$3:$E$56,MATCH(LEFT(L24,255),LEFT('Disaggregation Records'!$D$3:$D$56,255),0))=0,"",INDEX('Disaggregation Records'!$E$3:$E$56,MATCH(LEFT(L24,255),LEFT('Disaggregation Records'!$D$3:$D$56,255),0))),"")</f>
        <v/>
      </c>
      <c r="D24" s="467" t="str">
        <f t="array" ref="D24">IFERROR(IF(INDEX('Disaggregation Records'!$F$3:$F$56,MATCH(LEFT(L24,255),LEFT('Disaggregation Records'!$D$3:$D$56,255),0))=0,"",INDEX('Disaggregation Records'!$F$3:$F$56,MATCH(LEFT(L24,255),LEFT('Disaggregation Records'!$D$3:$D$56,255),0))),"")</f>
        <v/>
      </c>
      <c r="E24" s="370" t="str">
        <f t="array" ref="E24">IFERROR(IF(INDEX('Disaggregation Data'!$K$3:$K$154,MATCH(LEFT(M24,255),LEFT('Disaggregation Data'!$J$3:$J$154,255),0))=0,"",INDEX('Disaggregation Data'!$K$3:$K$154,MATCH(LEFT(M24,255),LEFT('Disaggregation Data'!$J$3:$J$154,255),0))),"")</f>
        <v/>
      </c>
      <c r="F24" s="370" t="str">
        <f t="array" ref="F24">IFERROR(IF(INDEX('Disaggregation Data'!$L$3:$L$154,MATCH(LEFT(M24,255),LEFT('Disaggregation Data'!$J$3:$J$154,255),0))=0,"",INDEX('Disaggregation Data'!$L$3:$L$154,MATCH(LEFT(M24,255),LEFT('Disaggregation Data'!$J$3:$J$154,255),0))),"")</f>
        <v/>
      </c>
      <c r="G24" s="370" t="str">
        <f t="array" ref="G24">IFERROR(IF(INDEX('Disaggregation Data'!$M$3:$M$154,MATCH(LEFT(M24,255),LEFT('Disaggregation Data'!$J$3:$J$154,255),0))=0,"",INDEX('Disaggregation Data'!$M$3:$M$154,MATCH(LEFT(M24,255),LEFT('Disaggregation Data'!$J$3:$J$154,255),0))),"")</f>
        <v/>
      </c>
      <c r="H24" s="369" t="str">
        <f t="array" ref="H24">IFERROR(IF(INDEX('Disaggregation Data'!$N$3:$N$154,MATCH(LEFT(M24,255),LEFT('Disaggregation Data'!$J$3:$J$154,255),0))=0,"",INDEX('Disaggregation Data'!$N$3:$N$154,MATCH(LEFT(M24,255),LEFT('Disaggregation Data'!$J$3:$J$154,255),0))),"")</f>
        <v/>
      </c>
      <c r="I24" s="464" t="str">
        <f t="array" ref="I24">IFERROR(IF(INDEX('Disaggregation Records'!$G$3:$G$56,MATCH(LEFT(L24,255),LEFT('Disaggregation Records'!$D$3:$D$56,255),0))=0,"",INDEX('Disaggregation Records'!$G$3:$G$56,MATCH(LEFT(L24,255),LEFT('Disaggregation Records'!$D$3:$D$56,255),0))),"")</f>
        <v/>
      </c>
      <c r="J24" s="464" t="s">
        <v>386</v>
      </c>
      <c r="K24" s="464">
        <f t="shared" si="0"/>
        <v>5</v>
      </c>
      <c r="L24" s="464" t="str">
        <f t="shared" si="1"/>
        <v>HIV I-9a(M): Percentage of men who have sex with men who are living with HIV-5</v>
      </c>
      <c r="M24" s="464" t="str">
        <f t="shared" si="2"/>
        <v>HIV I-9a(M): Percentage of men who have sex with men who are living with HIV</v>
      </c>
      <c r="N24" s="432" t="b">
        <f t="shared" si="3"/>
        <v>1</v>
      </c>
      <c r="O24" s="436" t="s">
        <v>1557</v>
      </c>
      <c r="P24" s="293"/>
      <c r="Q24" s="292"/>
    </row>
    <row r="25" spans="1:17" ht="37.5" customHeight="1" x14ac:dyDescent="0.3">
      <c r="A25" s="367">
        <v>2</v>
      </c>
      <c r="B25" s="384" t="str">
        <f>IFERROR(VLOOKUP(A25,'Impact Indicators - Section B'!$A$9:$S$27,19,FALSE),"")</f>
        <v>HIV I-9a(M): Percentage of men who have sex with men who are living with HIV</v>
      </c>
      <c r="C25" s="467" t="str">
        <f t="array" ref="C25">IFERROR(IF(INDEX('Disaggregation Records'!$E$3:$E$56,MATCH(LEFT(L25,255),LEFT('Disaggregation Records'!$D$3:$D$56,255),0))=0,"",INDEX('Disaggregation Records'!$E$3:$E$56,MATCH(LEFT(L25,255),LEFT('Disaggregation Records'!$D$3:$D$56,255),0))),"")</f>
        <v/>
      </c>
      <c r="D25" s="467" t="str">
        <f t="array" ref="D25">IFERROR(IF(INDEX('Disaggregation Records'!$F$3:$F$56,MATCH(LEFT(L25,255),LEFT('Disaggregation Records'!$D$3:$D$56,255),0))=0,"",INDEX('Disaggregation Records'!$F$3:$F$56,MATCH(LEFT(L25,255),LEFT('Disaggregation Records'!$D$3:$D$56,255),0))),"")</f>
        <v/>
      </c>
      <c r="E25" s="370" t="str">
        <f t="array" ref="E25">IFERROR(IF(INDEX('Disaggregation Data'!$K$3:$K$154,MATCH(LEFT(M25,255),LEFT('Disaggregation Data'!$J$3:$J$154,255),0))=0,"",INDEX('Disaggregation Data'!$K$3:$K$154,MATCH(LEFT(M25,255),LEFT('Disaggregation Data'!$J$3:$J$154,255),0))),"")</f>
        <v/>
      </c>
      <c r="F25" s="370" t="str">
        <f t="array" ref="F25">IFERROR(IF(INDEX('Disaggregation Data'!$L$3:$L$154,MATCH(LEFT(M25,255),LEFT('Disaggregation Data'!$J$3:$J$154,255),0))=0,"",INDEX('Disaggregation Data'!$L$3:$L$154,MATCH(LEFT(M25,255),LEFT('Disaggregation Data'!$J$3:$J$154,255),0))),"")</f>
        <v/>
      </c>
      <c r="G25" s="370" t="str">
        <f t="array" ref="G25">IFERROR(IF(INDEX('Disaggregation Data'!$M$3:$M$154,MATCH(LEFT(M25,255),LEFT('Disaggregation Data'!$J$3:$J$154,255),0))=0,"",INDEX('Disaggregation Data'!$M$3:$M$154,MATCH(LEFT(M25,255),LEFT('Disaggregation Data'!$J$3:$J$154,255),0))),"")</f>
        <v/>
      </c>
      <c r="H25" s="369" t="str">
        <f t="array" ref="H25">IFERROR(IF(INDEX('Disaggregation Data'!$N$3:$N$154,MATCH(LEFT(M25,255),LEFT('Disaggregation Data'!$J$3:$J$154,255),0))=0,"",INDEX('Disaggregation Data'!$N$3:$N$154,MATCH(LEFT(M25,255),LEFT('Disaggregation Data'!$J$3:$J$154,255),0))),"")</f>
        <v/>
      </c>
      <c r="I25" s="464" t="str">
        <f t="array" ref="I25">IFERROR(IF(INDEX('Disaggregation Records'!$G$3:$G$56,MATCH(LEFT(L25,255),LEFT('Disaggregation Records'!$D$3:$D$56,255),0))=0,"",INDEX('Disaggregation Records'!$G$3:$G$56,MATCH(LEFT(L25,255),LEFT('Disaggregation Records'!$D$3:$D$56,255),0))),"")</f>
        <v/>
      </c>
      <c r="J25" s="464" t="s">
        <v>386</v>
      </c>
      <c r="K25" s="464">
        <f t="shared" si="0"/>
        <v>6</v>
      </c>
      <c r="L25" s="464" t="str">
        <f t="shared" si="1"/>
        <v>HIV I-9a(M): Percentage of men who have sex with men who are living with HIV-6</v>
      </c>
      <c r="M25" s="464" t="str">
        <f t="shared" si="2"/>
        <v>HIV I-9a(M): Percentage of men who have sex with men who are living with HIV</v>
      </c>
      <c r="N25" s="432" t="b">
        <f t="shared" si="3"/>
        <v>1</v>
      </c>
      <c r="O25" s="436" t="s">
        <v>1558</v>
      </c>
      <c r="P25" s="293"/>
      <c r="Q25" s="292"/>
    </row>
    <row r="26" spans="1:17" ht="37.5" customHeight="1" x14ac:dyDescent="0.3">
      <c r="A26" s="367">
        <v>2</v>
      </c>
      <c r="B26" s="384" t="str">
        <f>IFERROR(VLOOKUP(A26,'Impact Indicators - Section B'!$A$9:$S$27,19,FALSE),"")</f>
        <v>HIV I-9a(M): Percentage of men who have sex with men who are living with HIV</v>
      </c>
      <c r="C26" s="467" t="str">
        <f t="array" ref="C26">IFERROR(IF(INDEX('Disaggregation Records'!$E$3:$E$56,MATCH(LEFT(L26,255),LEFT('Disaggregation Records'!$D$3:$D$56,255),0))=0,"",INDEX('Disaggregation Records'!$E$3:$E$56,MATCH(LEFT(L26,255),LEFT('Disaggregation Records'!$D$3:$D$56,255),0))),"")</f>
        <v/>
      </c>
      <c r="D26" s="467" t="str">
        <f t="array" ref="D26">IFERROR(IF(INDEX('Disaggregation Records'!$F$3:$F$56,MATCH(LEFT(L26,255),LEFT('Disaggregation Records'!$D$3:$D$56,255),0))=0,"",INDEX('Disaggregation Records'!$F$3:$F$56,MATCH(LEFT(L26,255),LEFT('Disaggregation Records'!$D$3:$D$56,255),0))),"")</f>
        <v/>
      </c>
      <c r="E26" s="370" t="str">
        <f t="array" ref="E26">IFERROR(IF(INDEX('Disaggregation Data'!$K$3:$K$154,MATCH(LEFT(M26,255),LEFT('Disaggregation Data'!$J$3:$J$154,255),0))=0,"",INDEX('Disaggregation Data'!$K$3:$K$154,MATCH(LEFT(M26,255),LEFT('Disaggregation Data'!$J$3:$J$154,255),0))),"")</f>
        <v/>
      </c>
      <c r="F26" s="370" t="str">
        <f t="array" ref="F26">IFERROR(IF(INDEX('Disaggregation Data'!$L$3:$L$154,MATCH(LEFT(M26,255),LEFT('Disaggregation Data'!$J$3:$J$154,255),0))=0,"",INDEX('Disaggregation Data'!$L$3:$L$154,MATCH(LEFT(M26,255),LEFT('Disaggregation Data'!$J$3:$J$154,255),0))),"")</f>
        <v/>
      </c>
      <c r="G26" s="370" t="str">
        <f t="array" ref="G26">IFERROR(IF(INDEX('Disaggregation Data'!$M$3:$M$154,MATCH(LEFT(M26,255),LEFT('Disaggregation Data'!$J$3:$J$154,255),0))=0,"",INDEX('Disaggregation Data'!$M$3:$M$154,MATCH(LEFT(M26,255),LEFT('Disaggregation Data'!$J$3:$J$154,255),0))),"")</f>
        <v/>
      </c>
      <c r="H26" s="369" t="str">
        <f t="array" ref="H26">IFERROR(IF(INDEX('Disaggregation Data'!$N$3:$N$154,MATCH(LEFT(M26,255),LEFT('Disaggregation Data'!$J$3:$J$154,255),0))=0,"",INDEX('Disaggregation Data'!$N$3:$N$154,MATCH(LEFT(M26,255),LEFT('Disaggregation Data'!$J$3:$J$154,255),0))),"")</f>
        <v/>
      </c>
      <c r="I26" s="464" t="str">
        <f t="array" ref="I26">IFERROR(IF(INDEX('Disaggregation Records'!$G$3:$G$56,MATCH(LEFT(L26,255),LEFT('Disaggregation Records'!$D$3:$D$56,255),0))=0,"",INDEX('Disaggregation Records'!$G$3:$G$56,MATCH(LEFT(L26,255),LEFT('Disaggregation Records'!$D$3:$D$56,255),0))),"")</f>
        <v/>
      </c>
      <c r="J26" s="464" t="s">
        <v>386</v>
      </c>
      <c r="K26" s="464">
        <f t="shared" si="0"/>
        <v>7</v>
      </c>
      <c r="L26" s="464" t="str">
        <f t="shared" si="1"/>
        <v>HIV I-9a(M): Percentage of men who have sex with men who are living with HIV-7</v>
      </c>
      <c r="M26" s="464" t="str">
        <f t="shared" si="2"/>
        <v>HIV I-9a(M): Percentage of men who have sex with men who are living with HIV</v>
      </c>
      <c r="N26" s="432" t="b">
        <f t="shared" si="3"/>
        <v>1</v>
      </c>
      <c r="O26" s="436" t="s">
        <v>1559</v>
      </c>
      <c r="P26" s="293"/>
      <c r="Q26" s="292"/>
    </row>
    <row r="27" spans="1:17" ht="37.5" customHeight="1" x14ac:dyDescent="0.3">
      <c r="A27" s="367">
        <v>2</v>
      </c>
      <c r="B27" s="384" t="str">
        <f>IFERROR(VLOOKUP(A27,'Impact Indicators - Section B'!$A$9:$S$27,19,FALSE),"")</f>
        <v>HIV I-9a(M): Percentage of men who have sex with men who are living with HIV</v>
      </c>
      <c r="C27" s="467" t="str">
        <f t="array" ref="C27">IFERROR(IF(INDEX('Disaggregation Records'!$E$3:$E$56,MATCH(LEFT(L27,255),LEFT('Disaggregation Records'!$D$3:$D$56,255),0))=0,"",INDEX('Disaggregation Records'!$E$3:$E$56,MATCH(LEFT(L27,255),LEFT('Disaggregation Records'!$D$3:$D$56,255),0))),"")</f>
        <v/>
      </c>
      <c r="D27" s="467" t="str">
        <f t="array" ref="D27">IFERROR(IF(INDEX('Disaggregation Records'!$F$3:$F$56,MATCH(LEFT(L27,255),LEFT('Disaggregation Records'!$D$3:$D$56,255),0))=0,"",INDEX('Disaggregation Records'!$F$3:$F$56,MATCH(LEFT(L27,255),LEFT('Disaggregation Records'!$D$3:$D$56,255),0))),"")</f>
        <v/>
      </c>
      <c r="E27" s="370" t="str">
        <f t="array" ref="E27">IFERROR(IF(INDEX('Disaggregation Data'!$K$3:$K$154,MATCH(LEFT(M27,255),LEFT('Disaggregation Data'!$J$3:$J$154,255),0))=0,"",INDEX('Disaggregation Data'!$K$3:$K$154,MATCH(LEFT(M27,255),LEFT('Disaggregation Data'!$J$3:$J$154,255),0))),"")</f>
        <v/>
      </c>
      <c r="F27" s="370" t="str">
        <f t="array" ref="F27">IFERROR(IF(INDEX('Disaggregation Data'!$L$3:$L$154,MATCH(LEFT(M27,255),LEFT('Disaggregation Data'!$J$3:$J$154,255),0))=0,"",INDEX('Disaggregation Data'!$L$3:$L$154,MATCH(LEFT(M27,255),LEFT('Disaggregation Data'!$J$3:$J$154,255),0))),"")</f>
        <v/>
      </c>
      <c r="G27" s="370" t="str">
        <f t="array" ref="G27">IFERROR(IF(INDEX('Disaggregation Data'!$M$3:$M$154,MATCH(LEFT(M27,255),LEFT('Disaggregation Data'!$J$3:$J$154,255),0))=0,"",INDEX('Disaggregation Data'!$M$3:$M$154,MATCH(LEFT(M27,255),LEFT('Disaggregation Data'!$J$3:$J$154,255),0))),"")</f>
        <v/>
      </c>
      <c r="H27" s="369" t="str">
        <f t="array" ref="H27">IFERROR(IF(INDEX('Disaggregation Data'!$N$3:$N$154,MATCH(LEFT(M27,255),LEFT('Disaggregation Data'!$J$3:$J$154,255),0))=0,"",INDEX('Disaggregation Data'!$N$3:$N$154,MATCH(LEFT(M27,255),LEFT('Disaggregation Data'!$J$3:$J$154,255),0))),"")</f>
        <v/>
      </c>
      <c r="I27" s="464" t="str">
        <f t="array" ref="I27">IFERROR(IF(INDEX('Disaggregation Records'!$G$3:$G$56,MATCH(LEFT(L27,255),LEFT('Disaggregation Records'!$D$3:$D$56,255),0))=0,"",INDEX('Disaggregation Records'!$G$3:$G$56,MATCH(LEFT(L27,255),LEFT('Disaggregation Records'!$D$3:$D$56,255),0))),"")</f>
        <v/>
      </c>
      <c r="J27" s="464" t="s">
        <v>386</v>
      </c>
      <c r="K27" s="464">
        <f t="shared" si="0"/>
        <v>8</v>
      </c>
      <c r="L27" s="464" t="str">
        <f t="shared" si="1"/>
        <v>HIV I-9a(M): Percentage of men who have sex with men who are living with HIV-8</v>
      </c>
      <c r="M27" s="464" t="str">
        <f t="shared" si="2"/>
        <v>HIV I-9a(M): Percentage of men who have sex with men who are living with HIV</v>
      </c>
      <c r="N27" s="432" t="b">
        <f t="shared" si="3"/>
        <v>1</v>
      </c>
      <c r="O27" s="436" t="s">
        <v>1560</v>
      </c>
      <c r="P27" s="293"/>
      <c r="Q27" s="292"/>
    </row>
    <row r="28" spans="1:17" ht="37.5" customHeight="1" x14ac:dyDescent="0.3">
      <c r="A28" s="367">
        <v>2</v>
      </c>
      <c r="B28" s="384" t="str">
        <f>IFERROR(VLOOKUP(A28,'Impact Indicators - Section B'!$A$9:$S$27,19,FALSE),"")</f>
        <v>HIV I-9a(M): Percentage of men who have sex with men who are living with HIV</v>
      </c>
      <c r="C28" s="467" t="str">
        <f t="array" ref="C28">IFERROR(IF(INDEX('Disaggregation Records'!$E$3:$E$56,MATCH(LEFT(L28,255),LEFT('Disaggregation Records'!$D$3:$D$56,255),0))=0,"",INDEX('Disaggregation Records'!$E$3:$E$56,MATCH(LEFT(L28,255),LEFT('Disaggregation Records'!$D$3:$D$56,255),0))),"")</f>
        <v/>
      </c>
      <c r="D28" s="467" t="str">
        <f t="array" ref="D28">IFERROR(IF(INDEX('Disaggregation Records'!$F$3:$F$56,MATCH(LEFT(L28,255),LEFT('Disaggregation Records'!$D$3:$D$56,255),0))=0,"",INDEX('Disaggregation Records'!$F$3:$F$56,MATCH(LEFT(L28,255),LEFT('Disaggregation Records'!$D$3:$D$56,255),0))),"")</f>
        <v/>
      </c>
      <c r="E28" s="370" t="str">
        <f t="array" ref="E28">IFERROR(IF(INDEX('Disaggregation Data'!$K$3:$K$154,MATCH(LEFT(M28,255),LEFT('Disaggregation Data'!$J$3:$J$154,255),0))=0,"",INDEX('Disaggregation Data'!$K$3:$K$154,MATCH(LEFT(M28,255),LEFT('Disaggregation Data'!$J$3:$J$154,255),0))),"")</f>
        <v/>
      </c>
      <c r="F28" s="370" t="str">
        <f t="array" ref="F28">IFERROR(IF(INDEX('Disaggregation Data'!$L$3:$L$154,MATCH(LEFT(M28,255),LEFT('Disaggregation Data'!$J$3:$J$154,255),0))=0,"",INDEX('Disaggregation Data'!$L$3:$L$154,MATCH(LEFT(M28,255),LEFT('Disaggregation Data'!$J$3:$J$154,255),0))),"")</f>
        <v/>
      </c>
      <c r="G28" s="370" t="str">
        <f t="array" ref="G28">IFERROR(IF(INDEX('Disaggregation Data'!$M$3:$M$154,MATCH(LEFT(M28,255),LEFT('Disaggregation Data'!$J$3:$J$154,255),0))=0,"",INDEX('Disaggregation Data'!$M$3:$M$154,MATCH(LEFT(M28,255),LEFT('Disaggregation Data'!$J$3:$J$154,255),0))),"")</f>
        <v/>
      </c>
      <c r="H28" s="369" t="str">
        <f t="array" ref="H28">IFERROR(IF(INDEX('Disaggregation Data'!$N$3:$N$154,MATCH(LEFT(M28,255),LEFT('Disaggregation Data'!$J$3:$J$154,255),0))=0,"",INDEX('Disaggregation Data'!$N$3:$N$154,MATCH(LEFT(M28,255),LEFT('Disaggregation Data'!$J$3:$J$154,255),0))),"")</f>
        <v/>
      </c>
      <c r="I28" s="464" t="str">
        <f t="array" ref="I28">IFERROR(IF(INDEX('Disaggregation Records'!$G$3:$G$56,MATCH(LEFT(L28,255),LEFT('Disaggregation Records'!$D$3:$D$56,255),0))=0,"",INDEX('Disaggregation Records'!$G$3:$G$56,MATCH(LEFT(L28,255),LEFT('Disaggregation Records'!$D$3:$D$56,255),0))),"")</f>
        <v/>
      </c>
      <c r="J28" s="464" t="s">
        <v>386</v>
      </c>
      <c r="K28" s="464">
        <f t="shared" si="0"/>
        <v>9</v>
      </c>
      <c r="L28" s="464" t="str">
        <f t="shared" si="1"/>
        <v>HIV I-9a(M): Percentage of men who have sex with men who are living with HIV-9</v>
      </c>
      <c r="M28" s="464" t="str">
        <f t="shared" si="2"/>
        <v>HIV I-9a(M): Percentage of men who have sex with men who are living with HIV</v>
      </c>
      <c r="N28" s="432" t="b">
        <f t="shared" si="3"/>
        <v>1</v>
      </c>
      <c r="O28" s="436" t="s">
        <v>1561</v>
      </c>
      <c r="P28" s="293"/>
      <c r="Q28" s="292"/>
    </row>
    <row r="29" spans="1:17" ht="37.5" customHeight="1" x14ac:dyDescent="0.3">
      <c r="A29" s="367">
        <v>3</v>
      </c>
      <c r="B29" s="384" t="str">
        <f>IFERROR(VLOOKUP(A29,'Impact Indicators - Section B'!$A$9:$S$27,19,FALSE),"")</f>
        <v>HIV I-10(M): Percentage of sex workers who are living with HIV</v>
      </c>
      <c r="C29" s="467" t="str">
        <f t="array" ref="C29">IFERROR(IF(INDEX('Disaggregation Records'!$E$3:$E$56,MATCH(LEFT(L29,255),LEFT('Disaggregation Records'!$D$3:$D$56,255),0))=0,"",INDEX('Disaggregation Records'!$E$3:$E$56,MATCH(LEFT(L29,255),LEFT('Disaggregation Records'!$D$3:$D$56,255),0))),"")</f>
        <v>Age</v>
      </c>
      <c r="D29" s="467" t="str">
        <f t="array" ref="D29">IFERROR(IF(INDEX('Disaggregation Records'!$F$3:$F$56,MATCH(LEFT(L29,255),LEFT('Disaggregation Records'!$D$3:$D$56,255),0))=0,"",INDEX('Disaggregation Records'!$F$3:$F$56,MATCH(LEFT(L29,255),LEFT('Disaggregation Records'!$D$3:$D$56,255),0))),"")</f>
        <v>U25</v>
      </c>
      <c r="E29" s="370" t="str">
        <f t="array" ref="E29">IFERROR(IF(INDEX('Disaggregation Data'!$K$3:$K$154,MATCH(LEFT(M29,255),LEFT('Disaggregation Data'!$J$3:$J$154,255),0))=0,"",INDEX('Disaggregation Data'!$K$3:$K$154,MATCH(LEFT(M29,255),LEFT('Disaggregation Data'!$J$3:$J$154,255),0))),"")</f>
        <v/>
      </c>
      <c r="F29" s="370" t="str">
        <f t="array" ref="F29">IFERROR(IF(INDEX('Disaggregation Data'!$L$3:$L$154,MATCH(LEFT(M29,255),LEFT('Disaggregation Data'!$J$3:$J$154,255),0))=0,"",INDEX('Disaggregation Data'!$L$3:$L$154,MATCH(LEFT(M29,255),LEFT('Disaggregation Data'!$J$3:$J$154,255),0))),"")</f>
        <v/>
      </c>
      <c r="G29" s="370" t="str">
        <f t="array" ref="G29">IFERROR(IF(INDEX('Disaggregation Data'!$M$3:$M$154,MATCH(LEFT(M29,255),LEFT('Disaggregation Data'!$J$3:$J$154,255),0))=0,"",INDEX('Disaggregation Data'!$M$3:$M$154,MATCH(LEFT(M29,255),LEFT('Disaggregation Data'!$J$3:$J$154,255),0))),"")</f>
        <v/>
      </c>
      <c r="H29" s="369" t="str">
        <f t="array" ref="H29">IFERROR(IF(INDEX('Disaggregation Data'!$N$3:$N$154,MATCH(LEFT(M29,255),LEFT('Disaggregation Data'!$J$3:$J$154,255),0))=0,"",INDEX('Disaggregation Data'!$N$3:$N$154,MATCH(LEFT(M29,255),LEFT('Disaggregation Data'!$J$3:$J$154,255),0))),"")</f>
        <v>No data for this but will be discussed during grant making.</v>
      </c>
      <c r="I29" s="464" t="str">
        <f t="array" ref="I29">IFERROR(IF(INDEX('Disaggregation Records'!$G$3:$G$56,MATCH(LEFT(L29,255),LEFT('Disaggregation Records'!$D$3:$D$56,255),0))=0,"",INDEX('Disaggregation Records'!$G$3:$G$56,MATCH(LEFT(L29,255),LEFT('Disaggregation Records'!$D$3:$D$56,255),0))),"")</f>
        <v>a1L36000002Nzj2EAC</v>
      </c>
      <c r="J29" s="464" t="s">
        <v>391</v>
      </c>
      <c r="K29" s="464">
        <f t="shared" si="0"/>
        <v>0</v>
      </c>
      <c r="L29" s="464" t="str">
        <f t="shared" si="1"/>
        <v>HIV I-10(M): Percentage of sex workers who are living with HIV-0</v>
      </c>
      <c r="M29" s="464" t="str">
        <f t="shared" si="2"/>
        <v>HIV I-10(M): Percentage of sex workers who are living with HIVAgeU25</v>
      </c>
      <c r="N29" s="432" t="b">
        <f t="shared" si="3"/>
        <v>1</v>
      </c>
      <c r="O29" s="436" t="s">
        <v>1562</v>
      </c>
      <c r="P29" s="293"/>
      <c r="Q29" s="292"/>
    </row>
    <row r="30" spans="1:17" ht="37.5" customHeight="1" x14ac:dyDescent="0.3">
      <c r="A30" s="367">
        <v>3</v>
      </c>
      <c r="B30" s="384" t="str">
        <f>IFERROR(VLOOKUP(A30,'Impact Indicators - Section B'!$A$9:$S$27,19,FALSE),"")</f>
        <v>HIV I-10(M): Percentage of sex workers who are living with HIV</v>
      </c>
      <c r="C30" s="467" t="str">
        <f t="array" ref="C30">IFERROR(IF(INDEX('Disaggregation Records'!$E$3:$E$56,MATCH(LEFT(L30,255),LEFT('Disaggregation Records'!$D$3:$D$56,255),0))=0,"",INDEX('Disaggregation Records'!$E$3:$E$56,MATCH(LEFT(L30,255),LEFT('Disaggregation Records'!$D$3:$D$56,255),0))),"")</f>
        <v>Age</v>
      </c>
      <c r="D30" s="467" t="str">
        <f t="array" ref="D30">IFERROR(IF(INDEX('Disaggregation Records'!$F$3:$F$56,MATCH(LEFT(L30,255),LEFT('Disaggregation Records'!$D$3:$D$56,255),0))=0,"",INDEX('Disaggregation Records'!$F$3:$F$56,MATCH(LEFT(L30,255),LEFT('Disaggregation Records'!$D$3:$D$56,255),0))),"")</f>
        <v>25+</v>
      </c>
      <c r="E30" s="370" t="str">
        <f t="array" ref="E30">IFERROR(IF(INDEX('Disaggregation Data'!$K$3:$K$154,MATCH(LEFT(M30,255),LEFT('Disaggregation Data'!$J$3:$J$154,255),0))=0,"",INDEX('Disaggregation Data'!$K$3:$K$154,MATCH(LEFT(M30,255),LEFT('Disaggregation Data'!$J$3:$J$154,255),0))),"")</f>
        <v/>
      </c>
      <c r="F30" s="370" t="str">
        <f t="array" ref="F30">IFERROR(IF(INDEX('Disaggregation Data'!$L$3:$L$154,MATCH(LEFT(M30,255),LEFT('Disaggregation Data'!$J$3:$J$154,255),0))=0,"",INDEX('Disaggregation Data'!$L$3:$L$154,MATCH(LEFT(M30,255),LEFT('Disaggregation Data'!$J$3:$J$154,255),0))),"")</f>
        <v/>
      </c>
      <c r="G30" s="370" t="str">
        <f t="array" ref="G30">IFERROR(IF(INDEX('Disaggregation Data'!$M$3:$M$154,MATCH(LEFT(M30,255),LEFT('Disaggregation Data'!$J$3:$J$154,255),0))=0,"",INDEX('Disaggregation Data'!$M$3:$M$154,MATCH(LEFT(M30,255),LEFT('Disaggregation Data'!$J$3:$J$154,255),0))),"")</f>
        <v/>
      </c>
      <c r="H30" s="369" t="str">
        <f t="array" ref="H30">IFERROR(IF(INDEX('Disaggregation Data'!$N$3:$N$154,MATCH(LEFT(M30,255),LEFT('Disaggregation Data'!$J$3:$J$154,255),0))=0,"",INDEX('Disaggregation Data'!$N$3:$N$154,MATCH(LEFT(M30,255),LEFT('Disaggregation Data'!$J$3:$J$154,255),0))),"")</f>
        <v>No data for this but will be discussed during grant making.</v>
      </c>
      <c r="I30" s="464" t="str">
        <f t="array" ref="I30">IFERROR(IF(INDEX('Disaggregation Records'!$G$3:$G$56,MATCH(LEFT(L30,255),LEFT('Disaggregation Records'!$D$3:$D$56,255),0))=0,"",INDEX('Disaggregation Records'!$G$3:$G$56,MATCH(LEFT(L30,255),LEFT('Disaggregation Records'!$D$3:$D$56,255),0))),"")</f>
        <v>a1L36000002Nzj3EAC</v>
      </c>
      <c r="J30" s="464" t="s">
        <v>391</v>
      </c>
      <c r="K30" s="464">
        <f t="shared" si="0"/>
        <v>1</v>
      </c>
      <c r="L30" s="464" t="str">
        <f t="shared" si="1"/>
        <v>HIV I-10(M): Percentage of sex workers who are living with HIV-1</v>
      </c>
      <c r="M30" s="464" t="str">
        <f t="shared" si="2"/>
        <v>HIV I-10(M): Percentage of sex workers who are living with HIVAge25+</v>
      </c>
      <c r="N30" s="432" t="b">
        <f t="shared" si="3"/>
        <v>1</v>
      </c>
      <c r="O30" s="436" t="s">
        <v>1563</v>
      </c>
      <c r="P30" s="293"/>
      <c r="Q30" s="292"/>
    </row>
    <row r="31" spans="1:17" ht="37.5" customHeight="1" x14ac:dyDescent="0.3">
      <c r="A31" s="367">
        <v>3</v>
      </c>
      <c r="B31" s="384" t="str">
        <f>IFERROR(VLOOKUP(A31,'Impact Indicators - Section B'!$A$9:$S$27,19,FALSE),"")</f>
        <v>HIV I-10(M): Percentage of sex workers who are living with HIV</v>
      </c>
      <c r="C31" s="467" t="str">
        <f t="array" ref="C31">IFERROR(IF(INDEX('Disaggregation Records'!$E$3:$E$56,MATCH(LEFT(L31,255),LEFT('Disaggregation Records'!$D$3:$D$56,255),0))=0,"",INDEX('Disaggregation Records'!$E$3:$E$56,MATCH(LEFT(L31,255),LEFT('Disaggregation Records'!$D$3:$D$56,255),0))),"")</f>
        <v/>
      </c>
      <c r="D31" s="467" t="str">
        <f t="array" ref="D31">IFERROR(IF(INDEX('Disaggregation Records'!$F$3:$F$56,MATCH(LEFT(L31,255),LEFT('Disaggregation Records'!$D$3:$D$56,255),0))=0,"",INDEX('Disaggregation Records'!$F$3:$F$56,MATCH(LEFT(L31,255),LEFT('Disaggregation Records'!$D$3:$D$56,255),0))),"")</f>
        <v/>
      </c>
      <c r="E31" s="370" t="str">
        <f t="array" ref="E31">IFERROR(IF(INDEX('Disaggregation Data'!$K$3:$K$154,MATCH(LEFT(M31,255),LEFT('Disaggregation Data'!$J$3:$J$154,255),0))=0,"",INDEX('Disaggregation Data'!$K$3:$K$154,MATCH(LEFT(M31,255),LEFT('Disaggregation Data'!$J$3:$J$154,255),0))),"")</f>
        <v/>
      </c>
      <c r="F31" s="370" t="str">
        <f t="array" ref="F31">IFERROR(IF(INDEX('Disaggregation Data'!$L$3:$L$154,MATCH(LEFT(M31,255),LEFT('Disaggregation Data'!$J$3:$J$154,255),0))=0,"",INDEX('Disaggregation Data'!$L$3:$L$154,MATCH(LEFT(M31,255),LEFT('Disaggregation Data'!$J$3:$J$154,255),0))),"")</f>
        <v/>
      </c>
      <c r="G31" s="370" t="str">
        <f t="array" ref="G31">IFERROR(IF(INDEX('Disaggregation Data'!$M$3:$M$154,MATCH(LEFT(M31,255),LEFT('Disaggregation Data'!$J$3:$J$154,255),0))=0,"",INDEX('Disaggregation Data'!$M$3:$M$154,MATCH(LEFT(M31,255),LEFT('Disaggregation Data'!$J$3:$J$154,255),0))),"")</f>
        <v/>
      </c>
      <c r="H31" s="369" t="str">
        <f t="array" ref="H31">IFERROR(IF(INDEX('Disaggregation Data'!$N$3:$N$154,MATCH(LEFT(M31,255),LEFT('Disaggregation Data'!$J$3:$J$154,255),0))=0,"",INDEX('Disaggregation Data'!$N$3:$N$154,MATCH(LEFT(M31,255),LEFT('Disaggregation Data'!$J$3:$J$154,255),0))),"")</f>
        <v/>
      </c>
      <c r="I31" s="464" t="str">
        <f t="array" ref="I31">IFERROR(IF(INDEX('Disaggregation Records'!$G$3:$G$56,MATCH(LEFT(L31,255),LEFT('Disaggregation Records'!$D$3:$D$56,255),0))=0,"",INDEX('Disaggregation Records'!$G$3:$G$56,MATCH(LEFT(L31,255),LEFT('Disaggregation Records'!$D$3:$D$56,255),0))),"")</f>
        <v/>
      </c>
      <c r="J31" s="464" t="s">
        <v>391</v>
      </c>
      <c r="K31" s="464">
        <f t="shared" si="0"/>
        <v>2</v>
      </c>
      <c r="L31" s="464" t="str">
        <f t="shared" si="1"/>
        <v>HIV I-10(M): Percentage of sex workers who are living with HIV-2</v>
      </c>
      <c r="M31" s="464" t="str">
        <f t="shared" si="2"/>
        <v>HIV I-10(M): Percentage of sex workers who are living with HIV</v>
      </c>
      <c r="N31" s="432" t="b">
        <f t="shared" si="3"/>
        <v>1</v>
      </c>
      <c r="O31" s="436" t="s">
        <v>1564</v>
      </c>
      <c r="P31" s="293"/>
      <c r="Q31" s="292"/>
    </row>
    <row r="32" spans="1:17" ht="37.5" customHeight="1" x14ac:dyDescent="0.3">
      <c r="A32" s="367">
        <v>3</v>
      </c>
      <c r="B32" s="384" t="str">
        <f>IFERROR(VLOOKUP(A32,'Impact Indicators - Section B'!$A$9:$S$27,19,FALSE),"")</f>
        <v>HIV I-10(M): Percentage of sex workers who are living with HIV</v>
      </c>
      <c r="C32" s="467" t="str">
        <f t="array" ref="C32">IFERROR(IF(INDEX('Disaggregation Records'!$E$3:$E$56,MATCH(LEFT(L32,255),LEFT('Disaggregation Records'!$D$3:$D$56,255),0))=0,"",INDEX('Disaggregation Records'!$E$3:$E$56,MATCH(LEFT(L32,255),LEFT('Disaggregation Records'!$D$3:$D$56,255),0))),"")</f>
        <v/>
      </c>
      <c r="D32" s="467" t="str">
        <f t="array" ref="D32">IFERROR(IF(INDEX('Disaggregation Records'!$F$3:$F$56,MATCH(LEFT(L32,255),LEFT('Disaggregation Records'!$D$3:$D$56,255),0))=0,"",INDEX('Disaggregation Records'!$F$3:$F$56,MATCH(LEFT(L32,255),LEFT('Disaggregation Records'!$D$3:$D$56,255),0))),"")</f>
        <v/>
      </c>
      <c r="E32" s="370" t="str">
        <f t="array" ref="E32">IFERROR(IF(INDEX('Disaggregation Data'!$K$3:$K$154,MATCH(LEFT(M32,255),LEFT('Disaggregation Data'!$J$3:$J$154,255),0))=0,"",INDEX('Disaggregation Data'!$K$3:$K$154,MATCH(LEFT(M32,255),LEFT('Disaggregation Data'!$J$3:$J$154,255),0))),"")</f>
        <v/>
      </c>
      <c r="F32" s="370" t="str">
        <f t="array" ref="F32">IFERROR(IF(INDEX('Disaggregation Data'!$L$3:$L$154,MATCH(LEFT(M32,255),LEFT('Disaggregation Data'!$J$3:$J$154,255),0))=0,"",INDEX('Disaggregation Data'!$L$3:$L$154,MATCH(LEFT(M32,255),LEFT('Disaggregation Data'!$J$3:$J$154,255),0))),"")</f>
        <v/>
      </c>
      <c r="G32" s="370" t="str">
        <f t="array" ref="G32">IFERROR(IF(INDEX('Disaggregation Data'!$M$3:$M$154,MATCH(LEFT(M32,255),LEFT('Disaggregation Data'!$J$3:$J$154,255),0))=0,"",INDEX('Disaggregation Data'!$M$3:$M$154,MATCH(LEFT(M32,255),LEFT('Disaggregation Data'!$J$3:$J$154,255),0))),"")</f>
        <v/>
      </c>
      <c r="H32" s="369" t="str">
        <f t="array" ref="H32">IFERROR(IF(INDEX('Disaggregation Data'!$N$3:$N$154,MATCH(LEFT(M32,255),LEFT('Disaggregation Data'!$J$3:$J$154,255),0))=0,"",INDEX('Disaggregation Data'!$N$3:$N$154,MATCH(LEFT(M32,255),LEFT('Disaggregation Data'!$J$3:$J$154,255),0))),"")</f>
        <v/>
      </c>
      <c r="I32" s="464" t="str">
        <f t="array" ref="I32">IFERROR(IF(INDEX('Disaggregation Records'!$G$3:$G$56,MATCH(LEFT(L32,255),LEFT('Disaggregation Records'!$D$3:$D$56,255),0))=0,"",INDEX('Disaggregation Records'!$G$3:$G$56,MATCH(LEFT(L32,255),LEFT('Disaggregation Records'!$D$3:$D$56,255),0))),"")</f>
        <v/>
      </c>
      <c r="J32" s="464" t="s">
        <v>391</v>
      </c>
      <c r="K32" s="464">
        <f t="shared" si="0"/>
        <v>3</v>
      </c>
      <c r="L32" s="464" t="str">
        <f t="shared" si="1"/>
        <v>HIV I-10(M): Percentage of sex workers who are living with HIV-3</v>
      </c>
      <c r="M32" s="464" t="str">
        <f t="shared" si="2"/>
        <v>HIV I-10(M): Percentage of sex workers who are living with HIV</v>
      </c>
      <c r="N32" s="432" t="b">
        <f t="shared" si="3"/>
        <v>1</v>
      </c>
      <c r="O32" s="436" t="s">
        <v>1565</v>
      </c>
      <c r="P32" s="293"/>
      <c r="Q32" s="292"/>
    </row>
    <row r="33" spans="1:17" ht="37.5" customHeight="1" x14ac:dyDescent="0.3">
      <c r="A33" s="367">
        <v>3</v>
      </c>
      <c r="B33" s="384" t="str">
        <f>IFERROR(VLOOKUP(A33,'Impact Indicators - Section B'!$A$9:$S$27,19,FALSE),"")</f>
        <v>HIV I-10(M): Percentage of sex workers who are living with HIV</v>
      </c>
      <c r="C33" s="467" t="str">
        <f t="array" ref="C33">IFERROR(IF(INDEX('Disaggregation Records'!$E$3:$E$56,MATCH(LEFT(L33,255),LEFT('Disaggregation Records'!$D$3:$D$56,255),0))=0,"",INDEX('Disaggregation Records'!$E$3:$E$56,MATCH(LEFT(L33,255),LEFT('Disaggregation Records'!$D$3:$D$56,255),0))),"")</f>
        <v/>
      </c>
      <c r="D33" s="467" t="str">
        <f t="array" ref="D33">IFERROR(IF(INDEX('Disaggregation Records'!$F$3:$F$56,MATCH(LEFT(L33,255),LEFT('Disaggregation Records'!$D$3:$D$56,255),0))=0,"",INDEX('Disaggregation Records'!$F$3:$F$56,MATCH(LEFT(L33,255),LEFT('Disaggregation Records'!$D$3:$D$56,255),0))),"")</f>
        <v/>
      </c>
      <c r="E33" s="370" t="str">
        <f t="array" ref="E33">IFERROR(IF(INDEX('Disaggregation Data'!$K$3:$K$154,MATCH(LEFT(M33,255),LEFT('Disaggregation Data'!$J$3:$J$154,255),0))=0,"",INDEX('Disaggregation Data'!$K$3:$K$154,MATCH(LEFT(M33,255),LEFT('Disaggregation Data'!$J$3:$J$154,255),0))),"")</f>
        <v/>
      </c>
      <c r="F33" s="370" t="str">
        <f t="array" ref="F33">IFERROR(IF(INDEX('Disaggregation Data'!$L$3:$L$154,MATCH(LEFT(M33,255),LEFT('Disaggregation Data'!$J$3:$J$154,255),0))=0,"",INDEX('Disaggregation Data'!$L$3:$L$154,MATCH(LEFT(M33,255),LEFT('Disaggregation Data'!$J$3:$J$154,255),0))),"")</f>
        <v/>
      </c>
      <c r="G33" s="370" t="str">
        <f t="array" ref="G33">IFERROR(IF(INDEX('Disaggregation Data'!$M$3:$M$154,MATCH(LEFT(M33,255),LEFT('Disaggregation Data'!$J$3:$J$154,255),0))=0,"",INDEX('Disaggregation Data'!$M$3:$M$154,MATCH(LEFT(M33,255),LEFT('Disaggregation Data'!$J$3:$J$154,255),0))),"")</f>
        <v/>
      </c>
      <c r="H33" s="369" t="str">
        <f t="array" ref="H33">IFERROR(IF(INDEX('Disaggregation Data'!$N$3:$N$154,MATCH(LEFT(M33,255),LEFT('Disaggregation Data'!$J$3:$J$154,255),0))=0,"",INDEX('Disaggregation Data'!$N$3:$N$154,MATCH(LEFT(M33,255),LEFT('Disaggregation Data'!$J$3:$J$154,255),0))),"")</f>
        <v/>
      </c>
      <c r="I33" s="464" t="str">
        <f t="array" ref="I33">IFERROR(IF(INDEX('Disaggregation Records'!$G$3:$G$56,MATCH(LEFT(L33,255),LEFT('Disaggregation Records'!$D$3:$D$56,255),0))=0,"",INDEX('Disaggregation Records'!$G$3:$G$56,MATCH(LEFT(L33,255),LEFT('Disaggregation Records'!$D$3:$D$56,255),0))),"")</f>
        <v/>
      </c>
      <c r="J33" s="464" t="s">
        <v>391</v>
      </c>
      <c r="K33" s="464">
        <f t="shared" si="0"/>
        <v>4</v>
      </c>
      <c r="L33" s="464" t="str">
        <f t="shared" si="1"/>
        <v>HIV I-10(M): Percentage of sex workers who are living with HIV-4</v>
      </c>
      <c r="M33" s="464" t="str">
        <f t="shared" si="2"/>
        <v>HIV I-10(M): Percentage of sex workers who are living with HIV</v>
      </c>
      <c r="N33" s="432" t="b">
        <f t="shared" si="3"/>
        <v>1</v>
      </c>
      <c r="O33" s="436" t="s">
        <v>1566</v>
      </c>
      <c r="P33" s="293"/>
      <c r="Q33" s="292"/>
    </row>
    <row r="34" spans="1:17" ht="37.5" customHeight="1" x14ac:dyDescent="0.3">
      <c r="A34" s="367">
        <v>3</v>
      </c>
      <c r="B34" s="384" t="str">
        <f>IFERROR(VLOOKUP(A34,'Impact Indicators - Section B'!$A$9:$S$27,19,FALSE),"")</f>
        <v>HIV I-10(M): Percentage of sex workers who are living with HIV</v>
      </c>
      <c r="C34" s="467" t="str">
        <f t="array" ref="C34">IFERROR(IF(INDEX('Disaggregation Records'!$E$3:$E$56,MATCH(LEFT(L34,255),LEFT('Disaggregation Records'!$D$3:$D$56,255),0))=0,"",INDEX('Disaggregation Records'!$E$3:$E$56,MATCH(LEFT(L34,255),LEFT('Disaggregation Records'!$D$3:$D$56,255),0))),"")</f>
        <v/>
      </c>
      <c r="D34" s="467" t="str">
        <f t="array" ref="D34">IFERROR(IF(INDEX('Disaggregation Records'!$F$3:$F$56,MATCH(LEFT(L34,255),LEFT('Disaggregation Records'!$D$3:$D$56,255),0))=0,"",INDEX('Disaggregation Records'!$F$3:$F$56,MATCH(LEFT(L34,255),LEFT('Disaggregation Records'!$D$3:$D$56,255),0))),"")</f>
        <v/>
      </c>
      <c r="E34" s="370" t="str">
        <f t="array" ref="E34">IFERROR(IF(INDEX('Disaggregation Data'!$K$3:$K$154,MATCH(LEFT(M34,255),LEFT('Disaggregation Data'!$J$3:$J$154,255),0))=0,"",INDEX('Disaggregation Data'!$K$3:$K$154,MATCH(LEFT(M34,255),LEFT('Disaggregation Data'!$J$3:$J$154,255),0))),"")</f>
        <v/>
      </c>
      <c r="F34" s="370" t="str">
        <f t="array" ref="F34">IFERROR(IF(INDEX('Disaggregation Data'!$L$3:$L$154,MATCH(LEFT(M34,255),LEFT('Disaggregation Data'!$J$3:$J$154,255),0))=0,"",INDEX('Disaggregation Data'!$L$3:$L$154,MATCH(LEFT(M34,255),LEFT('Disaggregation Data'!$J$3:$J$154,255),0))),"")</f>
        <v/>
      </c>
      <c r="G34" s="370" t="str">
        <f t="array" ref="G34">IFERROR(IF(INDEX('Disaggregation Data'!$M$3:$M$154,MATCH(LEFT(M34,255),LEFT('Disaggregation Data'!$J$3:$J$154,255),0))=0,"",INDEX('Disaggregation Data'!$M$3:$M$154,MATCH(LEFT(M34,255),LEFT('Disaggregation Data'!$J$3:$J$154,255),0))),"")</f>
        <v/>
      </c>
      <c r="H34" s="369" t="str">
        <f t="array" ref="H34">IFERROR(IF(INDEX('Disaggregation Data'!$N$3:$N$154,MATCH(LEFT(M34,255),LEFT('Disaggregation Data'!$J$3:$J$154,255),0))=0,"",INDEX('Disaggregation Data'!$N$3:$N$154,MATCH(LEFT(M34,255),LEFT('Disaggregation Data'!$J$3:$J$154,255),0))),"")</f>
        <v/>
      </c>
      <c r="I34" s="464" t="str">
        <f t="array" ref="I34">IFERROR(IF(INDEX('Disaggregation Records'!$G$3:$G$56,MATCH(LEFT(L34,255),LEFT('Disaggregation Records'!$D$3:$D$56,255),0))=0,"",INDEX('Disaggregation Records'!$G$3:$G$56,MATCH(LEFT(L34,255),LEFT('Disaggregation Records'!$D$3:$D$56,255),0))),"")</f>
        <v/>
      </c>
      <c r="J34" s="464" t="s">
        <v>391</v>
      </c>
      <c r="K34" s="464">
        <f t="shared" si="0"/>
        <v>5</v>
      </c>
      <c r="L34" s="464" t="str">
        <f t="shared" si="1"/>
        <v>HIV I-10(M): Percentage of sex workers who are living with HIV-5</v>
      </c>
      <c r="M34" s="464" t="str">
        <f t="shared" si="2"/>
        <v>HIV I-10(M): Percentage of sex workers who are living with HIV</v>
      </c>
      <c r="N34" s="432" t="b">
        <f t="shared" si="3"/>
        <v>1</v>
      </c>
      <c r="O34" s="436" t="s">
        <v>1567</v>
      </c>
      <c r="P34" s="293"/>
      <c r="Q34" s="292"/>
    </row>
    <row r="35" spans="1:17" ht="37.5" customHeight="1" x14ac:dyDescent="0.3">
      <c r="A35" s="367">
        <v>3</v>
      </c>
      <c r="B35" s="384" t="str">
        <f>IFERROR(VLOOKUP(A35,'Impact Indicators - Section B'!$A$9:$S$27,19,FALSE),"")</f>
        <v>HIV I-10(M): Percentage of sex workers who are living with HIV</v>
      </c>
      <c r="C35" s="467" t="str">
        <f t="array" ref="C35">IFERROR(IF(INDEX('Disaggregation Records'!$E$3:$E$56,MATCH(LEFT(L35,255),LEFT('Disaggregation Records'!$D$3:$D$56,255),0))=0,"",INDEX('Disaggregation Records'!$E$3:$E$56,MATCH(LEFT(L35,255),LEFT('Disaggregation Records'!$D$3:$D$56,255),0))),"")</f>
        <v/>
      </c>
      <c r="D35" s="467" t="str">
        <f t="array" ref="D35">IFERROR(IF(INDEX('Disaggregation Records'!$F$3:$F$56,MATCH(LEFT(L35,255),LEFT('Disaggregation Records'!$D$3:$D$56,255),0))=0,"",INDEX('Disaggregation Records'!$F$3:$F$56,MATCH(LEFT(L35,255),LEFT('Disaggregation Records'!$D$3:$D$56,255),0))),"")</f>
        <v/>
      </c>
      <c r="E35" s="370" t="str">
        <f t="array" ref="E35">IFERROR(IF(INDEX('Disaggregation Data'!$K$3:$K$154,MATCH(LEFT(M35,255),LEFT('Disaggregation Data'!$J$3:$J$154,255),0))=0,"",INDEX('Disaggregation Data'!$K$3:$K$154,MATCH(LEFT(M35,255),LEFT('Disaggregation Data'!$J$3:$J$154,255),0))),"")</f>
        <v/>
      </c>
      <c r="F35" s="370" t="str">
        <f t="array" ref="F35">IFERROR(IF(INDEX('Disaggregation Data'!$L$3:$L$154,MATCH(LEFT(M35,255),LEFT('Disaggregation Data'!$J$3:$J$154,255),0))=0,"",INDEX('Disaggregation Data'!$L$3:$L$154,MATCH(LEFT(M35,255),LEFT('Disaggregation Data'!$J$3:$J$154,255),0))),"")</f>
        <v/>
      </c>
      <c r="G35" s="370" t="str">
        <f t="array" ref="G35">IFERROR(IF(INDEX('Disaggregation Data'!$M$3:$M$154,MATCH(LEFT(M35,255),LEFT('Disaggregation Data'!$J$3:$J$154,255),0))=0,"",INDEX('Disaggregation Data'!$M$3:$M$154,MATCH(LEFT(M35,255),LEFT('Disaggregation Data'!$J$3:$J$154,255),0))),"")</f>
        <v/>
      </c>
      <c r="H35" s="369" t="str">
        <f t="array" ref="H35">IFERROR(IF(INDEX('Disaggregation Data'!$N$3:$N$154,MATCH(LEFT(M35,255),LEFT('Disaggregation Data'!$J$3:$J$154,255),0))=0,"",INDEX('Disaggregation Data'!$N$3:$N$154,MATCH(LEFT(M35,255),LEFT('Disaggregation Data'!$J$3:$J$154,255),0))),"")</f>
        <v/>
      </c>
      <c r="I35" s="464" t="str">
        <f t="array" ref="I35">IFERROR(IF(INDEX('Disaggregation Records'!$G$3:$G$56,MATCH(LEFT(L35,255),LEFT('Disaggregation Records'!$D$3:$D$56,255),0))=0,"",INDEX('Disaggregation Records'!$G$3:$G$56,MATCH(LEFT(L35,255),LEFT('Disaggregation Records'!$D$3:$D$56,255),0))),"")</f>
        <v/>
      </c>
      <c r="J35" s="464" t="s">
        <v>391</v>
      </c>
      <c r="K35" s="464">
        <f t="shared" si="0"/>
        <v>6</v>
      </c>
      <c r="L35" s="464" t="str">
        <f t="shared" si="1"/>
        <v>HIV I-10(M): Percentage of sex workers who are living with HIV-6</v>
      </c>
      <c r="M35" s="464" t="str">
        <f t="shared" si="2"/>
        <v>HIV I-10(M): Percentage of sex workers who are living with HIV</v>
      </c>
      <c r="N35" s="432" t="b">
        <f t="shared" si="3"/>
        <v>1</v>
      </c>
      <c r="O35" s="436" t="s">
        <v>1568</v>
      </c>
      <c r="P35" s="293"/>
      <c r="Q35" s="292"/>
    </row>
    <row r="36" spans="1:17" ht="37.5" customHeight="1" x14ac:dyDescent="0.3">
      <c r="A36" s="367">
        <v>3</v>
      </c>
      <c r="B36" s="384" t="str">
        <f>IFERROR(VLOOKUP(A36,'Impact Indicators - Section B'!$A$9:$S$27,19,FALSE),"")</f>
        <v>HIV I-10(M): Percentage of sex workers who are living with HIV</v>
      </c>
      <c r="C36" s="467" t="str">
        <f t="array" ref="C36">IFERROR(IF(INDEX('Disaggregation Records'!$E$3:$E$56,MATCH(LEFT(L36,255),LEFT('Disaggregation Records'!$D$3:$D$56,255),0))=0,"",INDEX('Disaggregation Records'!$E$3:$E$56,MATCH(LEFT(L36,255),LEFT('Disaggregation Records'!$D$3:$D$56,255),0))),"")</f>
        <v/>
      </c>
      <c r="D36" s="467" t="str">
        <f t="array" ref="D36">IFERROR(IF(INDEX('Disaggregation Records'!$F$3:$F$56,MATCH(LEFT(L36,255),LEFT('Disaggregation Records'!$D$3:$D$56,255),0))=0,"",INDEX('Disaggregation Records'!$F$3:$F$56,MATCH(LEFT(L36,255),LEFT('Disaggregation Records'!$D$3:$D$56,255),0))),"")</f>
        <v/>
      </c>
      <c r="E36" s="370" t="str">
        <f t="array" ref="E36">IFERROR(IF(INDEX('Disaggregation Data'!$K$3:$K$154,MATCH(LEFT(M36,255),LEFT('Disaggregation Data'!$J$3:$J$154,255),0))=0,"",INDEX('Disaggregation Data'!$K$3:$K$154,MATCH(LEFT(M36,255),LEFT('Disaggregation Data'!$J$3:$J$154,255),0))),"")</f>
        <v/>
      </c>
      <c r="F36" s="370" t="str">
        <f t="array" ref="F36">IFERROR(IF(INDEX('Disaggregation Data'!$L$3:$L$154,MATCH(LEFT(M36,255),LEFT('Disaggregation Data'!$J$3:$J$154,255),0))=0,"",INDEX('Disaggregation Data'!$L$3:$L$154,MATCH(LEFT(M36,255),LEFT('Disaggregation Data'!$J$3:$J$154,255),0))),"")</f>
        <v/>
      </c>
      <c r="G36" s="370" t="str">
        <f t="array" ref="G36">IFERROR(IF(INDEX('Disaggregation Data'!$M$3:$M$154,MATCH(LEFT(M36,255),LEFT('Disaggregation Data'!$J$3:$J$154,255),0))=0,"",INDEX('Disaggregation Data'!$M$3:$M$154,MATCH(LEFT(M36,255),LEFT('Disaggregation Data'!$J$3:$J$154,255),0))),"")</f>
        <v/>
      </c>
      <c r="H36" s="369" t="str">
        <f t="array" ref="H36">IFERROR(IF(INDEX('Disaggregation Data'!$N$3:$N$154,MATCH(LEFT(M36,255),LEFT('Disaggregation Data'!$J$3:$J$154,255),0))=0,"",INDEX('Disaggregation Data'!$N$3:$N$154,MATCH(LEFT(M36,255),LEFT('Disaggregation Data'!$J$3:$J$154,255),0))),"")</f>
        <v/>
      </c>
      <c r="I36" s="464" t="str">
        <f t="array" ref="I36">IFERROR(IF(INDEX('Disaggregation Records'!$G$3:$G$56,MATCH(LEFT(L36,255),LEFT('Disaggregation Records'!$D$3:$D$56,255),0))=0,"",INDEX('Disaggregation Records'!$G$3:$G$56,MATCH(LEFT(L36,255),LEFT('Disaggregation Records'!$D$3:$D$56,255),0))),"")</f>
        <v/>
      </c>
      <c r="J36" s="464" t="s">
        <v>391</v>
      </c>
      <c r="K36" s="464">
        <f t="shared" si="0"/>
        <v>7</v>
      </c>
      <c r="L36" s="464" t="str">
        <f t="shared" si="1"/>
        <v>HIV I-10(M): Percentage of sex workers who are living with HIV-7</v>
      </c>
      <c r="M36" s="464" t="str">
        <f t="shared" si="2"/>
        <v>HIV I-10(M): Percentage of sex workers who are living with HIV</v>
      </c>
      <c r="N36" s="432" t="b">
        <f t="shared" si="3"/>
        <v>1</v>
      </c>
      <c r="O36" s="436" t="s">
        <v>1569</v>
      </c>
      <c r="P36" s="293"/>
      <c r="Q36" s="292"/>
    </row>
    <row r="37" spans="1:17" ht="37.5" customHeight="1" x14ac:dyDescent="0.3">
      <c r="A37" s="367">
        <v>3</v>
      </c>
      <c r="B37" s="384" t="str">
        <f>IFERROR(VLOOKUP(A37,'Impact Indicators - Section B'!$A$9:$S$27,19,FALSE),"")</f>
        <v>HIV I-10(M): Percentage of sex workers who are living with HIV</v>
      </c>
      <c r="C37" s="467" t="str">
        <f t="array" ref="C37">IFERROR(IF(INDEX('Disaggregation Records'!$E$3:$E$56,MATCH(LEFT(L37,255),LEFT('Disaggregation Records'!$D$3:$D$56,255),0))=0,"",INDEX('Disaggregation Records'!$E$3:$E$56,MATCH(LEFT(L37,255),LEFT('Disaggregation Records'!$D$3:$D$56,255),0))),"")</f>
        <v/>
      </c>
      <c r="D37" s="467" t="str">
        <f t="array" ref="D37">IFERROR(IF(INDEX('Disaggregation Records'!$F$3:$F$56,MATCH(LEFT(L37,255),LEFT('Disaggregation Records'!$D$3:$D$56,255),0))=0,"",INDEX('Disaggregation Records'!$F$3:$F$56,MATCH(LEFT(L37,255),LEFT('Disaggregation Records'!$D$3:$D$56,255),0))),"")</f>
        <v/>
      </c>
      <c r="E37" s="370" t="str">
        <f t="array" ref="E37">IFERROR(IF(INDEX('Disaggregation Data'!$K$3:$K$154,MATCH(LEFT(M37,255),LEFT('Disaggregation Data'!$J$3:$J$154,255),0))=0,"",INDEX('Disaggregation Data'!$K$3:$K$154,MATCH(LEFT(M37,255),LEFT('Disaggregation Data'!$J$3:$J$154,255),0))),"")</f>
        <v/>
      </c>
      <c r="F37" s="370" t="str">
        <f t="array" ref="F37">IFERROR(IF(INDEX('Disaggregation Data'!$L$3:$L$154,MATCH(LEFT(M37,255),LEFT('Disaggregation Data'!$J$3:$J$154,255),0))=0,"",INDEX('Disaggregation Data'!$L$3:$L$154,MATCH(LEFT(M37,255),LEFT('Disaggregation Data'!$J$3:$J$154,255),0))),"")</f>
        <v/>
      </c>
      <c r="G37" s="370" t="str">
        <f t="array" ref="G37">IFERROR(IF(INDEX('Disaggregation Data'!$M$3:$M$154,MATCH(LEFT(M37,255),LEFT('Disaggregation Data'!$J$3:$J$154,255),0))=0,"",INDEX('Disaggregation Data'!$M$3:$M$154,MATCH(LEFT(M37,255),LEFT('Disaggregation Data'!$J$3:$J$154,255),0))),"")</f>
        <v/>
      </c>
      <c r="H37" s="369" t="str">
        <f t="array" ref="H37">IFERROR(IF(INDEX('Disaggregation Data'!$N$3:$N$154,MATCH(LEFT(M37,255),LEFT('Disaggregation Data'!$J$3:$J$154,255),0))=0,"",INDEX('Disaggregation Data'!$N$3:$N$154,MATCH(LEFT(M37,255),LEFT('Disaggregation Data'!$J$3:$J$154,255),0))),"")</f>
        <v/>
      </c>
      <c r="I37" s="464" t="str">
        <f t="array" ref="I37">IFERROR(IF(INDEX('Disaggregation Records'!$G$3:$G$56,MATCH(LEFT(L37,255),LEFT('Disaggregation Records'!$D$3:$D$56,255),0))=0,"",INDEX('Disaggregation Records'!$G$3:$G$56,MATCH(LEFT(L37,255),LEFT('Disaggregation Records'!$D$3:$D$56,255),0))),"")</f>
        <v/>
      </c>
      <c r="J37" s="464" t="s">
        <v>391</v>
      </c>
      <c r="K37" s="464">
        <f t="shared" si="0"/>
        <v>8</v>
      </c>
      <c r="L37" s="464" t="str">
        <f t="shared" si="1"/>
        <v>HIV I-10(M): Percentage of sex workers who are living with HIV-8</v>
      </c>
      <c r="M37" s="464" t="str">
        <f t="shared" si="2"/>
        <v>HIV I-10(M): Percentage of sex workers who are living with HIV</v>
      </c>
      <c r="N37" s="432" t="b">
        <f t="shared" si="3"/>
        <v>1</v>
      </c>
      <c r="O37" s="436" t="s">
        <v>1570</v>
      </c>
      <c r="P37" s="293"/>
      <c r="Q37" s="292"/>
    </row>
    <row r="38" spans="1:17" ht="37.5" customHeight="1" x14ac:dyDescent="0.3">
      <c r="A38" s="367">
        <v>3</v>
      </c>
      <c r="B38" s="384" t="str">
        <f>IFERROR(VLOOKUP(A38,'Impact Indicators - Section B'!$A$9:$S$27,19,FALSE),"")</f>
        <v>HIV I-10(M): Percentage of sex workers who are living with HIV</v>
      </c>
      <c r="C38" s="467" t="str">
        <f t="array" ref="C38">IFERROR(IF(INDEX('Disaggregation Records'!$E$3:$E$56,MATCH(LEFT(L38,255),LEFT('Disaggregation Records'!$D$3:$D$56,255),0))=0,"",INDEX('Disaggregation Records'!$E$3:$E$56,MATCH(LEFT(L38,255),LEFT('Disaggregation Records'!$D$3:$D$56,255),0))),"")</f>
        <v/>
      </c>
      <c r="D38" s="467" t="str">
        <f t="array" ref="D38">IFERROR(IF(INDEX('Disaggregation Records'!$F$3:$F$56,MATCH(LEFT(L38,255),LEFT('Disaggregation Records'!$D$3:$D$56,255),0))=0,"",INDEX('Disaggregation Records'!$F$3:$F$56,MATCH(LEFT(L38,255),LEFT('Disaggregation Records'!$D$3:$D$56,255),0))),"")</f>
        <v/>
      </c>
      <c r="E38" s="370" t="str">
        <f t="array" ref="E38">IFERROR(IF(INDEX('Disaggregation Data'!$K$3:$K$154,MATCH(LEFT(M38,255),LEFT('Disaggregation Data'!$J$3:$J$154,255),0))=0,"",INDEX('Disaggregation Data'!$K$3:$K$154,MATCH(LEFT(M38,255),LEFT('Disaggregation Data'!$J$3:$J$154,255),0))),"")</f>
        <v/>
      </c>
      <c r="F38" s="370" t="str">
        <f t="array" ref="F38">IFERROR(IF(INDEX('Disaggregation Data'!$L$3:$L$154,MATCH(LEFT(M38,255),LEFT('Disaggregation Data'!$J$3:$J$154,255),0))=0,"",INDEX('Disaggregation Data'!$L$3:$L$154,MATCH(LEFT(M38,255),LEFT('Disaggregation Data'!$J$3:$J$154,255),0))),"")</f>
        <v/>
      </c>
      <c r="G38" s="370" t="str">
        <f t="array" ref="G38">IFERROR(IF(INDEX('Disaggregation Data'!$M$3:$M$154,MATCH(LEFT(M38,255),LEFT('Disaggregation Data'!$J$3:$J$154,255),0))=0,"",INDEX('Disaggregation Data'!$M$3:$M$154,MATCH(LEFT(M38,255),LEFT('Disaggregation Data'!$J$3:$J$154,255),0))),"")</f>
        <v/>
      </c>
      <c r="H38" s="369" t="str">
        <f t="array" ref="H38">IFERROR(IF(INDEX('Disaggregation Data'!$N$3:$N$154,MATCH(LEFT(M38,255),LEFT('Disaggregation Data'!$J$3:$J$154,255),0))=0,"",INDEX('Disaggregation Data'!$N$3:$N$154,MATCH(LEFT(M38,255),LEFT('Disaggregation Data'!$J$3:$J$154,255),0))),"")</f>
        <v/>
      </c>
      <c r="I38" s="464" t="str">
        <f t="array" ref="I38">IFERROR(IF(INDEX('Disaggregation Records'!$G$3:$G$56,MATCH(LEFT(L38,255),LEFT('Disaggregation Records'!$D$3:$D$56,255),0))=0,"",INDEX('Disaggregation Records'!$G$3:$G$56,MATCH(LEFT(L38,255),LEFT('Disaggregation Records'!$D$3:$D$56,255),0))),"")</f>
        <v/>
      </c>
      <c r="J38" s="464" t="s">
        <v>391</v>
      </c>
      <c r="K38" s="464">
        <f t="shared" si="0"/>
        <v>9</v>
      </c>
      <c r="L38" s="464" t="str">
        <f t="shared" si="1"/>
        <v>HIV I-10(M): Percentage of sex workers who are living with HIV-9</v>
      </c>
      <c r="M38" s="464" t="str">
        <f t="shared" si="2"/>
        <v>HIV I-10(M): Percentage of sex workers who are living with HIV</v>
      </c>
      <c r="N38" s="432" t="b">
        <f t="shared" si="3"/>
        <v>1</v>
      </c>
      <c r="O38" s="436" t="s">
        <v>1571</v>
      </c>
      <c r="P38" s="293"/>
      <c r="Q38" s="292"/>
    </row>
    <row r="39" spans="1:17" ht="37.5" customHeight="1" x14ac:dyDescent="0.3">
      <c r="A39" s="367">
        <v>4</v>
      </c>
      <c r="B39" s="384" t="str">
        <f>IFERROR(VLOOKUP(A39,'Impact Indicators - Section B'!$A$9:$S$27,19,FALSE),"")</f>
        <v/>
      </c>
      <c r="C39" s="467" t="str">
        <f t="array" ref="C39">IFERROR(IF(INDEX('Disaggregation Records'!$E$3:$E$56,MATCH(LEFT(L39,255),LEFT('Disaggregation Records'!$D$3:$D$56,255),0))=0,"",INDEX('Disaggregation Records'!$E$3:$E$56,MATCH(LEFT(L39,255),LEFT('Disaggregation Records'!$D$3:$D$56,255),0))),"")</f>
        <v/>
      </c>
      <c r="D39" s="467" t="str">
        <f t="array" ref="D39">IFERROR(IF(INDEX('Disaggregation Records'!$F$3:$F$56,MATCH(LEFT(L39,255),LEFT('Disaggregation Records'!$D$3:$D$56,255),0))=0,"",INDEX('Disaggregation Records'!$F$3:$F$56,MATCH(LEFT(L39,255),LEFT('Disaggregation Records'!$D$3:$D$56,255),0))),"")</f>
        <v/>
      </c>
      <c r="E39" s="370" t="str">
        <f t="array" ref="E39">IFERROR(IF(INDEX('Disaggregation Data'!$K$3:$K$154,MATCH(LEFT(M39,255),LEFT('Disaggregation Data'!$J$3:$J$154,255),0))=0,"",INDEX('Disaggregation Data'!$K$3:$K$154,MATCH(LEFT(M39,255),LEFT('Disaggregation Data'!$J$3:$J$154,255),0))),"")</f>
        <v/>
      </c>
      <c r="F39" s="370" t="str">
        <f t="array" ref="F39">IFERROR(IF(INDEX('Disaggregation Data'!$L$3:$L$154,MATCH(LEFT(M39,255),LEFT('Disaggregation Data'!$J$3:$J$154,255),0))=0,"",INDEX('Disaggregation Data'!$L$3:$L$154,MATCH(LEFT(M39,255),LEFT('Disaggregation Data'!$J$3:$J$154,255),0))),"")</f>
        <v/>
      </c>
      <c r="G39" s="370" t="str">
        <f t="array" ref="G39">IFERROR(IF(INDEX('Disaggregation Data'!$M$3:$M$154,MATCH(LEFT(M39,255),LEFT('Disaggregation Data'!$J$3:$J$154,255),0))=0,"",INDEX('Disaggregation Data'!$M$3:$M$154,MATCH(LEFT(M39,255),LEFT('Disaggregation Data'!$J$3:$J$154,255),0))),"")</f>
        <v/>
      </c>
      <c r="H39" s="369" t="str">
        <f t="array" ref="H39">IFERROR(IF(INDEX('Disaggregation Data'!$N$3:$N$154,MATCH(LEFT(M39,255),LEFT('Disaggregation Data'!$J$3:$J$154,255),0))=0,"",INDEX('Disaggregation Data'!$N$3:$N$154,MATCH(LEFT(M39,255),LEFT('Disaggregation Data'!$J$3:$J$154,255),0))),"")</f>
        <v/>
      </c>
      <c r="I39" s="464" t="str">
        <f t="array" ref="I39">IFERROR(IF(INDEX('Disaggregation Records'!$G$3:$G$56,MATCH(LEFT(L39,255),LEFT('Disaggregation Records'!$D$3:$D$56,255),0))=0,"",INDEX('Disaggregation Records'!$G$3:$G$56,MATCH(LEFT(L39,255),LEFT('Disaggregation Records'!$D$3:$D$56,255),0))),"")</f>
        <v/>
      </c>
      <c r="J39" s="464" t="s">
        <v>394</v>
      </c>
      <c r="K39" s="464">
        <f t="shared" si="0"/>
        <v>0</v>
      </c>
      <c r="L39" s="464" t="str">
        <f t="shared" si="1"/>
        <v/>
      </c>
      <c r="M39" s="464" t="str">
        <f t="shared" si="2"/>
        <v/>
      </c>
      <c r="N39" s="432" t="b">
        <f t="shared" si="3"/>
        <v>0</v>
      </c>
      <c r="O39" s="436" t="s">
        <v>1572</v>
      </c>
      <c r="P39" s="293"/>
      <c r="Q39" s="292"/>
    </row>
    <row r="40" spans="1:17" ht="37.5" customHeight="1" x14ac:dyDescent="0.3">
      <c r="A40" s="367">
        <v>4</v>
      </c>
      <c r="B40" s="384" t="str">
        <f>IFERROR(VLOOKUP(A40,'Impact Indicators - Section B'!$A$9:$S$27,19,FALSE),"")</f>
        <v/>
      </c>
      <c r="C40" s="467" t="str">
        <f t="array" ref="C40">IFERROR(IF(INDEX('Disaggregation Records'!$E$3:$E$56,MATCH(LEFT(L40,255),LEFT('Disaggregation Records'!$D$3:$D$56,255),0))=0,"",INDEX('Disaggregation Records'!$E$3:$E$56,MATCH(LEFT(L40,255),LEFT('Disaggregation Records'!$D$3:$D$56,255),0))),"")</f>
        <v/>
      </c>
      <c r="D40" s="467" t="str">
        <f t="array" ref="D40">IFERROR(IF(INDEX('Disaggregation Records'!$F$3:$F$56,MATCH(LEFT(L40,255),LEFT('Disaggregation Records'!$D$3:$D$56,255),0))=0,"",INDEX('Disaggregation Records'!$F$3:$F$56,MATCH(LEFT(L40,255),LEFT('Disaggregation Records'!$D$3:$D$56,255),0))),"")</f>
        <v/>
      </c>
      <c r="E40" s="370" t="str">
        <f t="array" ref="E40">IFERROR(IF(INDEX('Disaggregation Data'!$K$3:$K$154,MATCH(LEFT(M40,255),LEFT('Disaggregation Data'!$J$3:$J$154,255),0))=0,"",INDEX('Disaggregation Data'!$K$3:$K$154,MATCH(LEFT(M40,255),LEFT('Disaggregation Data'!$J$3:$J$154,255),0))),"")</f>
        <v/>
      </c>
      <c r="F40" s="370" t="str">
        <f t="array" ref="F40">IFERROR(IF(INDEX('Disaggregation Data'!$L$3:$L$154,MATCH(LEFT(M40,255),LEFT('Disaggregation Data'!$J$3:$J$154,255),0))=0,"",INDEX('Disaggregation Data'!$L$3:$L$154,MATCH(LEFT(M40,255),LEFT('Disaggregation Data'!$J$3:$J$154,255),0))),"")</f>
        <v/>
      </c>
      <c r="G40" s="370" t="str">
        <f t="array" ref="G40">IFERROR(IF(INDEX('Disaggregation Data'!$M$3:$M$154,MATCH(LEFT(M40,255),LEFT('Disaggregation Data'!$J$3:$J$154,255),0))=0,"",INDEX('Disaggregation Data'!$M$3:$M$154,MATCH(LEFT(M40,255),LEFT('Disaggregation Data'!$J$3:$J$154,255),0))),"")</f>
        <v/>
      </c>
      <c r="H40" s="369" t="str">
        <f t="array" ref="H40">IFERROR(IF(INDEX('Disaggregation Data'!$N$3:$N$154,MATCH(LEFT(M40,255),LEFT('Disaggregation Data'!$J$3:$J$154,255),0))=0,"",INDEX('Disaggregation Data'!$N$3:$N$154,MATCH(LEFT(M40,255),LEFT('Disaggregation Data'!$J$3:$J$154,255),0))),"")</f>
        <v/>
      </c>
      <c r="I40" s="464" t="str">
        <f t="array" ref="I40">IFERROR(IF(INDEX('Disaggregation Records'!$G$3:$G$56,MATCH(LEFT(L40,255),LEFT('Disaggregation Records'!$D$3:$D$56,255),0))=0,"",INDEX('Disaggregation Records'!$G$3:$G$56,MATCH(LEFT(L40,255),LEFT('Disaggregation Records'!$D$3:$D$56,255),0))),"")</f>
        <v/>
      </c>
      <c r="J40" s="464" t="s">
        <v>394</v>
      </c>
      <c r="K40" s="464">
        <f t="shared" si="0"/>
        <v>1</v>
      </c>
      <c r="L40" s="464" t="str">
        <f t="shared" si="1"/>
        <v/>
      </c>
      <c r="M40" s="464" t="str">
        <f t="shared" si="2"/>
        <v/>
      </c>
      <c r="N40" s="432" t="b">
        <f t="shared" si="3"/>
        <v>0</v>
      </c>
      <c r="O40" s="436" t="s">
        <v>1573</v>
      </c>
      <c r="P40" s="293"/>
      <c r="Q40" s="292"/>
    </row>
    <row r="41" spans="1:17" ht="37.5" customHeight="1" x14ac:dyDescent="0.3">
      <c r="A41" s="367">
        <v>4</v>
      </c>
      <c r="B41" s="384" t="str">
        <f>IFERROR(VLOOKUP(A41,'Impact Indicators - Section B'!$A$9:$S$27,19,FALSE),"")</f>
        <v/>
      </c>
      <c r="C41" s="467" t="str">
        <f t="array" ref="C41">IFERROR(IF(INDEX('Disaggregation Records'!$E$3:$E$56,MATCH(LEFT(L41,255),LEFT('Disaggregation Records'!$D$3:$D$56,255),0))=0,"",INDEX('Disaggregation Records'!$E$3:$E$56,MATCH(LEFT(L41,255),LEFT('Disaggregation Records'!$D$3:$D$56,255),0))),"")</f>
        <v/>
      </c>
      <c r="D41" s="467" t="str">
        <f t="array" ref="D41">IFERROR(IF(INDEX('Disaggregation Records'!$F$3:$F$56,MATCH(LEFT(L41,255),LEFT('Disaggregation Records'!$D$3:$D$56,255),0))=0,"",INDEX('Disaggregation Records'!$F$3:$F$56,MATCH(LEFT(L41,255),LEFT('Disaggregation Records'!$D$3:$D$56,255),0))),"")</f>
        <v/>
      </c>
      <c r="E41" s="370" t="str">
        <f t="array" ref="E41">IFERROR(IF(INDEX('Disaggregation Data'!$K$3:$K$154,MATCH(LEFT(M41,255),LEFT('Disaggregation Data'!$J$3:$J$154,255),0))=0,"",INDEX('Disaggregation Data'!$K$3:$K$154,MATCH(LEFT(M41,255),LEFT('Disaggregation Data'!$J$3:$J$154,255),0))),"")</f>
        <v/>
      </c>
      <c r="F41" s="370" t="str">
        <f t="array" ref="F41">IFERROR(IF(INDEX('Disaggregation Data'!$L$3:$L$154,MATCH(LEFT(M41,255),LEFT('Disaggregation Data'!$J$3:$J$154,255),0))=0,"",INDEX('Disaggregation Data'!$L$3:$L$154,MATCH(LEFT(M41,255),LEFT('Disaggregation Data'!$J$3:$J$154,255),0))),"")</f>
        <v/>
      </c>
      <c r="G41" s="370" t="str">
        <f t="array" ref="G41">IFERROR(IF(INDEX('Disaggregation Data'!$M$3:$M$154,MATCH(LEFT(M41,255),LEFT('Disaggregation Data'!$J$3:$J$154,255),0))=0,"",INDEX('Disaggregation Data'!$M$3:$M$154,MATCH(LEFT(M41,255),LEFT('Disaggregation Data'!$J$3:$J$154,255),0))),"")</f>
        <v/>
      </c>
      <c r="H41" s="369" t="str">
        <f t="array" ref="H41">IFERROR(IF(INDEX('Disaggregation Data'!$N$3:$N$154,MATCH(LEFT(M41,255),LEFT('Disaggregation Data'!$J$3:$J$154,255),0))=0,"",INDEX('Disaggregation Data'!$N$3:$N$154,MATCH(LEFT(M41,255),LEFT('Disaggregation Data'!$J$3:$J$154,255),0))),"")</f>
        <v/>
      </c>
      <c r="I41" s="464" t="str">
        <f t="array" ref="I41">IFERROR(IF(INDEX('Disaggregation Records'!$G$3:$G$56,MATCH(LEFT(L41,255),LEFT('Disaggregation Records'!$D$3:$D$56,255),0))=0,"",INDEX('Disaggregation Records'!$G$3:$G$56,MATCH(LEFT(L41,255),LEFT('Disaggregation Records'!$D$3:$D$56,255),0))),"")</f>
        <v/>
      </c>
      <c r="J41" s="464" t="s">
        <v>394</v>
      </c>
      <c r="K41" s="464">
        <f t="shared" si="0"/>
        <v>2</v>
      </c>
      <c r="L41" s="464" t="str">
        <f t="shared" si="1"/>
        <v/>
      </c>
      <c r="M41" s="464" t="str">
        <f t="shared" si="2"/>
        <v/>
      </c>
      <c r="N41" s="432" t="b">
        <f t="shared" si="3"/>
        <v>0</v>
      </c>
      <c r="O41" s="436" t="s">
        <v>1574</v>
      </c>
      <c r="P41" s="293"/>
      <c r="Q41" s="292"/>
    </row>
    <row r="42" spans="1:17" ht="37.5" customHeight="1" x14ac:dyDescent="0.3">
      <c r="A42" s="367">
        <v>4</v>
      </c>
      <c r="B42" s="384" t="str">
        <f>IFERROR(VLOOKUP(A42,'Impact Indicators - Section B'!$A$9:$S$27,19,FALSE),"")</f>
        <v/>
      </c>
      <c r="C42" s="467" t="str">
        <f t="array" ref="C42">IFERROR(IF(INDEX('Disaggregation Records'!$E$3:$E$56,MATCH(LEFT(L42,255),LEFT('Disaggregation Records'!$D$3:$D$56,255),0))=0,"",INDEX('Disaggregation Records'!$E$3:$E$56,MATCH(LEFT(L42,255),LEFT('Disaggregation Records'!$D$3:$D$56,255),0))),"")</f>
        <v/>
      </c>
      <c r="D42" s="467" t="str">
        <f t="array" ref="D42">IFERROR(IF(INDEX('Disaggregation Records'!$F$3:$F$56,MATCH(LEFT(L42,255),LEFT('Disaggregation Records'!$D$3:$D$56,255),0))=0,"",INDEX('Disaggregation Records'!$F$3:$F$56,MATCH(LEFT(L42,255),LEFT('Disaggregation Records'!$D$3:$D$56,255),0))),"")</f>
        <v/>
      </c>
      <c r="E42" s="370" t="str">
        <f t="array" ref="E42">IFERROR(IF(INDEX('Disaggregation Data'!$K$3:$K$154,MATCH(LEFT(M42,255),LEFT('Disaggregation Data'!$J$3:$J$154,255),0))=0,"",INDEX('Disaggregation Data'!$K$3:$K$154,MATCH(LEFT(M42,255),LEFT('Disaggregation Data'!$J$3:$J$154,255),0))),"")</f>
        <v/>
      </c>
      <c r="F42" s="370" t="str">
        <f t="array" ref="F42">IFERROR(IF(INDEX('Disaggregation Data'!$L$3:$L$154,MATCH(LEFT(M42,255),LEFT('Disaggregation Data'!$J$3:$J$154,255),0))=0,"",INDEX('Disaggregation Data'!$L$3:$L$154,MATCH(LEFT(M42,255),LEFT('Disaggregation Data'!$J$3:$J$154,255),0))),"")</f>
        <v/>
      </c>
      <c r="G42" s="370" t="str">
        <f t="array" ref="G42">IFERROR(IF(INDEX('Disaggregation Data'!$M$3:$M$154,MATCH(LEFT(M42,255),LEFT('Disaggregation Data'!$J$3:$J$154,255),0))=0,"",INDEX('Disaggregation Data'!$M$3:$M$154,MATCH(LEFT(M42,255),LEFT('Disaggregation Data'!$J$3:$J$154,255),0))),"")</f>
        <v/>
      </c>
      <c r="H42" s="369" t="str">
        <f t="array" ref="H42">IFERROR(IF(INDEX('Disaggregation Data'!$N$3:$N$154,MATCH(LEFT(M42,255),LEFT('Disaggregation Data'!$J$3:$J$154,255),0))=0,"",INDEX('Disaggregation Data'!$N$3:$N$154,MATCH(LEFT(M42,255),LEFT('Disaggregation Data'!$J$3:$J$154,255),0))),"")</f>
        <v/>
      </c>
      <c r="I42" s="464" t="str">
        <f t="array" ref="I42">IFERROR(IF(INDEX('Disaggregation Records'!$G$3:$G$56,MATCH(LEFT(L42,255),LEFT('Disaggregation Records'!$D$3:$D$56,255),0))=0,"",INDEX('Disaggregation Records'!$G$3:$G$56,MATCH(LEFT(L42,255),LEFT('Disaggregation Records'!$D$3:$D$56,255),0))),"")</f>
        <v/>
      </c>
      <c r="J42" s="464" t="s">
        <v>394</v>
      </c>
      <c r="K42" s="464">
        <f t="shared" si="0"/>
        <v>3</v>
      </c>
      <c r="L42" s="464" t="str">
        <f t="shared" si="1"/>
        <v/>
      </c>
      <c r="M42" s="464" t="str">
        <f t="shared" si="2"/>
        <v/>
      </c>
      <c r="N42" s="432" t="b">
        <f t="shared" si="3"/>
        <v>0</v>
      </c>
      <c r="O42" s="436" t="s">
        <v>1575</v>
      </c>
      <c r="P42" s="293"/>
      <c r="Q42" s="292"/>
    </row>
    <row r="43" spans="1:17" ht="37.5" customHeight="1" x14ac:dyDescent="0.3">
      <c r="A43" s="367">
        <v>4</v>
      </c>
      <c r="B43" s="384" t="str">
        <f>IFERROR(VLOOKUP(A43,'Impact Indicators - Section B'!$A$9:$S$27,19,FALSE),"")</f>
        <v/>
      </c>
      <c r="C43" s="467" t="str">
        <f t="array" ref="C43">IFERROR(IF(INDEX('Disaggregation Records'!$E$3:$E$56,MATCH(LEFT(L43,255),LEFT('Disaggregation Records'!$D$3:$D$56,255),0))=0,"",INDEX('Disaggregation Records'!$E$3:$E$56,MATCH(LEFT(L43,255),LEFT('Disaggregation Records'!$D$3:$D$56,255),0))),"")</f>
        <v/>
      </c>
      <c r="D43" s="467" t="str">
        <f t="array" ref="D43">IFERROR(IF(INDEX('Disaggregation Records'!$F$3:$F$56,MATCH(LEFT(L43,255),LEFT('Disaggregation Records'!$D$3:$D$56,255),0))=0,"",INDEX('Disaggregation Records'!$F$3:$F$56,MATCH(LEFT(L43,255),LEFT('Disaggregation Records'!$D$3:$D$56,255),0))),"")</f>
        <v/>
      </c>
      <c r="E43" s="370" t="str">
        <f t="array" ref="E43">IFERROR(IF(INDEX('Disaggregation Data'!$K$3:$K$154,MATCH(LEFT(M43,255),LEFT('Disaggregation Data'!$J$3:$J$154,255),0))=0,"",INDEX('Disaggregation Data'!$K$3:$K$154,MATCH(LEFT(M43,255),LEFT('Disaggregation Data'!$J$3:$J$154,255),0))),"")</f>
        <v/>
      </c>
      <c r="F43" s="370" t="str">
        <f t="array" ref="F43">IFERROR(IF(INDEX('Disaggregation Data'!$L$3:$L$154,MATCH(LEFT(M43,255),LEFT('Disaggregation Data'!$J$3:$J$154,255),0))=0,"",INDEX('Disaggregation Data'!$L$3:$L$154,MATCH(LEFT(M43,255),LEFT('Disaggregation Data'!$J$3:$J$154,255),0))),"")</f>
        <v/>
      </c>
      <c r="G43" s="370" t="str">
        <f t="array" ref="G43">IFERROR(IF(INDEX('Disaggregation Data'!$M$3:$M$154,MATCH(LEFT(M43,255),LEFT('Disaggregation Data'!$J$3:$J$154,255),0))=0,"",INDEX('Disaggregation Data'!$M$3:$M$154,MATCH(LEFT(M43,255),LEFT('Disaggregation Data'!$J$3:$J$154,255),0))),"")</f>
        <v/>
      </c>
      <c r="H43" s="369" t="str">
        <f t="array" ref="H43">IFERROR(IF(INDEX('Disaggregation Data'!$N$3:$N$154,MATCH(LEFT(M43,255),LEFT('Disaggregation Data'!$J$3:$J$154,255),0))=0,"",INDEX('Disaggregation Data'!$N$3:$N$154,MATCH(LEFT(M43,255),LEFT('Disaggregation Data'!$J$3:$J$154,255),0))),"")</f>
        <v/>
      </c>
      <c r="I43" s="464" t="str">
        <f t="array" ref="I43">IFERROR(IF(INDEX('Disaggregation Records'!$G$3:$G$56,MATCH(LEFT(L43,255),LEFT('Disaggregation Records'!$D$3:$D$56,255),0))=0,"",INDEX('Disaggregation Records'!$G$3:$G$56,MATCH(LEFT(L43,255),LEFT('Disaggregation Records'!$D$3:$D$56,255),0))),"")</f>
        <v/>
      </c>
      <c r="J43" s="464" t="s">
        <v>394</v>
      </c>
      <c r="K43" s="464">
        <f t="shared" si="0"/>
        <v>4</v>
      </c>
      <c r="L43" s="464" t="str">
        <f t="shared" si="1"/>
        <v/>
      </c>
      <c r="M43" s="464" t="str">
        <f t="shared" si="2"/>
        <v/>
      </c>
      <c r="N43" s="432" t="b">
        <f t="shared" si="3"/>
        <v>0</v>
      </c>
      <c r="O43" s="436" t="s">
        <v>1576</v>
      </c>
      <c r="P43" s="293"/>
      <c r="Q43" s="292"/>
    </row>
    <row r="44" spans="1:17" ht="37.5" customHeight="1" x14ac:dyDescent="0.3">
      <c r="A44" s="367">
        <v>4</v>
      </c>
      <c r="B44" s="384" t="str">
        <f>IFERROR(VLOOKUP(A44,'Impact Indicators - Section B'!$A$9:$S$27,19,FALSE),"")</f>
        <v/>
      </c>
      <c r="C44" s="467" t="str">
        <f t="array" ref="C44">IFERROR(IF(INDEX('Disaggregation Records'!$E$3:$E$56,MATCH(LEFT(L44,255),LEFT('Disaggregation Records'!$D$3:$D$56,255),0))=0,"",INDEX('Disaggregation Records'!$E$3:$E$56,MATCH(LEFT(L44,255),LEFT('Disaggregation Records'!$D$3:$D$56,255),0))),"")</f>
        <v/>
      </c>
      <c r="D44" s="467" t="str">
        <f t="array" ref="D44">IFERROR(IF(INDEX('Disaggregation Records'!$F$3:$F$56,MATCH(LEFT(L44,255),LEFT('Disaggregation Records'!$D$3:$D$56,255),0))=0,"",INDEX('Disaggregation Records'!$F$3:$F$56,MATCH(LEFT(L44,255),LEFT('Disaggregation Records'!$D$3:$D$56,255),0))),"")</f>
        <v/>
      </c>
      <c r="E44" s="370" t="str">
        <f t="array" ref="E44">IFERROR(IF(INDEX('Disaggregation Data'!$K$3:$K$154,MATCH(LEFT(M44,255),LEFT('Disaggregation Data'!$J$3:$J$154,255),0))=0,"",INDEX('Disaggregation Data'!$K$3:$K$154,MATCH(LEFT(M44,255),LEFT('Disaggregation Data'!$J$3:$J$154,255),0))),"")</f>
        <v/>
      </c>
      <c r="F44" s="370" t="str">
        <f t="array" ref="F44">IFERROR(IF(INDEX('Disaggregation Data'!$L$3:$L$154,MATCH(LEFT(M44,255),LEFT('Disaggregation Data'!$J$3:$J$154,255),0))=0,"",INDEX('Disaggregation Data'!$L$3:$L$154,MATCH(LEFT(M44,255),LEFT('Disaggregation Data'!$J$3:$J$154,255),0))),"")</f>
        <v/>
      </c>
      <c r="G44" s="370" t="str">
        <f t="array" ref="G44">IFERROR(IF(INDEX('Disaggregation Data'!$M$3:$M$154,MATCH(LEFT(M44,255),LEFT('Disaggregation Data'!$J$3:$J$154,255),0))=0,"",INDEX('Disaggregation Data'!$M$3:$M$154,MATCH(LEFT(M44,255),LEFT('Disaggregation Data'!$J$3:$J$154,255),0))),"")</f>
        <v/>
      </c>
      <c r="H44" s="369" t="str">
        <f t="array" ref="H44">IFERROR(IF(INDEX('Disaggregation Data'!$N$3:$N$154,MATCH(LEFT(M44,255),LEFT('Disaggregation Data'!$J$3:$J$154,255),0))=0,"",INDEX('Disaggregation Data'!$N$3:$N$154,MATCH(LEFT(M44,255),LEFT('Disaggregation Data'!$J$3:$J$154,255),0))),"")</f>
        <v/>
      </c>
      <c r="I44" s="464" t="str">
        <f t="array" ref="I44">IFERROR(IF(INDEX('Disaggregation Records'!$G$3:$G$56,MATCH(LEFT(L44,255),LEFT('Disaggregation Records'!$D$3:$D$56,255),0))=0,"",INDEX('Disaggregation Records'!$G$3:$G$56,MATCH(LEFT(L44,255),LEFT('Disaggregation Records'!$D$3:$D$56,255),0))),"")</f>
        <v/>
      </c>
      <c r="J44" s="464" t="s">
        <v>394</v>
      </c>
      <c r="K44" s="464">
        <f t="shared" si="0"/>
        <v>5</v>
      </c>
      <c r="L44" s="464" t="str">
        <f t="shared" si="1"/>
        <v/>
      </c>
      <c r="M44" s="464" t="str">
        <f t="shared" si="2"/>
        <v/>
      </c>
      <c r="N44" s="432" t="b">
        <f t="shared" si="3"/>
        <v>0</v>
      </c>
      <c r="O44" s="436" t="s">
        <v>1577</v>
      </c>
      <c r="P44" s="293"/>
      <c r="Q44" s="292"/>
    </row>
    <row r="45" spans="1:17" ht="37.5" customHeight="1" x14ac:dyDescent="0.3">
      <c r="A45" s="367">
        <v>4</v>
      </c>
      <c r="B45" s="384" t="str">
        <f>IFERROR(VLOOKUP(A45,'Impact Indicators - Section B'!$A$9:$S$27,19,FALSE),"")</f>
        <v/>
      </c>
      <c r="C45" s="467" t="str">
        <f t="array" ref="C45">IFERROR(IF(INDEX('Disaggregation Records'!$E$3:$E$56,MATCH(LEFT(L45,255),LEFT('Disaggregation Records'!$D$3:$D$56,255),0))=0,"",INDEX('Disaggregation Records'!$E$3:$E$56,MATCH(LEFT(L45,255),LEFT('Disaggregation Records'!$D$3:$D$56,255),0))),"")</f>
        <v/>
      </c>
      <c r="D45" s="467" t="str">
        <f t="array" ref="D45">IFERROR(IF(INDEX('Disaggregation Records'!$F$3:$F$56,MATCH(LEFT(L45,255),LEFT('Disaggregation Records'!$D$3:$D$56,255),0))=0,"",INDEX('Disaggregation Records'!$F$3:$F$56,MATCH(LEFT(L45,255),LEFT('Disaggregation Records'!$D$3:$D$56,255),0))),"")</f>
        <v/>
      </c>
      <c r="E45" s="370" t="str">
        <f t="array" ref="E45">IFERROR(IF(INDEX('Disaggregation Data'!$K$3:$K$154,MATCH(LEFT(M45,255),LEFT('Disaggregation Data'!$J$3:$J$154,255),0))=0,"",INDEX('Disaggregation Data'!$K$3:$K$154,MATCH(LEFT(M45,255),LEFT('Disaggregation Data'!$J$3:$J$154,255),0))),"")</f>
        <v/>
      </c>
      <c r="F45" s="370" t="str">
        <f t="array" ref="F45">IFERROR(IF(INDEX('Disaggregation Data'!$L$3:$L$154,MATCH(LEFT(M45,255),LEFT('Disaggregation Data'!$J$3:$J$154,255),0))=0,"",INDEX('Disaggregation Data'!$L$3:$L$154,MATCH(LEFT(M45,255),LEFT('Disaggregation Data'!$J$3:$J$154,255),0))),"")</f>
        <v/>
      </c>
      <c r="G45" s="370" t="str">
        <f t="array" ref="G45">IFERROR(IF(INDEX('Disaggregation Data'!$M$3:$M$154,MATCH(LEFT(M45,255),LEFT('Disaggregation Data'!$J$3:$J$154,255),0))=0,"",INDEX('Disaggregation Data'!$M$3:$M$154,MATCH(LEFT(M45,255),LEFT('Disaggregation Data'!$J$3:$J$154,255),0))),"")</f>
        <v/>
      </c>
      <c r="H45" s="369" t="str">
        <f t="array" ref="H45">IFERROR(IF(INDEX('Disaggregation Data'!$N$3:$N$154,MATCH(LEFT(M45,255),LEFT('Disaggregation Data'!$J$3:$J$154,255),0))=0,"",INDEX('Disaggregation Data'!$N$3:$N$154,MATCH(LEFT(M45,255),LEFT('Disaggregation Data'!$J$3:$J$154,255),0))),"")</f>
        <v/>
      </c>
      <c r="I45" s="464" t="str">
        <f t="array" ref="I45">IFERROR(IF(INDEX('Disaggregation Records'!$G$3:$G$56,MATCH(LEFT(L45,255),LEFT('Disaggregation Records'!$D$3:$D$56,255),0))=0,"",INDEX('Disaggregation Records'!$G$3:$G$56,MATCH(LEFT(L45,255),LEFT('Disaggregation Records'!$D$3:$D$56,255),0))),"")</f>
        <v/>
      </c>
      <c r="J45" s="464" t="s">
        <v>394</v>
      </c>
      <c r="K45" s="464">
        <f t="shared" si="0"/>
        <v>6</v>
      </c>
      <c r="L45" s="464" t="str">
        <f t="shared" si="1"/>
        <v/>
      </c>
      <c r="M45" s="464" t="str">
        <f t="shared" si="2"/>
        <v/>
      </c>
      <c r="N45" s="432" t="b">
        <f t="shared" si="3"/>
        <v>0</v>
      </c>
      <c r="O45" s="436" t="s">
        <v>1578</v>
      </c>
      <c r="P45" s="293"/>
      <c r="Q45" s="292"/>
    </row>
    <row r="46" spans="1:17" ht="37.5" customHeight="1" x14ac:dyDescent="0.3">
      <c r="A46" s="367">
        <v>4</v>
      </c>
      <c r="B46" s="384" t="str">
        <f>IFERROR(VLOOKUP(A46,'Impact Indicators - Section B'!$A$9:$S$27,19,FALSE),"")</f>
        <v/>
      </c>
      <c r="C46" s="467" t="str">
        <f t="array" ref="C46">IFERROR(IF(INDEX('Disaggregation Records'!$E$3:$E$56,MATCH(LEFT(L46,255),LEFT('Disaggregation Records'!$D$3:$D$56,255),0))=0,"",INDEX('Disaggregation Records'!$E$3:$E$56,MATCH(LEFT(L46,255),LEFT('Disaggregation Records'!$D$3:$D$56,255),0))),"")</f>
        <v/>
      </c>
      <c r="D46" s="467" t="str">
        <f t="array" ref="D46">IFERROR(IF(INDEX('Disaggregation Records'!$F$3:$F$56,MATCH(LEFT(L46,255),LEFT('Disaggregation Records'!$D$3:$D$56,255),0))=0,"",INDEX('Disaggregation Records'!$F$3:$F$56,MATCH(LEFT(L46,255),LEFT('Disaggregation Records'!$D$3:$D$56,255),0))),"")</f>
        <v/>
      </c>
      <c r="E46" s="370" t="str">
        <f t="array" ref="E46">IFERROR(IF(INDEX('Disaggregation Data'!$K$3:$K$154,MATCH(LEFT(M46,255),LEFT('Disaggregation Data'!$J$3:$J$154,255),0))=0,"",INDEX('Disaggregation Data'!$K$3:$K$154,MATCH(LEFT(M46,255),LEFT('Disaggregation Data'!$J$3:$J$154,255),0))),"")</f>
        <v/>
      </c>
      <c r="F46" s="370" t="str">
        <f t="array" ref="F46">IFERROR(IF(INDEX('Disaggregation Data'!$L$3:$L$154,MATCH(LEFT(M46,255),LEFT('Disaggregation Data'!$J$3:$J$154,255),0))=0,"",INDEX('Disaggregation Data'!$L$3:$L$154,MATCH(LEFT(M46,255),LEFT('Disaggregation Data'!$J$3:$J$154,255),0))),"")</f>
        <v/>
      </c>
      <c r="G46" s="370" t="str">
        <f t="array" ref="G46">IFERROR(IF(INDEX('Disaggregation Data'!$M$3:$M$154,MATCH(LEFT(M46,255),LEFT('Disaggregation Data'!$J$3:$J$154,255),0))=0,"",INDEX('Disaggregation Data'!$M$3:$M$154,MATCH(LEFT(M46,255),LEFT('Disaggregation Data'!$J$3:$J$154,255),0))),"")</f>
        <v/>
      </c>
      <c r="H46" s="369" t="str">
        <f t="array" ref="H46">IFERROR(IF(INDEX('Disaggregation Data'!$N$3:$N$154,MATCH(LEFT(M46,255),LEFT('Disaggregation Data'!$J$3:$J$154,255),0))=0,"",INDEX('Disaggregation Data'!$N$3:$N$154,MATCH(LEFT(M46,255),LEFT('Disaggregation Data'!$J$3:$J$154,255),0))),"")</f>
        <v/>
      </c>
      <c r="I46" s="464" t="str">
        <f t="array" ref="I46">IFERROR(IF(INDEX('Disaggregation Records'!$G$3:$G$56,MATCH(LEFT(L46,255),LEFT('Disaggregation Records'!$D$3:$D$56,255),0))=0,"",INDEX('Disaggregation Records'!$G$3:$G$56,MATCH(LEFT(L46,255),LEFT('Disaggregation Records'!$D$3:$D$56,255),0))),"")</f>
        <v/>
      </c>
      <c r="J46" s="464" t="s">
        <v>394</v>
      </c>
      <c r="K46" s="464">
        <f t="shared" si="0"/>
        <v>7</v>
      </c>
      <c r="L46" s="464" t="str">
        <f t="shared" si="1"/>
        <v/>
      </c>
      <c r="M46" s="464" t="str">
        <f t="shared" si="2"/>
        <v/>
      </c>
      <c r="N46" s="432" t="b">
        <f t="shared" si="3"/>
        <v>0</v>
      </c>
      <c r="O46" s="436" t="s">
        <v>1579</v>
      </c>
      <c r="P46" s="293"/>
      <c r="Q46" s="292"/>
    </row>
    <row r="47" spans="1:17" ht="37.5" customHeight="1" x14ac:dyDescent="0.3">
      <c r="A47" s="367">
        <v>4</v>
      </c>
      <c r="B47" s="384" t="str">
        <f>IFERROR(VLOOKUP(A47,'Impact Indicators - Section B'!$A$9:$S$27,19,FALSE),"")</f>
        <v/>
      </c>
      <c r="C47" s="467" t="str">
        <f t="array" ref="C47">IFERROR(IF(INDEX('Disaggregation Records'!$E$3:$E$56,MATCH(LEFT(L47,255),LEFT('Disaggregation Records'!$D$3:$D$56,255),0))=0,"",INDEX('Disaggregation Records'!$E$3:$E$56,MATCH(LEFT(L47,255),LEFT('Disaggregation Records'!$D$3:$D$56,255),0))),"")</f>
        <v/>
      </c>
      <c r="D47" s="467" t="str">
        <f t="array" ref="D47">IFERROR(IF(INDEX('Disaggregation Records'!$F$3:$F$56,MATCH(LEFT(L47,255),LEFT('Disaggregation Records'!$D$3:$D$56,255),0))=0,"",INDEX('Disaggregation Records'!$F$3:$F$56,MATCH(LEFT(L47,255),LEFT('Disaggregation Records'!$D$3:$D$56,255),0))),"")</f>
        <v/>
      </c>
      <c r="E47" s="370" t="str">
        <f t="array" ref="E47">IFERROR(IF(INDEX('Disaggregation Data'!$K$3:$K$154,MATCH(LEFT(M47,255),LEFT('Disaggregation Data'!$J$3:$J$154,255),0))=0,"",INDEX('Disaggregation Data'!$K$3:$K$154,MATCH(LEFT(M47,255),LEFT('Disaggregation Data'!$J$3:$J$154,255),0))),"")</f>
        <v/>
      </c>
      <c r="F47" s="370" t="str">
        <f t="array" ref="F47">IFERROR(IF(INDEX('Disaggregation Data'!$L$3:$L$154,MATCH(LEFT(M47,255),LEFT('Disaggregation Data'!$J$3:$J$154,255),0))=0,"",INDEX('Disaggregation Data'!$L$3:$L$154,MATCH(LEFT(M47,255),LEFT('Disaggregation Data'!$J$3:$J$154,255),0))),"")</f>
        <v/>
      </c>
      <c r="G47" s="370" t="str">
        <f t="array" ref="G47">IFERROR(IF(INDEX('Disaggregation Data'!$M$3:$M$154,MATCH(LEFT(M47,255),LEFT('Disaggregation Data'!$J$3:$J$154,255),0))=0,"",INDEX('Disaggregation Data'!$M$3:$M$154,MATCH(LEFT(M47,255),LEFT('Disaggregation Data'!$J$3:$J$154,255),0))),"")</f>
        <v/>
      </c>
      <c r="H47" s="369" t="str">
        <f t="array" ref="H47">IFERROR(IF(INDEX('Disaggregation Data'!$N$3:$N$154,MATCH(LEFT(M47,255),LEFT('Disaggregation Data'!$J$3:$J$154,255),0))=0,"",INDEX('Disaggregation Data'!$N$3:$N$154,MATCH(LEFT(M47,255),LEFT('Disaggregation Data'!$J$3:$J$154,255),0))),"")</f>
        <v/>
      </c>
      <c r="I47" s="464" t="str">
        <f t="array" ref="I47">IFERROR(IF(INDEX('Disaggregation Records'!$G$3:$G$56,MATCH(LEFT(L47,255),LEFT('Disaggregation Records'!$D$3:$D$56,255),0))=0,"",INDEX('Disaggregation Records'!$G$3:$G$56,MATCH(LEFT(L47,255),LEFT('Disaggregation Records'!$D$3:$D$56,255),0))),"")</f>
        <v/>
      </c>
      <c r="J47" s="464" t="s">
        <v>394</v>
      </c>
      <c r="K47" s="464">
        <f t="shared" si="0"/>
        <v>8</v>
      </c>
      <c r="L47" s="464" t="str">
        <f t="shared" si="1"/>
        <v/>
      </c>
      <c r="M47" s="464" t="str">
        <f t="shared" si="2"/>
        <v/>
      </c>
      <c r="N47" s="432" t="b">
        <f t="shared" si="3"/>
        <v>0</v>
      </c>
      <c r="O47" s="436" t="s">
        <v>1580</v>
      </c>
      <c r="P47" s="293"/>
      <c r="Q47" s="292"/>
    </row>
    <row r="48" spans="1:17" ht="37.5" customHeight="1" x14ac:dyDescent="0.3">
      <c r="A48" s="367">
        <v>4</v>
      </c>
      <c r="B48" s="384" t="str">
        <f>IFERROR(VLOOKUP(A48,'Impact Indicators - Section B'!$A$9:$S$27,19,FALSE),"")</f>
        <v/>
      </c>
      <c r="C48" s="467" t="str">
        <f t="array" ref="C48">IFERROR(IF(INDEX('Disaggregation Records'!$E$3:$E$56,MATCH(LEFT(L48,255),LEFT('Disaggregation Records'!$D$3:$D$56,255),0))=0,"",INDEX('Disaggregation Records'!$E$3:$E$56,MATCH(LEFT(L48,255),LEFT('Disaggregation Records'!$D$3:$D$56,255),0))),"")</f>
        <v/>
      </c>
      <c r="D48" s="467" t="str">
        <f t="array" ref="D48">IFERROR(IF(INDEX('Disaggregation Records'!$F$3:$F$56,MATCH(LEFT(L48,255),LEFT('Disaggregation Records'!$D$3:$D$56,255),0))=0,"",INDEX('Disaggregation Records'!$F$3:$F$56,MATCH(LEFT(L48,255),LEFT('Disaggregation Records'!$D$3:$D$56,255),0))),"")</f>
        <v/>
      </c>
      <c r="E48" s="370" t="str">
        <f t="array" ref="E48">IFERROR(IF(INDEX('Disaggregation Data'!$K$3:$K$154,MATCH(LEFT(M48,255),LEFT('Disaggregation Data'!$J$3:$J$154,255),0))=0,"",INDEX('Disaggregation Data'!$K$3:$K$154,MATCH(LEFT(M48,255),LEFT('Disaggregation Data'!$J$3:$J$154,255),0))),"")</f>
        <v/>
      </c>
      <c r="F48" s="370" t="str">
        <f t="array" ref="F48">IFERROR(IF(INDEX('Disaggregation Data'!$L$3:$L$154,MATCH(LEFT(M48,255),LEFT('Disaggregation Data'!$J$3:$J$154,255),0))=0,"",INDEX('Disaggregation Data'!$L$3:$L$154,MATCH(LEFT(M48,255),LEFT('Disaggregation Data'!$J$3:$J$154,255),0))),"")</f>
        <v/>
      </c>
      <c r="G48" s="370" t="str">
        <f t="array" ref="G48">IFERROR(IF(INDEX('Disaggregation Data'!$M$3:$M$154,MATCH(LEFT(M48,255),LEFT('Disaggregation Data'!$J$3:$J$154,255),0))=0,"",INDEX('Disaggregation Data'!$M$3:$M$154,MATCH(LEFT(M48,255),LEFT('Disaggregation Data'!$J$3:$J$154,255),0))),"")</f>
        <v/>
      </c>
      <c r="H48" s="369" t="str">
        <f t="array" ref="H48">IFERROR(IF(INDEX('Disaggregation Data'!$N$3:$N$154,MATCH(LEFT(M48,255),LEFT('Disaggregation Data'!$J$3:$J$154,255),0))=0,"",INDEX('Disaggregation Data'!$N$3:$N$154,MATCH(LEFT(M48,255),LEFT('Disaggregation Data'!$J$3:$J$154,255),0))),"")</f>
        <v/>
      </c>
      <c r="I48" s="464" t="str">
        <f t="array" ref="I48">IFERROR(IF(INDEX('Disaggregation Records'!$G$3:$G$56,MATCH(LEFT(L48,255),LEFT('Disaggregation Records'!$D$3:$D$56,255),0))=0,"",INDEX('Disaggregation Records'!$G$3:$G$56,MATCH(LEFT(L48,255),LEFT('Disaggregation Records'!$D$3:$D$56,255),0))),"")</f>
        <v/>
      </c>
      <c r="J48" s="464" t="s">
        <v>394</v>
      </c>
      <c r="K48" s="464">
        <f t="shared" si="0"/>
        <v>9</v>
      </c>
      <c r="L48" s="464" t="str">
        <f t="shared" si="1"/>
        <v/>
      </c>
      <c r="M48" s="464" t="str">
        <f t="shared" si="2"/>
        <v/>
      </c>
      <c r="N48" s="432" t="b">
        <f t="shared" si="3"/>
        <v>0</v>
      </c>
      <c r="O48" s="436" t="s">
        <v>1581</v>
      </c>
      <c r="P48" s="293"/>
      <c r="Q48" s="292"/>
    </row>
    <row r="49" spans="1:17" ht="37.5" customHeight="1" x14ac:dyDescent="0.3">
      <c r="A49" s="367">
        <v>5</v>
      </c>
      <c r="B49" s="384" t="str">
        <f>IFERROR(VLOOKUP(A49,'Impact Indicators - Section B'!$A$9:$S$27,19,FALSE),"")</f>
        <v/>
      </c>
      <c r="C49" s="467" t="str">
        <f t="array" ref="C49">IFERROR(IF(INDEX('Disaggregation Records'!$E$3:$E$56,MATCH(LEFT(L49,255),LEFT('Disaggregation Records'!$D$3:$D$56,255),0))=0,"",INDEX('Disaggregation Records'!$E$3:$E$56,MATCH(LEFT(L49,255),LEFT('Disaggregation Records'!$D$3:$D$56,255),0))),"")</f>
        <v/>
      </c>
      <c r="D49" s="467" t="str">
        <f t="array" ref="D49">IFERROR(IF(INDEX('Disaggregation Records'!$F$3:$F$56,MATCH(LEFT(L49,255),LEFT('Disaggregation Records'!$D$3:$D$56,255),0))=0,"",INDEX('Disaggregation Records'!$F$3:$F$56,MATCH(LEFT(L49,255),LEFT('Disaggregation Records'!$D$3:$D$56,255),0))),"")</f>
        <v/>
      </c>
      <c r="E49" s="370" t="str">
        <f t="array" ref="E49">IFERROR(IF(INDEX('Disaggregation Data'!$K$3:$K$154,MATCH(LEFT(M49,255),LEFT('Disaggregation Data'!$J$3:$J$154,255),0))=0,"",INDEX('Disaggregation Data'!$K$3:$K$154,MATCH(LEFT(M49,255),LEFT('Disaggregation Data'!$J$3:$J$154,255),0))),"")</f>
        <v/>
      </c>
      <c r="F49" s="370" t="str">
        <f t="array" ref="F49">IFERROR(IF(INDEX('Disaggregation Data'!$L$3:$L$154,MATCH(LEFT(M49,255),LEFT('Disaggregation Data'!$J$3:$J$154,255),0))=0,"",INDEX('Disaggregation Data'!$L$3:$L$154,MATCH(LEFT(M49,255),LEFT('Disaggregation Data'!$J$3:$J$154,255),0))),"")</f>
        <v/>
      </c>
      <c r="G49" s="370" t="str">
        <f t="array" ref="G49">IFERROR(IF(INDEX('Disaggregation Data'!$M$3:$M$154,MATCH(LEFT(M49,255),LEFT('Disaggregation Data'!$J$3:$J$154,255),0))=0,"",INDEX('Disaggregation Data'!$M$3:$M$154,MATCH(LEFT(M49,255),LEFT('Disaggregation Data'!$J$3:$J$154,255),0))),"")</f>
        <v/>
      </c>
      <c r="H49" s="369" t="str">
        <f t="array" ref="H49">IFERROR(IF(INDEX('Disaggregation Data'!$N$3:$N$154,MATCH(LEFT(M49,255),LEFT('Disaggregation Data'!$J$3:$J$154,255),0))=0,"",INDEX('Disaggregation Data'!$N$3:$N$154,MATCH(LEFT(M49,255),LEFT('Disaggregation Data'!$J$3:$J$154,255),0))),"")</f>
        <v/>
      </c>
      <c r="I49" s="464" t="str">
        <f t="array" ref="I49">IFERROR(IF(INDEX('Disaggregation Records'!$G$3:$G$56,MATCH(LEFT(L49,255),LEFT('Disaggregation Records'!$D$3:$D$56,255),0))=0,"",INDEX('Disaggregation Records'!$G$3:$G$56,MATCH(LEFT(L49,255),LEFT('Disaggregation Records'!$D$3:$D$56,255),0))),"")</f>
        <v/>
      </c>
      <c r="J49" s="464" t="s">
        <v>396</v>
      </c>
      <c r="K49" s="464">
        <f t="shared" si="0"/>
        <v>10</v>
      </c>
      <c r="L49" s="464" t="str">
        <f t="shared" si="1"/>
        <v/>
      </c>
      <c r="M49" s="464" t="str">
        <f t="shared" si="2"/>
        <v/>
      </c>
      <c r="N49" s="432" t="b">
        <f t="shared" si="3"/>
        <v>0</v>
      </c>
      <c r="O49" s="436" t="s">
        <v>1582</v>
      </c>
      <c r="P49" s="293"/>
      <c r="Q49" s="292"/>
    </row>
    <row r="50" spans="1:17" ht="37.5" customHeight="1" x14ac:dyDescent="0.3">
      <c r="A50" s="367">
        <v>5</v>
      </c>
      <c r="B50" s="384" t="str">
        <f>IFERROR(VLOOKUP(A50,'Impact Indicators - Section B'!$A$9:$S$27,19,FALSE),"")</f>
        <v/>
      </c>
      <c r="C50" s="467" t="str">
        <f t="array" ref="C50">IFERROR(IF(INDEX('Disaggregation Records'!$E$3:$E$56,MATCH(LEFT(L50,255),LEFT('Disaggregation Records'!$D$3:$D$56,255),0))=0,"",INDEX('Disaggregation Records'!$E$3:$E$56,MATCH(LEFT(L50,255),LEFT('Disaggregation Records'!$D$3:$D$56,255),0))),"")</f>
        <v/>
      </c>
      <c r="D50" s="467" t="str">
        <f t="array" ref="D50">IFERROR(IF(INDEX('Disaggregation Records'!$F$3:$F$56,MATCH(LEFT(L50,255),LEFT('Disaggregation Records'!$D$3:$D$56,255),0))=0,"",INDEX('Disaggregation Records'!$F$3:$F$56,MATCH(LEFT(L50,255),LEFT('Disaggregation Records'!$D$3:$D$56,255),0))),"")</f>
        <v/>
      </c>
      <c r="E50" s="370" t="str">
        <f t="array" ref="E50">IFERROR(IF(INDEX('Disaggregation Data'!$K$3:$K$154,MATCH(LEFT(M50,255),LEFT('Disaggregation Data'!$J$3:$J$154,255),0))=0,"",INDEX('Disaggregation Data'!$K$3:$K$154,MATCH(LEFT(M50,255),LEFT('Disaggregation Data'!$J$3:$J$154,255),0))),"")</f>
        <v/>
      </c>
      <c r="F50" s="370" t="str">
        <f t="array" ref="F50">IFERROR(IF(INDEX('Disaggregation Data'!$L$3:$L$154,MATCH(LEFT(M50,255),LEFT('Disaggregation Data'!$J$3:$J$154,255),0))=0,"",INDEX('Disaggregation Data'!$L$3:$L$154,MATCH(LEFT(M50,255),LEFT('Disaggregation Data'!$J$3:$J$154,255),0))),"")</f>
        <v/>
      </c>
      <c r="G50" s="370" t="str">
        <f t="array" ref="G50">IFERROR(IF(INDEX('Disaggregation Data'!$M$3:$M$154,MATCH(LEFT(M50,255),LEFT('Disaggregation Data'!$J$3:$J$154,255),0))=0,"",INDEX('Disaggregation Data'!$M$3:$M$154,MATCH(LEFT(M50,255),LEFT('Disaggregation Data'!$J$3:$J$154,255),0))),"")</f>
        <v/>
      </c>
      <c r="H50" s="369" t="str">
        <f t="array" ref="H50">IFERROR(IF(INDEX('Disaggregation Data'!$N$3:$N$154,MATCH(LEFT(M50,255),LEFT('Disaggregation Data'!$J$3:$J$154,255),0))=0,"",INDEX('Disaggregation Data'!$N$3:$N$154,MATCH(LEFT(M50,255),LEFT('Disaggregation Data'!$J$3:$J$154,255),0))),"")</f>
        <v/>
      </c>
      <c r="I50" s="464" t="str">
        <f t="array" ref="I50">IFERROR(IF(INDEX('Disaggregation Records'!$G$3:$G$56,MATCH(LEFT(L50,255),LEFT('Disaggregation Records'!$D$3:$D$56,255),0))=0,"",INDEX('Disaggregation Records'!$G$3:$G$56,MATCH(LEFT(L50,255),LEFT('Disaggregation Records'!$D$3:$D$56,255),0))),"")</f>
        <v/>
      </c>
      <c r="J50" s="464" t="s">
        <v>396</v>
      </c>
      <c r="K50" s="464">
        <f t="shared" si="0"/>
        <v>11</v>
      </c>
      <c r="L50" s="464" t="str">
        <f t="shared" si="1"/>
        <v/>
      </c>
      <c r="M50" s="464" t="str">
        <f t="shared" si="2"/>
        <v/>
      </c>
      <c r="N50" s="432" t="b">
        <f t="shared" si="3"/>
        <v>0</v>
      </c>
      <c r="O50" s="436" t="s">
        <v>1583</v>
      </c>
      <c r="P50" s="293"/>
      <c r="Q50" s="292"/>
    </row>
    <row r="51" spans="1:17" ht="37.5" customHeight="1" x14ac:dyDescent="0.3">
      <c r="A51" s="367">
        <v>5</v>
      </c>
      <c r="B51" s="384" t="str">
        <f>IFERROR(VLOOKUP(A51,'Impact Indicators - Section B'!$A$9:$S$27,19,FALSE),"")</f>
        <v/>
      </c>
      <c r="C51" s="467" t="str">
        <f t="array" ref="C51">IFERROR(IF(INDEX('Disaggregation Records'!$E$3:$E$56,MATCH(LEFT(L51,255),LEFT('Disaggregation Records'!$D$3:$D$56,255),0))=0,"",INDEX('Disaggregation Records'!$E$3:$E$56,MATCH(LEFT(L51,255),LEFT('Disaggregation Records'!$D$3:$D$56,255),0))),"")</f>
        <v/>
      </c>
      <c r="D51" s="467" t="str">
        <f t="array" ref="D51">IFERROR(IF(INDEX('Disaggregation Records'!$F$3:$F$56,MATCH(LEFT(L51,255),LEFT('Disaggregation Records'!$D$3:$D$56,255),0))=0,"",INDEX('Disaggregation Records'!$F$3:$F$56,MATCH(LEFT(L51,255),LEFT('Disaggregation Records'!$D$3:$D$56,255),0))),"")</f>
        <v/>
      </c>
      <c r="E51" s="370" t="str">
        <f t="array" ref="E51">IFERROR(IF(INDEX('Disaggregation Data'!$K$3:$K$154,MATCH(LEFT(M51,255),LEFT('Disaggregation Data'!$J$3:$J$154,255),0))=0,"",INDEX('Disaggregation Data'!$K$3:$K$154,MATCH(LEFT(M51,255),LEFT('Disaggregation Data'!$J$3:$J$154,255),0))),"")</f>
        <v/>
      </c>
      <c r="F51" s="370" t="str">
        <f t="array" ref="F51">IFERROR(IF(INDEX('Disaggregation Data'!$L$3:$L$154,MATCH(LEFT(M51,255),LEFT('Disaggregation Data'!$J$3:$J$154,255),0))=0,"",INDEX('Disaggregation Data'!$L$3:$L$154,MATCH(LEFT(M51,255),LEFT('Disaggregation Data'!$J$3:$J$154,255),0))),"")</f>
        <v/>
      </c>
      <c r="G51" s="370" t="str">
        <f t="array" ref="G51">IFERROR(IF(INDEX('Disaggregation Data'!$M$3:$M$154,MATCH(LEFT(M51,255),LEFT('Disaggregation Data'!$J$3:$J$154,255),0))=0,"",INDEX('Disaggregation Data'!$M$3:$M$154,MATCH(LEFT(M51,255),LEFT('Disaggregation Data'!$J$3:$J$154,255),0))),"")</f>
        <v/>
      </c>
      <c r="H51" s="369" t="str">
        <f t="array" ref="H51">IFERROR(IF(INDEX('Disaggregation Data'!$N$3:$N$154,MATCH(LEFT(M51,255),LEFT('Disaggregation Data'!$J$3:$J$154,255),0))=0,"",INDEX('Disaggregation Data'!$N$3:$N$154,MATCH(LEFT(M51,255),LEFT('Disaggregation Data'!$J$3:$J$154,255),0))),"")</f>
        <v/>
      </c>
      <c r="I51" s="464" t="str">
        <f t="array" ref="I51">IFERROR(IF(INDEX('Disaggregation Records'!$G$3:$G$56,MATCH(LEFT(L51,255),LEFT('Disaggregation Records'!$D$3:$D$56,255),0))=0,"",INDEX('Disaggregation Records'!$G$3:$G$56,MATCH(LEFT(L51,255),LEFT('Disaggregation Records'!$D$3:$D$56,255),0))),"")</f>
        <v/>
      </c>
      <c r="J51" s="464" t="s">
        <v>396</v>
      </c>
      <c r="K51" s="464">
        <f t="shared" si="0"/>
        <v>12</v>
      </c>
      <c r="L51" s="464" t="str">
        <f t="shared" si="1"/>
        <v/>
      </c>
      <c r="M51" s="464" t="str">
        <f t="shared" si="2"/>
        <v/>
      </c>
      <c r="N51" s="432" t="b">
        <f t="shared" si="3"/>
        <v>0</v>
      </c>
      <c r="O51" s="436" t="s">
        <v>1584</v>
      </c>
      <c r="P51" s="293"/>
      <c r="Q51" s="292"/>
    </row>
    <row r="52" spans="1:17" ht="37.5" customHeight="1" x14ac:dyDescent="0.3">
      <c r="A52" s="367">
        <v>5</v>
      </c>
      <c r="B52" s="384" t="str">
        <f>IFERROR(VLOOKUP(A52,'Impact Indicators - Section B'!$A$9:$S$27,19,FALSE),"")</f>
        <v/>
      </c>
      <c r="C52" s="467" t="str">
        <f t="array" ref="C52">IFERROR(IF(INDEX('Disaggregation Records'!$E$3:$E$56,MATCH(LEFT(L52,255),LEFT('Disaggregation Records'!$D$3:$D$56,255),0))=0,"",INDEX('Disaggregation Records'!$E$3:$E$56,MATCH(LEFT(L52,255),LEFT('Disaggregation Records'!$D$3:$D$56,255),0))),"")</f>
        <v/>
      </c>
      <c r="D52" s="467" t="str">
        <f t="array" ref="D52">IFERROR(IF(INDEX('Disaggregation Records'!$F$3:$F$56,MATCH(LEFT(L52,255),LEFT('Disaggregation Records'!$D$3:$D$56,255),0))=0,"",INDEX('Disaggregation Records'!$F$3:$F$56,MATCH(LEFT(L52,255),LEFT('Disaggregation Records'!$D$3:$D$56,255),0))),"")</f>
        <v/>
      </c>
      <c r="E52" s="370" t="str">
        <f t="array" ref="E52">IFERROR(IF(INDEX('Disaggregation Data'!$K$3:$K$154,MATCH(LEFT(M52,255),LEFT('Disaggregation Data'!$J$3:$J$154,255),0))=0,"",INDEX('Disaggregation Data'!$K$3:$K$154,MATCH(LEFT(M52,255),LEFT('Disaggregation Data'!$J$3:$J$154,255),0))),"")</f>
        <v/>
      </c>
      <c r="F52" s="370" t="str">
        <f t="array" ref="F52">IFERROR(IF(INDEX('Disaggregation Data'!$L$3:$L$154,MATCH(LEFT(M52,255),LEFT('Disaggregation Data'!$J$3:$J$154,255),0))=0,"",INDEX('Disaggregation Data'!$L$3:$L$154,MATCH(LEFT(M52,255),LEFT('Disaggregation Data'!$J$3:$J$154,255),0))),"")</f>
        <v/>
      </c>
      <c r="G52" s="370" t="str">
        <f t="array" ref="G52">IFERROR(IF(INDEX('Disaggregation Data'!$M$3:$M$154,MATCH(LEFT(M52,255),LEFT('Disaggregation Data'!$J$3:$J$154,255),0))=0,"",INDEX('Disaggregation Data'!$M$3:$M$154,MATCH(LEFT(M52,255),LEFT('Disaggregation Data'!$J$3:$J$154,255),0))),"")</f>
        <v/>
      </c>
      <c r="H52" s="369" t="str">
        <f t="array" ref="H52">IFERROR(IF(INDEX('Disaggregation Data'!$N$3:$N$154,MATCH(LEFT(M52,255),LEFT('Disaggregation Data'!$J$3:$J$154,255),0))=0,"",INDEX('Disaggregation Data'!$N$3:$N$154,MATCH(LEFT(M52,255),LEFT('Disaggregation Data'!$J$3:$J$154,255),0))),"")</f>
        <v/>
      </c>
      <c r="I52" s="464" t="str">
        <f t="array" ref="I52">IFERROR(IF(INDEX('Disaggregation Records'!$G$3:$G$56,MATCH(LEFT(L52,255),LEFT('Disaggregation Records'!$D$3:$D$56,255),0))=0,"",INDEX('Disaggregation Records'!$G$3:$G$56,MATCH(LEFT(L52,255),LEFT('Disaggregation Records'!$D$3:$D$56,255),0))),"")</f>
        <v/>
      </c>
      <c r="J52" s="464" t="s">
        <v>396</v>
      </c>
      <c r="K52" s="464">
        <f t="shared" si="0"/>
        <v>13</v>
      </c>
      <c r="L52" s="464" t="str">
        <f t="shared" si="1"/>
        <v/>
      </c>
      <c r="M52" s="464" t="str">
        <f t="shared" si="2"/>
        <v/>
      </c>
      <c r="N52" s="432" t="b">
        <f t="shared" si="3"/>
        <v>0</v>
      </c>
      <c r="O52" s="436" t="s">
        <v>1585</v>
      </c>
      <c r="P52" s="293"/>
      <c r="Q52" s="292"/>
    </row>
    <row r="53" spans="1:17" ht="37.5" customHeight="1" x14ac:dyDescent="0.3">
      <c r="A53" s="367">
        <v>5</v>
      </c>
      <c r="B53" s="384" t="str">
        <f>IFERROR(VLOOKUP(A53,'Impact Indicators - Section B'!$A$9:$S$27,19,FALSE),"")</f>
        <v/>
      </c>
      <c r="C53" s="467" t="str">
        <f t="array" ref="C53">IFERROR(IF(INDEX('Disaggregation Records'!$E$3:$E$56,MATCH(LEFT(L53,255),LEFT('Disaggregation Records'!$D$3:$D$56,255),0))=0,"",INDEX('Disaggregation Records'!$E$3:$E$56,MATCH(LEFT(L53,255),LEFT('Disaggregation Records'!$D$3:$D$56,255),0))),"")</f>
        <v/>
      </c>
      <c r="D53" s="467" t="str">
        <f t="array" ref="D53">IFERROR(IF(INDEX('Disaggregation Records'!$F$3:$F$56,MATCH(LEFT(L53,255),LEFT('Disaggregation Records'!$D$3:$D$56,255),0))=0,"",INDEX('Disaggregation Records'!$F$3:$F$56,MATCH(LEFT(L53,255),LEFT('Disaggregation Records'!$D$3:$D$56,255),0))),"")</f>
        <v/>
      </c>
      <c r="E53" s="370" t="str">
        <f t="array" ref="E53">IFERROR(IF(INDEX('Disaggregation Data'!$K$3:$K$154,MATCH(LEFT(M53,255),LEFT('Disaggregation Data'!$J$3:$J$154,255),0))=0,"",INDEX('Disaggregation Data'!$K$3:$K$154,MATCH(LEFT(M53,255),LEFT('Disaggregation Data'!$J$3:$J$154,255),0))),"")</f>
        <v/>
      </c>
      <c r="F53" s="370" t="str">
        <f t="array" ref="F53">IFERROR(IF(INDEX('Disaggregation Data'!$L$3:$L$154,MATCH(LEFT(M53,255),LEFT('Disaggregation Data'!$J$3:$J$154,255),0))=0,"",INDEX('Disaggregation Data'!$L$3:$L$154,MATCH(LEFT(M53,255),LEFT('Disaggregation Data'!$J$3:$J$154,255),0))),"")</f>
        <v/>
      </c>
      <c r="G53" s="370" t="str">
        <f t="array" ref="G53">IFERROR(IF(INDEX('Disaggregation Data'!$M$3:$M$154,MATCH(LEFT(M53,255),LEFT('Disaggregation Data'!$J$3:$J$154,255),0))=0,"",INDEX('Disaggregation Data'!$M$3:$M$154,MATCH(LEFT(M53,255),LEFT('Disaggregation Data'!$J$3:$J$154,255),0))),"")</f>
        <v/>
      </c>
      <c r="H53" s="369" t="str">
        <f t="array" ref="H53">IFERROR(IF(INDEX('Disaggregation Data'!$N$3:$N$154,MATCH(LEFT(M53,255),LEFT('Disaggregation Data'!$J$3:$J$154,255),0))=0,"",INDEX('Disaggregation Data'!$N$3:$N$154,MATCH(LEFT(M53,255),LEFT('Disaggregation Data'!$J$3:$J$154,255),0))),"")</f>
        <v/>
      </c>
      <c r="I53" s="464" t="str">
        <f t="array" ref="I53">IFERROR(IF(INDEX('Disaggregation Records'!$G$3:$G$56,MATCH(LEFT(L53,255),LEFT('Disaggregation Records'!$D$3:$D$56,255),0))=0,"",INDEX('Disaggregation Records'!$G$3:$G$56,MATCH(LEFT(L53,255),LEFT('Disaggregation Records'!$D$3:$D$56,255),0))),"")</f>
        <v/>
      </c>
      <c r="J53" s="464" t="s">
        <v>396</v>
      </c>
      <c r="K53" s="464">
        <f t="shared" si="0"/>
        <v>14</v>
      </c>
      <c r="L53" s="464" t="str">
        <f t="shared" si="1"/>
        <v/>
      </c>
      <c r="M53" s="464" t="str">
        <f t="shared" si="2"/>
        <v/>
      </c>
      <c r="N53" s="432" t="b">
        <f t="shared" si="3"/>
        <v>0</v>
      </c>
      <c r="O53" s="436" t="s">
        <v>1586</v>
      </c>
      <c r="P53" s="293"/>
      <c r="Q53" s="292"/>
    </row>
    <row r="54" spans="1:17" ht="37.5" customHeight="1" x14ac:dyDescent="0.3">
      <c r="A54" s="367">
        <v>5</v>
      </c>
      <c r="B54" s="384" t="str">
        <f>IFERROR(VLOOKUP(A54,'Impact Indicators - Section B'!$A$9:$S$27,19,FALSE),"")</f>
        <v/>
      </c>
      <c r="C54" s="467" t="str">
        <f t="array" ref="C54">IFERROR(IF(INDEX('Disaggregation Records'!$E$3:$E$56,MATCH(LEFT(L54,255),LEFT('Disaggregation Records'!$D$3:$D$56,255),0))=0,"",INDEX('Disaggregation Records'!$E$3:$E$56,MATCH(LEFT(L54,255),LEFT('Disaggregation Records'!$D$3:$D$56,255),0))),"")</f>
        <v/>
      </c>
      <c r="D54" s="467" t="str">
        <f t="array" ref="D54">IFERROR(IF(INDEX('Disaggregation Records'!$F$3:$F$56,MATCH(LEFT(L54,255),LEFT('Disaggregation Records'!$D$3:$D$56,255),0))=0,"",INDEX('Disaggregation Records'!$F$3:$F$56,MATCH(LEFT(L54,255),LEFT('Disaggregation Records'!$D$3:$D$56,255),0))),"")</f>
        <v/>
      </c>
      <c r="E54" s="370" t="str">
        <f t="array" ref="E54">IFERROR(IF(INDEX('Disaggregation Data'!$K$3:$K$154,MATCH(LEFT(M54,255),LEFT('Disaggregation Data'!$J$3:$J$154,255),0))=0,"",INDEX('Disaggregation Data'!$K$3:$K$154,MATCH(LEFT(M54,255),LEFT('Disaggregation Data'!$J$3:$J$154,255),0))),"")</f>
        <v/>
      </c>
      <c r="F54" s="370" t="str">
        <f t="array" ref="F54">IFERROR(IF(INDEX('Disaggregation Data'!$L$3:$L$154,MATCH(LEFT(M54,255),LEFT('Disaggregation Data'!$J$3:$J$154,255),0))=0,"",INDEX('Disaggregation Data'!$L$3:$L$154,MATCH(LEFT(M54,255),LEFT('Disaggregation Data'!$J$3:$J$154,255),0))),"")</f>
        <v/>
      </c>
      <c r="G54" s="370" t="str">
        <f t="array" ref="G54">IFERROR(IF(INDEX('Disaggregation Data'!$M$3:$M$154,MATCH(LEFT(M54,255),LEFT('Disaggregation Data'!$J$3:$J$154,255),0))=0,"",INDEX('Disaggregation Data'!$M$3:$M$154,MATCH(LEFT(M54,255),LEFT('Disaggregation Data'!$J$3:$J$154,255),0))),"")</f>
        <v/>
      </c>
      <c r="H54" s="369" t="str">
        <f t="array" ref="H54">IFERROR(IF(INDEX('Disaggregation Data'!$N$3:$N$154,MATCH(LEFT(M54,255),LEFT('Disaggregation Data'!$J$3:$J$154,255),0))=0,"",INDEX('Disaggregation Data'!$N$3:$N$154,MATCH(LEFT(M54,255),LEFT('Disaggregation Data'!$J$3:$J$154,255),0))),"")</f>
        <v/>
      </c>
      <c r="I54" s="464" t="str">
        <f t="array" ref="I54">IFERROR(IF(INDEX('Disaggregation Records'!$G$3:$G$56,MATCH(LEFT(L54,255),LEFT('Disaggregation Records'!$D$3:$D$56,255),0))=0,"",INDEX('Disaggregation Records'!$G$3:$G$56,MATCH(LEFT(L54,255),LEFT('Disaggregation Records'!$D$3:$D$56,255),0))),"")</f>
        <v/>
      </c>
      <c r="J54" s="464" t="s">
        <v>396</v>
      </c>
      <c r="K54" s="464">
        <f t="shared" si="0"/>
        <v>15</v>
      </c>
      <c r="L54" s="464" t="str">
        <f t="shared" si="1"/>
        <v/>
      </c>
      <c r="M54" s="464" t="str">
        <f t="shared" si="2"/>
        <v/>
      </c>
      <c r="N54" s="432" t="b">
        <f t="shared" si="3"/>
        <v>0</v>
      </c>
      <c r="O54" s="436" t="s">
        <v>1587</v>
      </c>
      <c r="P54" s="293"/>
      <c r="Q54" s="292"/>
    </row>
    <row r="55" spans="1:17" ht="37.5" customHeight="1" x14ac:dyDescent="0.3">
      <c r="A55" s="367">
        <v>5</v>
      </c>
      <c r="B55" s="384" t="str">
        <f>IFERROR(VLOOKUP(A55,'Impact Indicators - Section B'!$A$9:$S$27,19,FALSE),"")</f>
        <v/>
      </c>
      <c r="C55" s="467" t="str">
        <f t="array" ref="C55">IFERROR(IF(INDEX('Disaggregation Records'!$E$3:$E$56,MATCH(LEFT(L55,255),LEFT('Disaggregation Records'!$D$3:$D$56,255),0))=0,"",INDEX('Disaggregation Records'!$E$3:$E$56,MATCH(LEFT(L55,255),LEFT('Disaggregation Records'!$D$3:$D$56,255),0))),"")</f>
        <v/>
      </c>
      <c r="D55" s="467" t="str">
        <f t="array" ref="D55">IFERROR(IF(INDEX('Disaggregation Records'!$F$3:$F$56,MATCH(LEFT(L55,255),LEFT('Disaggregation Records'!$D$3:$D$56,255),0))=0,"",INDEX('Disaggregation Records'!$F$3:$F$56,MATCH(LEFT(L55,255),LEFT('Disaggregation Records'!$D$3:$D$56,255),0))),"")</f>
        <v/>
      </c>
      <c r="E55" s="370" t="str">
        <f t="array" ref="E55">IFERROR(IF(INDEX('Disaggregation Data'!$K$3:$K$154,MATCH(LEFT(M55,255),LEFT('Disaggregation Data'!$J$3:$J$154,255),0))=0,"",INDEX('Disaggregation Data'!$K$3:$K$154,MATCH(LEFT(M55,255),LEFT('Disaggregation Data'!$J$3:$J$154,255),0))),"")</f>
        <v/>
      </c>
      <c r="F55" s="370" t="str">
        <f t="array" ref="F55">IFERROR(IF(INDEX('Disaggregation Data'!$L$3:$L$154,MATCH(LEFT(M55,255),LEFT('Disaggregation Data'!$J$3:$J$154,255),0))=0,"",INDEX('Disaggregation Data'!$L$3:$L$154,MATCH(LEFT(M55,255),LEFT('Disaggregation Data'!$J$3:$J$154,255),0))),"")</f>
        <v/>
      </c>
      <c r="G55" s="370" t="str">
        <f t="array" ref="G55">IFERROR(IF(INDEX('Disaggregation Data'!$M$3:$M$154,MATCH(LEFT(M55,255),LEFT('Disaggregation Data'!$J$3:$J$154,255),0))=0,"",INDEX('Disaggregation Data'!$M$3:$M$154,MATCH(LEFT(M55,255),LEFT('Disaggregation Data'!$J$3:$J$154,255),0))),"")</f>
        <v/>
      </c>
      <c r="H55" s="369" t="str">
        <f t="array" ref="H55">IFERROR(IF(INDEX('Disaggregation Data'!$N$3:$N$154,MATCH(LEFT(M55,255),LEFT('Disaggregation Data'!$J$3:$J$154,255),0))=0,"",INDEX('Disaggregation Data'!$N$3:$N$154,MATCH(LEFT(M55,255),LEFT('Disaggregation Data'!$J$3:$J$154,255),0))),"")</f>
        <v/>
      </c>
      <c r="I55" s="464" t="str">
        <f t="array" ref="I55">IFERROR(IF(INDEX('Disaggregation Records'!$G$3:$G$56,MATCH(LEFT(L55,255),LEFT('Disaggregation Records'!$D$3:$D$56,255),0))=0,"",INDEX('Disaggregation Records'!$G$3:$G$56,MATCH(LEFT(L55,255),LEFT('Disaggregation Records'!$D$3:$D$56,255),0))),"")</f>
        <v/>
      </c>
      <c r="J55" s="464" t="s">
        <v>396</v>
      </c>
      <c r="K55" s="464">
        <f t="shared" si="0"/>
        <v>16</v>
      </c>
      <c r="L55" s="464" t="str">
        <f t="shared" si="1"/>
        <v/>
      </c>
      <c r="M55" s="464" t="str">
        <f t="shared" si="2"/>
        <v/>
      </c>
      <c r="N55" s="432" t="b">
        <f t="shared" si="3"/>
        <v>0</v>
      </c>
      <c r="O55" s="436" t="s">
        <v>1588</v>
      </c>
      <c r="P55" s="293"/>
      <c r="Q55" s="292"/>
    </row>
    <row r="56" spans="1:17" ht="37.5" customHeight="1" x14ac:dyDescent="0.3">
      <c r="A56" s="367">
        <v>5</v>
      </c>
      <c r="B56" s="384" t="str">
        <f>IFERROR(VLOOKUP(A56,'Impact Indicators - Section B'!$A$9:$S$27,19,FALSE),"")</f>
        <v/>
      </c>
      <c r="C56" s="467" t="str">
        <f t="array" ref="C56">IFERROR(IF(INDEX('Disaggregation Records'!$E$3:$E$56,MATCH(LEFT(L56,255),LEFT('Disaggregation Records'!$D$3:$D$56,255),0))=0,"",INDEX('Disaggregation Records'!$E$3:$E$56,MATCH(LEFT(L56,255),LEFT('Disaggregation Records'!$D$3:$D$56,255),0))),"")</f>
        <v/>
      </c>
      <c r="D56" s="467" t="str">
        <f t="array" ref="D56">IFERROR(IF(INDEX('Disaggregation Records'!$F$3:$F$56,MATCH(LEFT(L56,255),LEFT('Disaggregation Records'!$D$3:$D$56,255),0))=0,"",INDEX('Disaggregation Records'!$F$3:$F$56,MATCH(LEFT(L56,255),LEFT('Disaggregation Records'!$D$3:$D$56,255),0))),"")</f>
        <v/>
      </c>
      <c r="E56" s="370" t="str">
        <f t="array" ref="E56">IFERROR(IF(INDEX('Disaggregation Data'!$K$3:$K$154,MATCH(LEFT(M56,255),LEFT('Disaggregation Data'!$J$3:$J$154,255),0))=0,"",INDEX('Disaggregation Data'!$K$3:$K$154,MATCH(LEFT(M56,255),LEFT('Disaggregation Data'!$J$3:$J$154,255),0))),"")</f>
        <v/>
      </c>
      <c r="F56" s="370" t="str">
        <f t="array" ref="F56">IFERROR(IF(INDEX('Disaggregation Data'!$L$3:$L$154,MATCH(LEFT(M56,255),LEFT('Disaggregation Data'!$J$3:$J$154,255),0))=0,"",INDEX('Disaggregation Data'!$L$3:$L$154,MATCH(LEFT(M56,255),LEFT('Disaggregation Data'!$J$3:$J$154,255),0))),"")</f>
        <v/>
      </c>
      <c r="G56" s="370" t="str">
        <f t="array" ref="G56">IFERROR(IF(INDEX('Disaggregation Data'!$M$3:$M$154,MATCH(LEFT(M56,255),LEFT('Disaggregation Data'!$J$3:$J$154,255),0))=0,"",INDEX('Disaggregation Data'!$M$3:$M$154,MATCH(LEFT(M56,255),LEFT('Disaggregation Data'!$J$3:$J$154,255),0))),"")</f>
        <v/>
      </c>
      <c r="H56" s="369" t="str">
        <f t="array" ref="H56">IFERROR(IF(INDEX('Disaggregation Data'!$N$3:$N$154,MATCH(LEFT(M56,255),LEFT('Disaggregation Data'!$J$3:$J$154,255),0))=0,"",INDEX('Disaggregation Data'!$N$3:$N$154,MATCH(LEFT(M56,255),LEFT('Disaggregation Data'!$J$3:$J$154,255),0))),"")</f>
        <v/>
      </c>
      <c r="I56" s="464" t="str">
        <f t="array" ref="I56">IFERROR(IF(INDEX('Disaggregation Records'!$G$3:$G$56,MATCH(LEFT(L56,255),LEFT('Disaggregation Records'!$D$3:$D$56,255),0))=0,"",INDEX('Disaggregation Records'!$G$3:$G$56,MATCH(LEFT(L56,255),LEFT('Disaggregation Records'!$D$3:$D$56,255),0))),"")</f>
        <v/>
      </c>
      <c r="J56" s="464" t="s">
        <v>396</v>
      </c>
      <c r="K56" s="464">
        <f t="shared" si="0"/>
        <v>17</v>
      </c>
      <c r="L56" s="464" t="str">
        <f t="shared" si="1"/>
        <v/>
      </c>
      <c r="M56" s="464" t="str">
        <f t="shared" si="2"/>
        <v/>
      </c>
      <c r="N56" s="432" t="b">
        <f t="shared" si="3"/>
        <v>0</v>
      </c>
      <c r="O56" s="436" t="s">
        <v>1589</v>
      </c>
      <c r="P56" s="293"/>
      <c r="Q56" s="292"/>
    </row>
    <row r="57" spans="1:17" ht="37.5" customHeight="1" x14ac:dyDescent="0.3">
      <c r="A57" s="367">
        <v>5</v>
      </c>
      <c r="B57" s="384" t="str">
        <f>IFERROR(VLOOKUP(A57,'Impact Indicators - Section B'!$A$9:$S$27,19,FALSE),"")</f>
        <v/>
      </c>
      <c r="C57" s="467" t="str">
        <f t="array" ref="C57">IFERROR(IF(INDEX('Disaggregation Records'!$E$3:$E$56,MATCH(LEFT(L57,255),LEFT('Disaggregation Records'!$D$3:$D$56,255),0))=0,"",INDEX('Disaggregation Records'!$E$3:$E$56,MATCH(LEFT(L57,255),LEFT('Disaggregation Records'!$D$3:$D$56,255),0))),"")</f>
        <v/>
      </c>
      <c r="D57" s="467" t="str">
        <f t="array" ref="D57">IFERROR(IF(INDEX('Disaggregation Records'!$F$3:$F$56,MATCH(LEFT(L57,255),LEFT('Disaggregation Records'!$D$3:$D$56,255),0))=0,"",INDEX('Disaggregation Records'!$F$3:$F$56,MATCH(LEFT(L57,255),LEFT('Disaggregation Records'!$D$3:$D$56,255),0))),"")</f>
        <v/>
      </c>
      <c r="E57" s="370" t="str">
        <f t="array" ref="E57">IFERROR(IF(INDEX('Disaggregation Data'!$K$3:$K$154,MATCH(LEFT(M57,255),LEFT('Disaggregation Data'!$J$3:$J$154,255),0))=0,"",INDEX('Disaggregation Data'!$K$3:$K$154,MATCH(LEFT(M57,255),LEFT('Disaggregation Data'!$J$3:$J$154,255),0))),"")</f>
        <v/>
      </c>
      <c r="F57" s="370" t="str">
        <f t="array" ref="F57">IFERROR(IF(INDEX('Disaggregation Data'!$L$3:$L$154,MATCH(LEFT(M57,255),LEFT('Disaggregation Data'!$J$3:$J$154,255),0))=0,"",INDEX('Disaggregation Data'!$L$3:$L$154,MATCH(LEFT(M57,255),LEFT('Disaggregation Data'!$J$3:$J$154,255),0))),"")</f>
        <v/>
      </c>
      <c r="G57" s="370" t="str">
        <f t="array" ref="G57">IFERROR(IF(INDEX('Disaggregation Data'!$M$3:$M$154,MATCH(LEFT(M57,255),LEFT('Disaggregation Data'!$J$3:$J$154,255),0))=0,"",INDEX('Disaggregation Data'!$M$3:$M$154,MATCH(LEFT(M57,255),LEFT('Disaggregation Data'!$J$3:$J$154,255),0))),"")</f>
        <v/>
      </c>
      <c r="H57" s="369" t="str">
        <f t="array" ref="H57">IFERROR(IF(INDEX('Disaggregation Data'!$N$3:$N$154,MATCH(LEFT(M57,255),LEFT('Disaggregation Data'!$J$3:$J$154,255),0))=0,"",INDEX('Disaggregation Data'!$N$3:$N$154,MATCH(LEFT(M57,255),LEFT('Disaggregation Data'!$J$3:$J$154,255),0))),"")</f>
        <v/>
      </c>
      <c r="I57" s="464" t="str">
        <f t="array" ref="I57">IFERROR(IF(INDEX('Disaggregation Records'!$G$3:$G$56,MATCH(LEFT(L57,255),LEFT('Disaggregation Records'!$D$3:$D$56,255),0))=0,"",INDEX('Disaggregation Records'!$G$3:$G$56,MATCH(LEFT(L57,255),LEFT('Disaggregation Records'!$D$3:$D$56,255),0))),"")</f>
        <v/>
      </c>
      <c r="J57" s="464" t="s">
        <v>396</v>
      </c>
      <c r="K57" s="464">
        <f t="shared" si="0"/>
        <v>18</v>
      </c>
      <c r="L57" s="464" t="str">
        <f t="shared" si="1"/>
        <v/>
      </c>
      <c r="M57" s="464" t="str">
        <f t="shared" si="2"/>
        <v/>
      </c>
      <c r="N57" s="432" t="b">
        <f t="shared" si="3"/>
        <v>0</v>
      </c>
      <c r="O57" s="436" t="s">
        <v>1590</v>
      </c>
      <c r="P57" s="293"/>
      <c r="Q57" s="292"/>
    </row>
    <row r="58" spans="1:17" ht="37.5" customHeight="1" x14ac:dyDescent="0.3">
      <c r="A58" s="367">
        <v>5</v>
      </c>
      <c r="B58" s="384" t="str">
        <f>IFERROR(VLOOKUP(A58,'Impact Indicators - Section B'!$A$9:$S$27,19,FALSE),"")</f>
        <v/>
      </c>
      <c r="C58" s="467" t="str">
        <f t="array" ref="C58">IFERROR(IF(INDEX('Disaggregation Records'!$E$3:$E$56,MATCH(LEFT(L58,255),LEFT('Disaggregation Records'!$D$3:$D$56,255),0))=0,"",INDEX('Disaggregation Records'!$E$3:$E$56,MATCH(LEFT(L58,255),LEFT('Disaggregation Records'!$D$3:$D$56,255),0))),"")</f>
        <v/>
      </c>
      <c r="D58" s="467" t="str">
        <f t="array" ref="D58">IFERROR(IF(INDEX('Disaggregation Records'!$F$3:$F$56,MATCH(LEFT(L58,255),LEFT('Disaggregation Records'!$D$3:$D$56,255),0))=0,"",INDEX('Disaggregation Records'!$F$3:$F$56,MATCH(LEFT(L58,255),LEFT('Disaggregation Records'!$D$3:$D$56,255),0))),"")</f>
        <v/>
      </c>
      <c r="E58" s="370" t="str">
        <f t="array" ref="E58">IFERROR(IF(INDEX('Disaggregation Data'!$K$3:$K$154,MATCH(LEFT(M58,255),LEFT('Disaggregation Data'!$J$3:$J$154,255),0))=0,"",INDEX('Disaggregation Data'!$K$3:$K$154,MATCH(LEFT(M58,255),LEFT('Disaggregation Data'!$J$3:$J$154,255),0))),"")</f>
        <v/>
      </c>
      <c r="F58" s="370" t="str">
        <f t="array" ref="F58">IFERROR(IF(INDEX('Disaggregation Data'!$L$3:$L$154,MATCH(LEFT(M58,255),LEFT('Disaggregation Data'!$J$3:$J$154,255),0))=0,"",INDEX('Disaggregation Data'!$L$3:$L$154,MATCH(LEFT(M58,255),LEFT('Disaggregation Data'!$J$3:$J$154,255),0))),"")</f>
        <v/>
      </c>
      <c r="G58" s="370" t="str">
        <f t="array" ref="G58">IFERROR(IF(INDEX('Disaggregation Data'!$M$3:$M$154,MATCH(LEFT(M58,255),LEFT('Disaggregation Data'!$J$3:$J$154,255),0))=0,"",INDEX('Disaggregation Data'!$M$3:$M$154,MATCH(LEFT(M58,255),LEFT('Disaggregation Data'!$J$3:$J$154,255),0))),"")</f>
        <v/>
      </c>
      <c r="H58" s="369" t="str">
        <f t="array" ref="H58">IFERROR(IF(INDEX('Disaggregation Data'!$N$3:$N$154,MATCH(LEFT(M58,255),LEFT('Disaggregation Data'!$J$3:$J$154,255),0))=0,"",INDEX('Disaggregation Data'!$N$3:$N$154,MATCH(LEFT(M58,255),LEFT('Disaggregation Data'!$J$3:$J$154,255),0))),"")</f>
        <v/>
      </c>
      <c r="I58" s="464" t="str">
        <f t="array" ref="I58">IFERROR(IF(INDEX('Disaggregation Records'!$G$3:$G$56,MATCH(LEFT(L58,255),LEFT('Disaggregation Records'!$D$3:$D$56,255),0))=0,"",INDEX('Disaggregation Records'!$G$3:$G$56,MATCH(LEFT(L58,255),LEFT('Disaggregation Records'!$D$3:$D$56,255),0))),"")</f>
        <v/>
      </c>
      <c r="J58" s="464" t="s">
        <v>396</v>
      </c>
      <c r="K58" s="464">
        <f t="shared" si="0"/>
        <v>19</v>
      </c>
      <c r="L58" s="464" t="str">
        <f t="shared" si="1"/>
        <v/>
      </c>
      <c r="M58" s="464" t="str">
        <f t="shared" si="2"/>
        <v/>
      </c>
      <c r="N58" s="432" t="b">
        <f t="shared" si="3"/>
        <v>0</v>
      </c>
      <c r="O58" s="436" t="s">
        <v>1591</v>
      </c>
      <c r="P58" s="293"/>
      <c r="Q58" s="292"/>
    </row>
    <row r="59" spans="1:17" ht="37.5" customHeight="1" x14ac:dyDescent="0.3">
      <c r="A59" s="367">
        <v>6</v>
      </c>
      <c r="B59" s="384" t="str">
        <f>IFERROR(VLOOKUP(A59,'Impact Indicators - Section B'!$A$9:$S$27,19,FALSE),"")</f>
        <v/>
      </c>
      <c r="C59" s="467" t="str">
        <f t="array" ref="C59">IFERROR(IF(INDEX('Disaggregation Records'!$E$3:$E$56,MATCH(LEFT(L59,255),LEFT('Disaggregation Records'!$D$3:$D$56,255),0))=0,"",INDEX('Disaggregation Records'!$E$3:$E$56,MATCH(LEFT(L59,255),LEFT('Disaggregation Records'!$D$3:$D$56,255),0))),"")</f>
        <v/>
      </c>
      <c r="D59" s="467" t="str">
        <f t="array" ref="D59">IFERROR(IF(INDEX('Disaggregation Records'!$F$3:$F$56,MATCH(LEFT(L59,255),LEFT('Disaggregation Records'!$D$3:$D$56,255),0))=0,"",INDEX('Disaggregation Records'!$F$3:$F$56,MATCH(LEFT(L59,255),LEFT('Disaggregation Records'!$D$3:$D$56,255),0))),"")</f>
        <v/>
      </c>
      <c r="E59" s="370" t="str">
        <f t="array" ref="E59">IFERROR(IF(INDEX('Disaggregation Data'!$K$3:$K$154,MATCH(LEFT(M59,255),LEFT('Disaggregation Data'!$J$3:$J$154,255),0))=0,"",INDEX('Disaggregation Data'!$K$3:$K$154,MATCH(LEFT(M59,255),LEFT('Disaggregation Data'!$J$3:$J$154,255),0))),"")</f>
        <v/>
      </c>
      <c r="F59" s="370" t="str">
        <f t="array" ref="F59">IFERROR(IF(INDEX('Disaggregation Data'!$L$3:$L$154,MATCH(LEFT(M59,255),LEFT('Disaggregation Data'!$J$3:$J$154,255),0))=0,"",INDEX('Disaggregation Data'!$L$3:$L$154,MATCH(LEFT(M59,255),LEFT('Disaggregation Data'!$J$3:$J$154,255),0))),"")</f>
        <v/>
      </c>
      <c r="G59" s="370" t="str">
        <f t="array" ref="G59">IFERROR(IF(INDEX('Disaggregation Data'!$M$3:$M$154,MATCH(LEFT(M59,255),LEFT('Disaggregation Data'!$J$3:$J$154,255),0))=0,"",INDEX('Disaggregation Data'!$M$3:$M$154,MATCH(LEFT(M59,255),LEFT('Disaggregation Data'!$J$3:$J$154,255),0))),"")</f>
        <v/>
      </c>
      <c r="H59" s="369" t="str">
        <f t="array" ref="H59">IFERROR(IF(INDEX('Disaggregation Data'!$N$3:$N$154,MATCH(LEFT(M59,255),LEFT('Disaggregation Data'!$J$3:$J$154,255),0))=0,"",INDEX('Disaggregation Data'!$N$3:$N$154,MATCH(LEFT(M59,255),LEFT('Disaggregation Data'!$J$3:$J$154,255),0))),"")</f>
        <v/>
      </c>
      <c r="I59" s="464" t="str">
        <f t="array" ref="I59">IFERROR(IF(INDEX('Disaggregation Records'!$G$3:$G$56,MATCH(LEFT(L59,255),LEFT('Disaggregation Records'!$D$3:$D$56,255),0))=0,"",INDEX('Disaggregation Records'!$G$3:$G$56,MATCH(LEFT(L59,255),LEFT('Disaggregation Records'!$D$3:$D$56,255),0))),"")</f>
        <v/>
      </c>
      <c r="J59" s="464" t="s">
        <v>398</v>
      </c>
      <c r="K59" s="464">
        <f t="shared" si="0"/>
        <v>20</v>
      </c>
      <c r="L59" s="464" t="str">
        <f t="shared" si="1"/>
        <v/>
      </c>
      <c r="M59" s="464" t="str">
        <f t="shared" si="2"/>
        <v/>
      </c>
      <c r="N59" s="432" t="b">
        <f t="shared" si="3"/>
        <v>0</v>
      </c>
      <c r="O59" s="436" t="s">
        <v>1592</v>
      </c>
      <c r="P59" s="293"/>
      <c r="Q59" s="292"/>
    </row>
    <row r="60" spans="1:17" ht="37.5" customHeight="1" x14ac:dyDescent="0.3">
      <c r="A60" s="367">
        <v>6</v>
      </c>
      <c r="B60" s="384" t="str">
        <f>IFERROR(VLOOKUP(A60,'Impact Indicators - Section B'!$A$9:$S$27,19,FALSE),"")</f>
        <v/>
      </c>
      <c r="C60" s="467" t="str">
        <f t="array" ref="C60">IFERROR(IF(INDEX('Disaggregation Records'!$E$3:$E$56,MATCH(LEFT(L60,255),LEFT('Disaggregation Records'!$D$3:$D$56,255),0))=0,"",INDEX('Disaggregation Records'!$E$3:$E$56,MATCH(LEFT(L60,255),LEFT('Disaggregation Records'!$D$3:$D$56,255),0))),"")</f>
        <v/>
      </c>
      <c r="D60" s="467" t="str">
        <f t="array" ref="D60">IFERROR(IF(INDEX('Disaggregation Records'!$F$3:$F$56,MATCH(LEFT(L60,255),LEFT('Disaggregation Records'!$D$3:$D$56,255),0))=0,"",INDEX('Disaggregation Records'!$F$3:$F$56,MATCH(LEFT(L60,255),LEFT('Disaggregation Records'!$D$3:$D$56,255),0))),"")</f>
        <v/>
      </c>
      <c r="E60" s="370" t="str">
        <f t="array" ref="E60">IFERROR(IF(INDEX('Disaggregation Data'!$K$3:$K$154,MATCH(LEFT(M60,255),LEFT('Disaggregation Data'!$J$3:$J$154,255),0))=0,"",INDEX('Disaggregation Data'!$K$3:$K$154,MATCH(LEFT(M60,255),LEFT('Disaggregation Data'!$J$3:$J$154,255),0))),"")</f>
        <v/>
      </c>
      <c r="F60" s="370" t="str">
        <f t="array" ref="F60">IFERROR(IF(INDEX('Disaggregation Data'!$L$3:$L$154,MATCH(LEFT(M60,255),LEFT('Disaggregation Data'!$J$3:$J$154,255),0))=0,"",INDEX('Disaggregation Data'!$L$3:$L$154,MATCH(LEFT(M60,255),LEFT('Disaggregation Data'!$J$3:$J$154,255),0))),"")</f>
        <v/>
      </c>
      <c r="G60" s="370" t="str">
        <f t="array" ref="G60">IFERROR(IF(INDEX('Disaggregation Data'!$M$3:$M$154,MATCH(LEFT(M60,255),LEFT('Disaggregation Data'!$J$3:$J$154,255),0))=0,"",INDEX('Disaggregation Data'!$M$3:$M$154,MATCH(LEFT(M60,255),LEFT('Disaggregation Data'!$J$3:$J$154,255),0))),"")</f>
        <v/>
      </c>
      <c r="H60" s="369" t="str">
        <f t="array" ref="H60">IFERROR(IF(INDEX('Disaggregation Data'!$N$3:$N$154,MATCH(LEFT(M60,255),LEFT('Disaggregation Data'!$J$3:$J$154,255),0))=0,"",INDEX('Disaggregation Data'!$N$3:$N$154,MATCH(LEFT(M60,255),LEFT('Disaggregation Data'!$J$3:$J$154,255),0))),"")</f>
        <v/>
      </c>
      <c r="I60" s="464" t="str">
        <f t="array" ref="I60">IFERROR(IF(INDEX('Disaggregation Records'!$G$3:$G$56,MATCH(LEFT(L60,255),LEFT('Disaggregation Records'!$D$3:$D$56,255),0))=0,"",INDEX('Disaggregation Records'!$G$3:$G$56,MATCH(LEFT(L60,255),LEFT('Disaggregation Records'!$D$3:$D$56,255),0))),"")</f>
        <v/>
      </c>
      <c r="J60" s="464" t="s">
        <v>398</v>
      </c>
      <c r="K60" s="464">
        <f t="shared" si="0"/>
        <v>21</v>
      </c>
      <c r="L60" s="464" t="str">
        <f t="shared" si="1"/>
        <v/>
      </c>
      <c r="M60" s="464" t="str">
        <f t="shared" si="2"/>
        <v/>
      </c>
      <c r="N60" s="432" t="b">
        <f t="shared" si="3"/>
        <v>0</v>
      </c>
      <c r="O60" s="436" t="s">
        <v>1593</v>
      </c>
      <c r="P60" s="293"/>
      <c r="Q60" s="292"/>
    </row>
    <row r="61" spans="1:17" ht="37.5" customHeight="1" x14ac:dyDescent="0.3">
      <c r="A61" s="367">
        <v>6</v>
      </c>
      <c r="B61" s="384" t="str">
        <f>IFERROR(VLOOKUP(A61,'Impact Indicators - Section B'!$A$9:$S$27,19,FALSE),"")</f>
        <v/>
      </c>
      <c r="C61" s="467" t="str">
        <f t="array" ref="C61">IFERROR(IF(INDEX('Disaggregation Records'!$E$3:$E$56,MATCH(LEFT(L61,255),LEFT('Disaggregation Records'!$D$3:$D$56,255),0))=0,"",INDEX('Disaggregation Records'!$E$3:$E$56,MATCH(LEFT(L61,255),LEFT('Disaggregation Records'!$D$3:$D$56,255),0))),"")</f>
        <v/>
      </c>
      <c r="D61" s="467" t="str">
        <f t="array" ref="D61">IFERROR(IF(INDEX('Disaggregation Records'!$F$3:$F$56,MATCH(LEFT(L61,255),LEFT('Disaggregation Records'!$D$3:$D$56,255),0))=0,"",INDEX('Disaggregation Records'!$F$3:$F$56,MATCH(LEFT(L61,255),LEFT('Disaggregation Records'!$D$3:$D$56,255),0))),"")</f>
        <v/>
      </c>
      <c r="E61" s="370" t="str">
        <f t="array" ref="E61">IFERROR(IF(INDEX('Disaggregation Data'!$K$3:$K$154,MATCH(LEFT(M61,255),LEFT('Disaggregation Data'!$J$3:$J$154,255),0))=0,"",INDEX('Disaggregation Data'!$K$3:$K$154,MATCH(LEFT(M61,255),LEFT('Disaggregation Data'!$J$3:$J$154,255),0))),"")</f>
        <v/>
      </c>
      <c r="F61" s="370" t="str">
        <f t="array" ref="F61">IFERROR(IF(INDEX('Disaggregation Data'!$L$3:$L$154,MATCH(LEFT(M61,255),LEFT('Disaggregation Data'!$J$3:$J$154,255),0))=0,"",INDEX('Disaggregation Data'!$L$3:$L$154,MATCH(LEFT(M61,255),LEFT('Disaggregation Data'!$J$3:$J$154,255),0))),"")</f>
        <v/>
      </c>
      <c r="G61" s="370" t="str">
        <f t="array" ref="G61">IFERROR(IF(INDEX('Disaggregation Data'!$M$3:$M$154,MATCH(LEFT(M61,255),LEFT('Disaggregation Data'!$J$3:$J$154,255),0))=0,"",INDEX('Disaggregation Data'!$M$3:$M$154,MATCH(LEFT(M61,255),LEFT('Disaggregation Data'!$J$3:$J$154,255),0))),"")</f>
        <v/>
      </c>
      <c r="H61" s="369" t="str">
        <f t="array" ref="H61">IFERROR(IF(INDEX('Disaggregation Data'!$N$3:$N$154,MATCH(LEFT(M61,255),LEFT('Disaggregation Data'!$J$3:$J$154,255),0))=0,"",INDEX('Disaggregation Data'!$N$3:$N$154,MATCH(LEFT(M61,255),LEFT('Disaggregation Data'!$J$3:$J$154,255),0))),"")</f>
        <v/>
      </c>
      <c r="I61" s="464" t="str">
        <f t="array" ref="I61">IFERROR(IF(INDEX('Disaggregation Records'!$G$3:$G$56,MATCH(LEFT(L61,255),LEFT('Disaggregation Records'!$D$3:$D$56,255),0))=0,"",INDEX('Disaggregation Records'!$G$3:$G$56,MATCH(LEFT(L61,255),LEFT('Disaggregation Records'!$D$3:$D$56,255),0))),"")</f>
        <v/>
      </c>
      <c r="J61" s="464" t="s">
        <v>398</v>
      </c>
      <c r="K61" s="464">
        <f t="shared" si="0"/>
        <v>22</v>
      </c>
      <c r="L61" s="464" t="str">
        <f t="shared" si="1"/>
        <v/>
      </c>
      <c r="M61" s="464" t="str">
        <f t="shared" si="2"/>
        <v/>
      </c>
      <c r="N61" s="432" t="b">
        <f t="shared" si="3"/>
        <v>0</v>
      </c>
      <c r="O61" s="436" t="s">
        <v>1594</v>
      </c>
      <c r="P61" s="293"/>
      <c r="Q61" s="292"/>
    </row>
    <row r="62" spans="1:17" ht="37.5" customHeight="1" x14ac:dyDescent="0.3">
      <c r="A62" s="367">
        <v>6</v>
      </c>
      <c r="B62" s="384" t="str">
        <f>IFERROR(VLOOKUP(A62,'Impact Indicators - Section B'!$A$9:$S$27,19,FALSE),"")</f>
        <v/>
      </c>
      <c r="C62" s="467" t="str">
        <f t="array" ref="C62">IFERROR(IF(INDEX('Disaggregation Records'!$E$3:$E$56,MATCH(LEFT(L62,255),LEFT('Disaggregation Records'!$D$3:$D$56,255),0))=0,"",INDEX('Disaggregation Records'!$E$3:$E$56,MATCH(LEFT(L62,255),LEFT('Disaggregation Records'!$D$3:$D$56,255),0))),"")</f>
        <v/>
      </c>
      <c r="D62" s="467" t="str">
        <f t="array" ref="D62">IFERROR(IF(INDEX('Disaggregation Records'!$F$3:$F$56,MATCH(LEFT(L62,255),LEFT('Disaggregation Records'!$D$3:$D$56,255),0))=0,"",INDEX('Disaggregation Records'!$F$3:$F$56,MATCH(LEFT(L62,255),LEFT('Disaggregation Records'!$D$3:$D$56,255),0))),"")</f>
        <v/>
      </c>
      <c r="E62" s="370" t="str">
        <f t="array" ref="E62">IFERROR(IF(INDEX('Disaggregation Data'!$K$3:$K$154,MATCH(LEFT(M62,255),LEFT('Disaggregation Data'!$J$3:$J$154,255),0))=0,"",INDEX('Disaggregation Data'!$K$3:$K$154,MATCH(LEFT(M62,255),LEFT('Disaggregation Data'!$J$3:$J$154,255),0))),"")</f>
        <v/>
      </c>
      <c r="F62" s="370" t="str">
        <f t="array" ref="F62">IFERROR(IF(INDEX('Disaggregation Data'!$L$3:$L$154,MATCH(LEFT(M62,255),LEFT('Disaggregation Data'!$J$3:$J$154,255),0))=0,"",INDEX('Disaggregation Data'!$L$3:$L$154,MATCH(LEFT(M62,255),LEFT('Disaggregation Data'!$J$3:$J$154,255),0))),"")</f>
        <v/>
      </c>
      <c r="G62" s="370" t="str">
        <f t="array" ref="G62">IFERROR(IF(INDEX('Disaggregation Data'!$M$3:$M$154,MATCH(LEFT(M62,255),LEFT('Disaggregation Data'!$J$3:$J$154,255),0))=0,"",INDEX('Disaggregation Data'!$M$3:$M$154,MATCH(LEFT(M62,255),LEFT('Disaggregation Data'!$J$3:$J$154,255),0))),"")</f>
        <v/>
      </c>
      <c r="H62" s="369" t="str">
        <f t="array" ref="H62">IFERROR(IF(INDEX('Disaggregation Data'!$N$3:$N$154,MATCH(LEFT(M62,255),LEFT('Disaggregation Data'!$J$3:$J$154,255),0))=0,"",INDEX('Disaggregation Data'!$N$3:$N$154,MATCH(LEFT(M62,255),LEFT('Disaggregation Data'!$J$3:$J$154,255),0))),"")</f>
        <v/>
      </c>
      <c r="I62" s="464" t="str">
        <f t="array" ref="I62">IFERROR(IF(INDEX('Disaggregation Records'!$G$3:$G$56,MATCH(LEFT(L62,255),LEFT('Disaggregation Records'!$D$3:$D$56,255),0))=0,"",INDEX('Disaggregation Records'!$G$3:$G$56,MATCH(LEFT(L62,255),LEFT('Disaggregation Records'!$D$3:$D$56,255),0))),"")</f>
        <v/>
      </c>
      <c r="J62" s="464" t="s">
        <v>398</v>
      </c>
      <c r="K62" s="464">
        <f t="shared" si="0"/>
        <v>23</v>
      </c>
      <c r="L62" s="464" t="str">
        <f t="shared" si="1"/>
        <v/>
      </c>
      <c r="M62" s="464" t="str">
        <f t="shared" si="2"/>
        <v/>
      </c>
      <c r="N62" s="432" t="b">
        <f t="shared" si="3"/>
        <v>0</v>
      </c>
      <c r="O62" s="436" t="s">
        <v>1595</v>
      </c>
      <c r="P62" s="293"/>
      <c r="Q62" s="292"/>
    </row>
    <row r="63" spans="1:17" ht="37.5" customHeight="1" x14ac:dyDescent="0.3">
      <c r="A63" s="367">
        <v>6</v>
      </c>
      <c r="B63" s="384" t="str">
        <f>IFERROR(VLOOKUP(A63,'Impact Indicators - Section B'!$A$9:$S$27,19,FALSE),"")</f>
        <v/>
      </c>
      <c r="C63" s="467" t="str">
        <f t="array" ref="C63">IFERROR(IF(INDEX('Disaggregation Records'!$E$3:$E$56,MATCH(LEFT(L63,255),LEFT('Disaggregation Records'!$D$3:$D$56,255),0))=0,"",INDEX('Disaggregation Records'!$E$3:$E$56,MATCH(LEFT(L63,255),LEFT('Disaggregation Records'!$D$3:$D$56,255),0))),"")</f>
        <v/>
      </c>
      <c r="D63" s="467" t="str">
        <f t="array" ref="D63">IFERROR(IF(INDEX('Disaggregation Records'!$F$3:$F$56,MATCH(LEFT(L63,255),LEFT('Disaggregation Records'!$D$3:$D$56,255),0))=0,"",INDEX('Disaggregation Records'!$F$3:$F$56,MATCH(LEFT(L63,255),LEFT('Disaggregation Records'!$D$3:$D$56,255),0))),"")</f>
        <v/>
      </c>
      <c r="E63" s="370" t="str">
        <f t="array" ref="E63">IFERROR(IF(INDEX('Disaggregation Data'!$K$3:$K$154,MATCH(LEFT(M63,255),LEFT('Disaggregation Data'!$J$3:$J$154,255),0))=0,"",INDEX('Disaggregation Data'!$K$3:$K$154,MATCH(LEFT(M63,255),LEFT('Disaggregation Data'!$J$3:$J$154,255),0))),"")</f>
        <v/>
      </c>
      <c r="F63" s="370" t="str">
        <f t="array" ref="F63">IFERROR(IF(INDEX('Disaggregation Data'!$L$3:$L$154,MATCH(LEFT(M63,255),LEFT('Disaggregation Data'!$J$3:$J$154,255),0))=0,"",INDEX('Disaggregation Data'!$L$3:$L$154,MATCH(LEFT(M63,255),LEFT('Disaggregation Data'!$J$3:$J$154,255),0))),"")</f>
        <v/>
      </c>
      <c r="G63" s="370" t="str">
        <f t="array" ref="G63">IFERROR(IF(INDEX('Disaggregation Data'!$M$3:$M$154,MATCH(LEFT(M63,255),LEFT('Disaggregation Data'!$J$3:$J$154,255),0))=0,"",INDEX('Disaggregation Data'!$M$3:$M$154,MATCH(LEFT(M63,255),LEFT('Disaggregation Data'!$J$3:$J$154,255),0))),"")</f>
        <v/>
      </c>
      <c r="H63" s="369" t="str">
        <f t="array" ref="H63">IFERROR(IF(INDEX('Disaggregation Data'!$N$3:$N$154,MATCH(LEFT(M63,255),LEFT('Disaggregation Data'!$J$3:$J$154,255),0))=0,"",INDEX('Disaggregation Data'!$N$3:$N$154,MATCH(LEFT(M63,255),LEFT('Disaggregation Data'!$J$3:$J$154,255),0))),"")</f>
        <v/>
      </c>
      <c r="I63" s="464" t="str">
        <f t="array" ref="I63">IFERROR(IF(INDEX('Disaggregation Records'!$G$3:$G$56,MATCH(LEFT(L63,255),LEFT('Disaggregation Records'!$D$3:$D$56,255),0))=0,"",INDEX('Disaggregation Records'!$G$3:$G$56,MATCH(LEFT(L63,255),LEFT('Disaggregation Records'!$D$3:$D$56,255),0))),"")</f>
        <v/>
      </c>
      <c r="J63" s="464" t="s">
        <v>398</v>
      </c>
      <c r="K63" s="464">
        <f t="shared" si="0"/>
        <v>24</v>
      </c>
      <c r="L63" s="464" t="str">
        <f t="shared" si="1"/>
        <v/>
      </c>
      <c r="M63" s="464" t="str">
        <f t="shared" si="2"/>
        <v/>
      </c>
      <c r="N63" s="432" t="b">
        <f t="shared" si="3"/>
        <v>0</v>
      </c>
      <c r="O63" s="436" t="s">
        <v>1596</v>
      </c>
      <c r="P63" s="293"/>
      <c r="Q63" s="292"/>
    </row>
    <row r="64" spans="1:17" ht="37.5" customHeight="1" x14ac:dyDescent="0.3">
      <c r="A64" s="367">
        <v>6</v>
      </c>
      <c r="B64" s="384" t="str">
        <f>IFERROR(VLOOKUP(A64,'Impact Indicators - Section B'!$A$9:$S$27,19,FALSE),"")</f>
        <v/>
      </c>
      <c r="C64" s="467" t="str">
        <f t="array" ref="C64">IFERROR(IF(INDEX('Disaggregation Records'!$E$3:$E$56,MATCH(LEFT(L64,255),LEFT('Disaggregation Records'!$D$3:$D$56,255),0))=0,"",INDEX('Disaggregation Records'!$E$3:$E$56,MATCH(LEFT(L64,255),LEFT('Disaggregation Records'!$D$3:$D$56,255),0))),"")</f>
        <v/>
      </c>
      <c r="D64" s="467" t="str">
        <f t="array" ref="D64">IFERROR(IF(INDEX('Disaggregation Records'!$F$3:$F$56,MATCH(LEFT(L64,255),LEFT('Disaggregation Records'!$D$3:$D$56,255),0))=0,"",INDEX('Disaggregation Records'!$F$3:$F$56,MATCH(LEFT(L64,255),LEFT('Disaggregation Records'!$D$3:$D$56,255),0))),"")</f>
        <v/>
      </c>
      <c r="E64" s="370" t="str">
        <f t="array" ref="E64">IFERROR(IF(INDEX('Disaggregation Data'!$K$3:$K$154,MATCH(LEFT(M64,255),LEFT('Disaggregation Data'!$J$3:$J$154,255),0))=0,"",INDEX('Disaggregation Data'!$K$3:$K$154,MATCH(LEFT(M64,255),LEFT('Disaggregation Data'!$J$3:$J$154,255),0))),"")</f>
        <v/>
      </c>
      <c r="F64" s="370" t="str">
        <f t="array" ref="F64">IFERROR(IF(INDEX('Disaggregation Data'!$L$3:$L$154,MATCH(LEFT(M64,255),LEFT('Disaggregation Data'!$J$3:$J$154,255),0))=0,"",INDEX('Disaggregation Data'!$L$3:$L$154,MATCH(LEFT(M64,255),LEFT('Disaggregation Data'!$J$3:$J$154,255),0))),"")</f>
        <v/>
      </c>
      <c r="G64" s="370" t="str">
        <f t="array" ref="G64">IFERROR(IF(INDEX('Disaggregation Data'!$M$3:$M$154,MATCH(LEFT(M64,255),LEFT('Disaggregation Data'!$J$3:$J$154,255),0))=0,"",INDEX('Disaggregation Data'!$M$3:$M$154,MATCH(LEFT(M64,255),LEFT('Disaggregation Data'!$J$3:$J$154,255),0))),"")</f>
        <v/>
      </c>
      <c r="H64" s="369" t="str">
        <f t="array" ref="H64">IFERROR(IF(INDEX('Disaggregation Data'!$N$3:$N$154,MATCH(LEFT(M64,255),LEFT('Disaggregation Data'!$J$3:$J$154,255),0))=0,"",INDEX('Disaggregation Data'!$N$3:$N$154,MATCH(LEFT(M64,255),LEFT('Disaggregation Data'!$J$3:$J$154,255),0))),"")</f>
        <v/>
      </c>
      <c r="I64" s="464" t="str">
        <f t="array" ref="I64">IFERROR(IF(INDEX('Disaggregation Records'!$G$3:$G$56,MATCH(LEFT(L64,255),LEFT('Disaggregation Records'!$D$3:$D$56,255),0))=0,"",INDEX('Disaggregation Records'!$G$3:$G$56,MATCH(LEFT(L64,255),LEFT('Disaggregation Records'!$D$3:$D$56,255),0))),"")</f>
        <v/>
      </c>
      <c r="J64" s="464" t="s">
        <v>398</v>
      </c>
      <c r="K64" s="464">
        <f t="shared" si="0"/>
        <v>25</v>
      </c>
      <c r="L64" s="464" t="str">
        <f t="shared" si="1"/>
        <v/>
      </c>
      <c r="M64" s="464" t="str">
        <f t="shared" si="2"/>
        <v/>
      </c>
      <c r="N64" s="432" t="b">
        <f t="shared" si="3"/>
        <v>0</v>
      </c>
      <c r="O64" s="436" t="s">
        <v>1597</v>
      </c>
      <c r="P64" s="293"/>
      <c r="Q64" s="292"/>
    </row>
    <row r="65" spans="1:17" ht="37.5" customHeight="1" x14ac:dyDescent="0.3">
      <c r="A65" s="367">
        <v>6</v>
      </c>
      <c r="B65" s="384" t="str">
        <f>IFERROR(VLOOKUP(A65,'Impact Indicators - Section B'!$A$9:$S$27,19,FALSE),"")</f>
        <v/>
      </c>
      <c r="C65" s="467" t="str">
        <f t="array" ref="C65">IFERROR(IF(INDEX('Disaggregation Records'!$E$3:$E$56,MATCH(LEFT(L65,255),LEFT('Disaggregation Records'!$D$3:$D$56,255),0))=0,"",INDEX('Disaggregation Records'!$E$3:$E$56,MATCH(LEFT(L65,255),LEFT('Disaggregation Records'!$D$3:$D$56,255),0))),"")</f>
        <v/>
      </c>
      <c r="D65" s="467" t="str">
        <f t="array" ref="D65">IFERROR(IF(INDEX('Disaggregation Records'!$F$3:$F$56,MATCH(LEFT(L65,255),LEFT('Disaggregation Records'!$D$3:$D$56,255),0))=0,"",INDEX('Disaggregation Records'!$F$3:$F$56,MATCH(LEFT(L65,255),LEFT('Disaggregation Records'!$D$3:$D$56,255),0))),"")</f>
        <v/>
      </c>
      <c r="E65" s="370" t="str">
        <f t="array" ref="E65">IFERROR(IF(INDEX('Disaggregation Data'!$K$3:$K$154,MATCH(LEFT(M65,255),LEFT('Disaggregation Data'!$J$3:$J$154,255),0))=0,"",INDEX('Disaggregation Data'!$K$3:$K$154,MATCH(LEFT(M65,255),LEFT('Disaggregation Data'!$J$3:$J$154,255),0))),"")</f>
        <v/>
      </c>
      <c r="F65" s="370" t="str">
        <f t="array" ref="F65">IFERROR(IF(INDEX('Disaggregation Data'!$L$3:$L$154,MATCH(LEFT(M65,255),LEFT('Disaggregation Data'!$J$3:$J$154,255),0))=0,"",INDEX('Disaggregation Data'!$L$3:$L$154,MATCH(LEFT(M65,255),LEFT('Disaggregation Data'!$J$3:$J$154,255),0))),"")</f>
        <v/>
      </c>
      <c r="G65" s="370" t="str">
        <f t="array" ref="G65">IFERROR(IF(INDEX('Disaggregation Data'!$M$3:$M$154,MATCH(LEFT(M65,255),LEFT('Disaggregation Data'!$J$3:$J$154,255),0))=0,"",INDEX('Disaggregation Data'!$M$3:$M$154,MATCH(LEFT(M65,255),LEFT('Disaggregation Data'!$J$3:$J$154,255),0))),"")</f>
        <v/>
      </c>
      <c r="H65" s="369" t="str">
        <f t="array" ref="H65">IFERROR(IF(INDEX('Disaggregation Data'!$N$3:$N$154,MATCH(LEFT(M65,255),LEFT('Disaggregation Data'!$J$3:$J$154,255),0))=0,"",INDEX('Disaggregation Data'!$N$3:$N$154,MATCH(LEFT(M65,255),LEFT('Disaggregation Data'!$J$3:$J$154,255),0))),"")</f>
        <v/>
      </c>
      <c r="I65" s="464" t="str">
        <f t="array" ref="I65">IFERROR(IF(INDEX('Disaggregation Records'!$G$3:$G$56,MATCH(LEFT(L65,255),LEFT('Disaggregation Records'!$D$3:$D$56,255),0))=0,"",INDEX('Disaggregation Records'!$G$3:$G$56,MATCH(LEFT(L65,255),LEFT('Disaggregation Records'!$D$3:$D$56,255),0))),"")</f>
        <v/>
      </c>
      <c r="J65" s="464" t="s">
        <v>398</v>
      </c>
      <c r="K65" s="464">
        <f t="shared" si="0"/>
        <v>26</v>
      </c>
      <c r="L65" s="464" t="str">
        <f t="shared" si="1"/>
        <v/>
      </c>
      <c r="M65" s="464" t="str">
        <f t="shared" si="2"/>
        <v/>
      </c>
      <c r="N65" s="432" t="b">
        <f t="shared" si="3"/>
        <v>0</v>
      </c>
      <c r="O65" s="436" t="s">
        <v>1598</v>
      </c>
      <c r="P65" s="293"/>
      <c r="Q65" s="292"/>
    </row>
    <row r="66" spans="1:17" ht="37.5" customHeight="1" x14ac:dyDescent="0.3">
      <c r="A66" s="367">
        <v>6</v>
      </c>
      <c r="B66" s="384" t="str">
        <f>IFERROR(VLOOKUP(A66,'Impact Indicators - Section B'!$A$9:$S$27,19,FALSE),"")</f>
        <v/>
      </c>
      <c r="C66" s="467" t="str">
        <f t="array" ref="C66">IFERROR(IF(INDEX('Disaggregation Records'!$E$3:$E$56,MATCH(LEFT(L66,255),LEFT('Disaggregation Records'!$D$3:$D$56,255),0))=0,"",INDEX('Disaggregation Records'!$E$3:$E$56,MATCH(LEFT(L66,255),LEFT('Disaggregation Records'!$D$3:$D$56,255),0))),"")</f>
        <v/>
      </c>
      <c r="D66" s="467" t="str">
        <f t="array" ref="D66">IFERROR(IF(INDEX('Disaggregation Records'!$F$3:$F$56,MATCH(LEFT(L66,255),LEFT('Disaggregation Records'!$D$3:$D$56,255),0))=0,"",INDEX('Disaggregation Records'!$F$3:$F$56,MATCH(LEFT(L66,255),LEFT('Disaggregation Records'!$D$3:$D$56,255),0))),"")</f>
        <v/>
      </c>
      <c r="E66" s="370" t="str">
        <f t="array" ref="E66">IFERROR(IF(INDEX('Disaggregation Data'!$K$3:$K$154,MATCH(LEFT(M66,255),LEFT('Disaggregation Data'!$J$3:$J$154,255),0))=0,"",INDEX('Disaggregation Data'!$K$3:$K$154,MATCH(LEFT(M66,255),LEFT('Disaggregation Data'!$J$3:$J$154,255),0))),"")</f>
        <v/>
      </c>
      <c r="F66" s="370" t="str">
        <f t="array" ref="F66">IFERROR(IF(INDEX('Disaggregation Data'!$L$3:$L$154,MATCH(LEFT(M66,255),LEFT('Disaggregation Data'!$J$3:$J$154,255),0))=0,"",INDEX('Disaggregation Data'!$L$3:$L$154,MATCH(LEFT(M66,255),LEFT('Disaggregation Data'!$J$3:$J$154,255),0))),"")</f>
        <v/>
      </c>
      <c r="G66" s="370" t="str">
        <f t="array" ref="G66">IFERROR(IF(INDEX('Disaggregation Data'!$M$3:$M$154,MATCH(LEFT(M66,255),LEFT('Disaggregation Data'!$J$3:$J$154,255),0))=0,"",INDEX('Disaggregation Data'!$M$3:$M$154,MATCH(LEFT(M66,255),LEFT('Disaggregation Data'!$J$3:$J$154,255),0))),"")</f>
        <v/>
      </c>
      <c r="H66" s="369" t="str">
        <f t="array" ref="H66">IFERROR(IF(INDEX('Disaggregation Data'!$N$3:$N$154,MATCH(LEFT(M66,255),LEFT('Disaggregation Data'!$J$3:$J$154,255),0))=0,"",INDEX('Disaggregation Data'!$N$3:$N$154,MATCH(LEFT(M66,255),LEFT('Disaggregation Data'!$J$3:$J$154,255),0))),"")</f>
        <v/>
      </c>
      <c r="I66" s="464" t="str">
        <f t="array" ref="I66">IFERROR(IF(INDEX('Disaggregation Records'!$G$3:$G$56,MATCH(LEFT(L66,255),LEFT('Disaggregation Records'!$D$3:$D$56,255),0))=0,"",INDEX('Disaggregation Records'!$G$3:$G$56,MATCH(LEFT(L66,255),LEFT('Disaggregation Records'!$D$3:$D$56,255),0))),"")</f>
        <v/>
      </c>
      <c r="J66" s="464" t="s">
        <v>398</v>
      </c>
      <c r="K66" s="464">
        <f t="shared" si="0"/>
        <v>27</v>
      </c>
      <c r="L66" s="464" t="str">
        <f t="shared" si="1"/>
        <v/>
      </c>
      <c r="M66" s="464" t="str">
        <f t="shared" si="2"/>
        <v/>
      </c>
      <c r="N66" s="432" t="b">
        <f t="shared" si="3"/>
        <v>0</v>
      </c>
      <c r="O66" s="436" t="s">
        <v>1599</v>
      </c>
      <c r="P66" s="293"/>
      <c r="Q66" s="292"/>
    </row>
    <row r="67" spans="1:17" ht="37.5" customHeight="1" x14ac:dyDescent="0.3">
      <c r="A67" s="367">
        <v>6</v>
      </c>
      <c r="B67" s="384" t="str">
        <f>IFERROR(VLOOKUP(A67,'Impact Indicators - Section B'!$A$9:$S$27,19,FALSE),"")</f>
        <v/>
      </c>
      <c r="C67" s="467" t="str">
        <f t="array" ref="C67">IFERROR(IF(INDEX('Disaggregation Records'!$E$3:$E$56,MATCH(LEFT(L67,255),LEFT('Disaggregation Records'!$D$3:$D$56,255),0))=0,"",INDEX('Disaggregation Records'!$E$3:$E$56,MATCH(LEFT(L67,255),LEFT('Disaggregation Records'!$D$3:$D$56,255),0))),"")</f>
        <v/>
      </c>
      <c r="D67" s="467" t="str">
        <f t="array" ref="D67">IFERROR(IF(INDEX('Disaggregation Records'!$F$3:$F$56,MATCH(LEFT(L67,255),LEFT('Disaggregation Records'!$D$3:$D$56,255),0))=0,"",INDEX('Disaggregation Records'!$F$3:$F$56,MATCH(LEFT(L67,255),LEFT('Disaggregation Records'!$D$3:$D$56,255),0))),"")</f>
        <v/>
      </c>
      <c r="E67" s="370" t="str">
        <f t="array" ref="E67">IFERROR(IF(INDEX('Disaggregation Data'!$K$3:$K$154,MATCH(LEFT(M67,255),LEFT('Disaggregation Data'!$J$3:$J$154,255),0))=0,"",INDEX('Disaggregation Data'!$K$3:$K$154,MATCH(LEFT(M67,255),LEFT('Disaggregation Data'!$J$3:$J$154,255),0))),"")</f>
        <v/>
      </c>
      <c r="F67" s="370" t="str">
        <f t="array" ref="F67">IFERROR(IF(INDEX('Disaggregation Data'!$L$3:$L$154,MATCH(LEFT(M67,255),LEFT('Disaggregation Data'!$J$3:$J$154,255),0))=0,"",INDEX('Disaggregation Data'!$L$3:$L$154,MATCH(LEFT(M67,255),LEFT('Disaggregation Data'!$J$3:$J$154,255),0))),"")</f>
        <v/>
      </c>
      <c r="G67" s="370" t="str">
        <f t="array" ref="G67">IFERROR(IF(INDEX('Disaggregation Data'!$M$3:$M$154,MATCH(LEFT(M67,255),LEFT('Disaggregation Data'!$J$3:$J$154,255),0))=0,"",INDEX('Disaggregation Data'!$M$3:$M$154,MATCH(LEFT(M67,255),LEFT('Disaggregation Data'!$J$3:$J$154,255),0))),"")</f>
        <v/>
      </c>
      <c r="H67" s="369" t="str">
        <f t="array" ref="H67">IFERROR(IF(INDEX('Disaggregation Data'!$N$3:$N$154,MATCH(LEFT(M67,255),LEFT('Disaggregation Data'!$J$3:$J$154,255),0))=0,"",INDEX('Disaggregation Data'!$N$3:$N$154,MATCH(LEFT(M67,255),LEFT('Disaggregation Data'!$J$3:$J$154,255),0))),"")</f>
        <v/>
      </c>
      <c r="I67" s="464" t="str">
        <f t="array" ref="I67">IFERROR(IF(INDEX('Disaggregation Records'!$G$3:$G$56,MATCH(LEFT(L67,255),LEFT('Disaggregation Records'!$D$3:$D$56,255),0))=0,"",INDEX('Disaggregation Records'!$G$3:$G$56,MATCH(LEFT(L67,255),LEFT('Disaggregation Records'!$D$3:$D$56,255),0))),"")</f>
        <v/>
      </c>
      <c r="J67" s="464" t="s">
        <v>398</v>
      </c>
      <c r="K67" s="464">
        <f t="shared" si="0"/>
        <v>28</v>
      </c>
      <c r="L67" s="464" t="str">
        <f t="shared" si="1"/>
        <v/>
      </c>
      <c r="M67" s="464" t="str">
        <f t="shared" si="2"/>
        <v/>
      </c>
      <c r="N67" s="432" t="b">
        <f t="shared" si="3"/>
        <v>0</v>
      </c>
      <c r="O67" s="436" t="s">
        <v>1600</v>
      </c>
      <c r="P67" s="293"/>
      <c r="Q67" s="292"/>
    </row>
    <row r="68" spans="1:17" ht="37.5" customHeight="1" x14ac:dyDescent="0.3">
      <c r="A68" s="367">
        <v>6</v>
      </c>
      <c r="B68" s="384" t="str">
        <f>IFERROR(VLOOKUP(A68,'Impact Indicators - Section B'!$A$9:$S$27,19,FALSE),"")</f>
        <v/>
      </c>
      <c r="C68" s="467" t="str">
        <f t="array" ref="C68">IFERROR(IF(INDEX('Disaggregation Records'!$E$3:$E$56,MATCH(LEFT(L68,255),LEFT('Disaggregation Records'!$D$3:$D$56,255),0))=0,"",INDEX('Disaggregation Records'!$E$3:$E$56,MATCH(LEFT(L68,255),LEFT('Disaggregation Records'!$D$3:$D$56,255),0))),"")</f>
        <v/>
      </c>
      <c r="D68" s="467" t="str">
        <f t="array" ref="D68">IFERROR(IF(INDEX('Disaggregation Records'!$F$3:$F$56,MATCH(LEFT(L68,255),LEFT('Disaggregation Records'!$D$3:$D$56,255),0))=0,"",INDEX('Disaggregation Records'!$F$3:$F$56,MATCH(LEFT(L68,255),LEFT('Disaggregation Records'!$D$3:$D$56,255),0))),"")</f>
        <v/>
      </c>
      <c r="E68" s="370" t="str">
        <f t="array" ref="E68">IFERROR(IF(INDEX('Disaggregation Data'!$K$3:$K$154,MATCH(LEFT(M68,255),LEFT('Disaggregation Data'!$J$3:$J$154,255),0))=0,"",INDEX('Disaggregation Data'!$K$3:$K$154,MATCH(LEFT(M68,255),LEFT('Disaggregation Data'!$J$3:$J$154,255),0))),"")</f>
        <v/>
      </c>
      <c r="F68" s="370" t="str">
        <f t="array" ref="F68">IFERROR(IF(INDEX('Disaggregation Data'!$L$3:$L$154,MATCH(LEFT(M68,255),LEFT('Disaggregation Data'!$J$3:$J$154,255),0))=0,"",INDEX('Disaggregation Data'!$L$3:$L$154,MATCH(LEFT(M68,255),LEFT('Disaggregation Data'!$J$3:$J$154,255),0))),"")</f>
        <v/>
      </c>
      <c r="G68" s="370" t="str">
        <f t="array" ref="G68">IFERROR(IF(INDEX('Disaggregation Data'!$M$3:$M$154,MATCH(LEFT(M68,255),LEFT('Disaggregation Data'!$J$3:$J$154,255),0))=0,"",INDEX('Disaggregation Data'!$M$3:$M$154,MATCH(LEFT(M68,255),LEFT('Disaggregation Data'!$J$3:$J$154,255),0))),"")</f>
        <v/>
      </c>
      <c r="H68" s="369" t="str">
        <f t="array" ref="H68">IFERROR(IF(INDEX('Disaggregation Data'!$N$3:$N$154,MATCH(LEFT(M68,255),LEFT('Disaggregation Data'!$J$3:$J$154,255),0))=0,"",INDEX('Disaggregation Data'!$N$3:$N$154,MATCH(LEFT(M68,255),LEFT('Disaggregation Data'!$J$3:$J$154,255),0))),"")</f>
        <v/>
      </c>
      <c r="I68" s="464" t="str">
        <f t="array" ref="I68">IFERROR(IF(INDEX('Disaggregation Records'!$G$3:$G$56,MATCH(LEFT(L68,255),LEFT('Disaggregation Records'!$D$3:$D$56,255),0))=0,"",INDEX('Disaggregation Records'!$G$3:$G$56,MATCH(LEFT(L68,255),LEFT('Disaggregation Records'!$D$3:$D$56,255),0))),"")</f>
        <v/>
      </c>
      <c r="J68" s="464" t="s">
        <v>398</v>
      </c>
      <c r="K68" s="464">
        <f t="shared" si="0"/>
        <v>29</v>
      </c>
      <c r="L68" s="464" t="str">
        <f t="shared" si="1"/>
        <v/>
      </c>
      <c r="M68" s="464" t="str">
        <f t="shared" si="2"/>
        <v/>
      </c>
      <c r="N68" s="432" t="b">
        <f t="shared" si="3"/>
        <v>0</v>
      </c>
      <c r="O68" s="436" t="s">
        <v>1601</v>
      </c>
      <c r="P68" s="293"/>
      <c r="Q68" s="292"/>
    </row>
    <row r="69" spans="1:17" ht="37.5" customHeight="1" x14ac:dyDescent="0.3">
      <c r="A69" s="367">
        <v>7</v>
      </c>
      <c r="B69" s="384" t="str">
        <f>IFERROR(VLOOKUP(A69,'Impact Indicators - Section B'!$A$9:$S$27,19,FALSE),"")</f>
        <v/>
      </c>
      <c r="C69" s="467" t="str">
        <f t="array" ref="C69">IFERROR(IF(INDEX('Disaggregation Records'!$E$3:$E$56,MATCH(LEFT(L69,255),LEFT('Disaggregation Records'!$D$3:$D$56,255),0))=0,"",INDEX('Disaggregation Records'!$E$3:$E$56,MATCH(LEFT(L69,255),LEFT('Disaggregation Records'!$D$3:$D$56,255),0))),"")</f>
        <v/>
      </c>
      <c r="D69" s="467" t="str">
        <f t="array" ref="D69">IFERROR(IF(INDEX('Disaggregation Records'!$F$3:$F$56,MATCH(LEFT(L69,255),LEFT('Disaggregation Records'!$D$3:$D$56,255),0))=0,"",INDEX('Disaggregation Records'!$F$3:$F$56,MATCH(LEFT(L69,255),LEFT('Disaggregation Records'!$D$3:$D$56,255),0))),"")</f>
        <v/>
      </c>
      <c r="E69" s="370" t="str">
        <f t="array" ref="E69">IFERROR(IF(INDEX('Disaggregation Data'!$K$3:$K$154,MATCH(LEFT(M69,255),LEFT('Disaggregation Data'!$J$3:$J$154,255),0))=0,"",INDEX('Disaggregation Data'!$K$3:$K$154,MATCH(LEFT(M69,255),LEFT('Disaggregation Data'!$J$3:$J$154,255),0))),"")</f>
        <v/>
      </c>
      <c r="F69" s="370" t="str">
        <f t="array" ref="F69">IFERROR(IF(INDEX('Disaggregation Data'!$L$3:$L$154,MATCH(LEFT(M69,255),LEFT('Disaggregation Data'!$J$3:$J$154,255),0))=0,"",INDEX('Disaggregation Data'!$L$3:$L$154,MATCH(LEFT(M69,255),LEFT('Disaggregation Data'!$J$3:$J$154,255),0))),"")</f>
        <v/>
      </c>
      <c r="G69" s="370" t="str">
        <f t="array" ref="G69">IFERROR(IF(INDEX('Disaggregation Data'!$M$3:$M$154,MATCH(LEFT(M69,255),LEFT('Disaggregation Data'!$J$3:$J$154,255),0))=0,"",INDEX('Disaggregation Data'!$M$3:$M$154,MATCH(LEFT(M69,255),LEFT('Disaggregation Data'!$J$3:$J$154,255),0))),"")</f>
        <v/>
      </c>
      <c r="H69" s="369" t="str">
        <f t="array" ref="H69">IFERROR(IF(INDEX('Disaggregation Data'!$N$3:$N$154,MATCH(LEFT(M69,255),LEFT('Disaggregation Data'!$J$3:$J$154,255),0))=0,"",INDEX('Disaggregation Data'!$N$3:$N$154,MATCH(LEFT(M69,255),LEFT('Disaggregation Data'!$J$3:$J$154,255),0))),"")</f>
        <v/>
      </c>
      <c r="I69" s="464" t="str">
        <f t="array" ref="I69">IFERROR(IF(INDEX('Disaggregation Records'!$G$3:$G$56,MATCH(LEFT(L69,255),LEFT('Disaggregation Records'!$D$3:$D$56,255),0))=0,"",INDEX('Disaggregation Records'!$G$3:$G$56,MATCH(LEFT(L69,255),LEFT('Disaggregation Records'!$D$3:$D$56,255),0))),"")</f>
        <v/>
      </c>
      <c r="J69" s="464" t="s">
        <v>401</v>
      </c>
      <c r="K69" s="464">
        <f t="shared" si="0"/>
        <v>30</v>
      </c>
      <c r="L69" s="464" t="str">
        <f t="shared" si="1"/>
        <v/>
      </c>
      <c r="M69" s="464" t="str">
        <f t="shared" si="2"/>
        <v/>
      </c>
      <c r="N69" s="432" t="b">
        <f t="shared" si="3"/>
        <v>0</v>
      </c>
      <c r="O69" s="436" t="s">
        <v>1602</v>
      </c>
      <c r="P69" s="293"/>
      <c r="Q69" s="292"/>
    </row>
    <row r="70" spans="1:17" ht="37.5" customHeight="1" x14ac:dyDescent="0.3">
      <c r="A70" s="367">
        <v>7</v>
      </c>
      <c r="B70" s="384" t="str">
        <f>IFERROR(VLOOKUP(A70,'Impact Indicators - Section B'!$A$9:$S$27,19,FALSE),"")</f>
        <v/>
      </c>
      <c r="C70" s="467" t="str">
        <f t="array" ref="C70">IFERROR(IF(INDEX('Disaggregation Records'!$E$3:$E$56,MATCH(LEFT(L70,255),LEFT('Disaggregation Records'!$D$3:$D$56,255),0))=0,"",INDEX('Disaggregation Records'!$E$3:$E$56,MATCH(LEFT(L70,255),LEFT('Disaggregation Records'!$D$3:$D$56,255),0))),"")</f>
        <v/>
      </c>
      <c r="D70" s="467" t="str">
        <f t="array" ref="D70">IFERROR(IF(INDEX('Disaggregation Records'!$F$3:$F$56,MATCH(LEFT(L70,255),LEFT('Disaggregation Records'!$D$3:$D$56,255),0))=0,"",INDEX('Disaggregation Records'!$F$3:$F$56,MATCH(LEFT(L70,255),LEFT('Disaggregation Records'!$D$3:$D$56,255),0))),"")</f>
        <v/>
      </c>
      <c r="E70" s="370" t="str">
        <f t="array" ref="E70">IFERROR(IF(INDEX('Disaggregation Data'!$K$3:$K$154,MATCH(LEFT(M70,255),LEFT('Disaggregation Data'!$J$3:$J$154,255),0))=0,"",INDEX('Disaggregation Data'!$K$3:$K$154,MATCH(LEFT(M70,255),LEFT('Disaggregation Data'!$J$3:$J$154,255),0))),"")</f>
        <v/>
      </c>
      <c r="F70" s="370" t="str">
        <f t="array" ref="F70">IFERROR(IF(INDEX('Disaggregation Data'!$L$3:$L$154,MATCH(LEFT(M70,255),LEFT('Disaggregation Data'!$J$3:$J$154,255),0))=0,"",INDEX('Disaggregation Data'!$L$3:$L$154,MATCH(LEFT(M70,255),LEFT('Disaggregation Data'!$J$3:$J$154,255),0))),"")</f>
        <v/>
      </c>
      <c r="G70" s="370" t="str">
        <f t="array" ref="G70">IFERROR(IF(INDEX('Disaggregation Data'!$M$3:$M$154,MATCH(LEFT(M70,255),LEFT('Disaggregation Data'!$J$3:$J$154,255),0))=0,"",INDEX('Disaggregation Data'!$M$3:$M$154,MATCH(LEFT(M70,255),LEFT('Disaggregation Data'!$J$3:$J$154,255),0))),"")</f>
        <v/>
      </c>
      <c r="H70" s="369" t="str">
        <f t="array" ref="H70">IFERROR(IF(INDEX('Disaggregation Data'!$N$3:$N$154,MATCH(LEFT(M70,255),LEFT('Disaggregation Data'!$J$3:$J$154,255),0))=0,"",INDEX('Disaggregation Data'!$N$3:$N$154,MATCH(LEFT(M70,255),LEFT('Disaggregation Data'!$J$3:$J$154,255),0))),"")</f>
        <v/>
      </c>
      <c r="I70" s="464" t="str">
        <f t="array" ref="I70">IFERROR(IF(INDEX('Disaggregation Records'!$G$3:$G$56,MATCH(LEFT(L70,255),LEFT('Disaggregation Records'!$D$3:$D$56,255),0))=0,"",INDEX('Disaggregation Records'!$G$3:$G$56,MATCH(LEFT(L70,255),LEFT('Disaggregation Records'!$D$3:$D$56,255),0))),"")</f>
        <v/>
      </c>
      <c r="J70" s="464" t="s">
        <v>401</v>
      </c>
      <c r="K70" s="464">
        <f t="shared" si="0"/>
        <v>31</v>
      </c>
      <c r="L70" s="464" t="str">
        <f t="shared" si="1"/>
        <v/>
      </c>
      <c r="M70" s="464" t="str">
        <f t="shared" si="2"/>
        <v/>
      </c>
      <c r="N70" s="432" t="b">
        <f t="shared" si="3"/>
        <v>0</v>
      </c>
      <c r="O70" s="436" t="s">
        <v>1603</v>
      </c>
      <c r="P70" s="293"/>
      <c r="Q70" s="292"/>
    </row>
    <row r="71" spans="1:17" ht="37.5" customHeight="1" x14ac:dyDescent="0.3">
      <c r="A71" s="367">
        <v>7</v>
      </c>
      <c r="B71" s="384" t="str">
        <f>IFERROR(VLOOKUP(A71,'Impact Indicators - Section B'!$A$9:$S$27,19,FALSE),"")</f>
        <v/>
      </c>
      <c r="C71" s="467" t="str">
        <f t="array" ref="C71">IFERROR(IF(INDEX('Disaggregation Records'!$E$3:$E$56,MATCH(LEFT(L71,255),LEFT('Disaggregation Records'!$D$3:$D$56,255),0))=0,"",INDEX('Disaggregation Records'!$E$3:$E$56,MATCH(LEFT(L71,255),LEFT('Disaggregation Records'!$D$3:$D$56,255),0))),"")</f>
        <v/>
      </c>
      <c r="D71" s="467" t="str">
        <f t="array" ref="D71">IFERROR(IF(INDEX('Disaggregation Records'!$F$3:$F$56,MATCH(LEFT(L71,255),LEFT('Disaggregation Records'!$D$3:$D$56,255),0))=0,"",INDEX('Disaggregation Records'!$F$3:$F$56,MATCH(LEFT(L71,255),LEFT('Disaggregation Records'!$D$3:$D$56,255),0))),"")</f>
        <v/>
      </c>
      <c r="E71" s="370" t="str">
        <f t="array" ref="E71">IFERROR(IF(INDEX('Disaggregation Data'!$K$3:$K$154,MATCH(LEFT(M71,255),LEFT('Disaggregation Data'!$J$3:$J$154,255),0))=0,"",INDEX('Disaggregation Data'!$K$3:$K$154,MATCH(LEFT(M71,255),LEFT('Disaggregation Data'!$J$3:$J$154,255),0))),"")</f>
        <v/>
      </c>
      <c r="F71" s="370" t="str">
        <f t="array" ref="F71">IFERROR(IF(INDEX('Disaggregation Data'!$L$3:$L$154,MATCH(LEFT(M71,255),LEFT('Disaggregation Data'!$J$3:$J$154,255),0))=0,"",INDEX('Disaggregation Data'!$L$3:$L$154,MATCH(LEFT(M71,255),LEFT('Disaggregation Data'!$J$3:$J$154,255),0))),"")</f>
        <v/>
      </c>
      <c r="G71" s="370" t="str">
        <f t="array" ref="G71">IFERROR(IF(INDEX('Disaggregation Data'!$M$3:$M$154,MATCH(LEFT(M71,255),LEFT('Disaggregation Data'!$J$3:$J$154,255),0))=0,"",INDEX('Disaggregation Data'!$M$3:$M$154,MATCH(LEFT(M71,255),LEFT('Disaggregation Data'!$J$3:$J$154,255),0))),"")</f>
        <v/>
      </c>
      <c r="H71" s="369" t="str">
        <f t="array" ref="H71">IFERROR(IF(INDEX('Disaggregation Data'!$N$3:$N$154,MATCH(LEFT(M71,255),LEFT('Disaggregation Data'!$J$3:$J$154,255),0))=0,"",INDEX('Disaggregation Data'!$N$3:$N$154,MATCH(LEFT(M71,255),LEFT('Disaggregation Data'!$J$3:$J$154,255),0))),"")</f>
        <v/>
      </c>
      <c r="I71" s="464" t="str">
        <f t="array" ref="I71">IFERROR(IF(INDEX('Disaggregation Records'!$G$3:$G$56,MATCH(LEFT(L71,255),LEFT('Disaggregation Records'!$D$3:$D$56,255),0))=0,"",INDEX('Disaggregation Records'!$G$3:$G$56,MATCH(LEFT(L71,255),LEFT('Disaggregation Records'!$D$3:$D$56,255),0))),"")</f>
        <v/>
      </c>
      <c r="J71" s="464" t="s">
        <v>401</v>
      </c>
      <c r="K71" s="464">
        <f t="shared" si="0"/>
        <v>32</v>
      </c>
      <c r="L71" s="464" t="str">
        <f t="shared" si="1"/>
        <v/>
      </c>
      <c r="M71" s="464" t="str">
        <f t="shared" si="2"/>
        <v/>
      </c>
      <c r="N71" s="432" t="b">
        <f t="shared" si="3"/>
        <v>0</v>
      </c>
      <c r="O71" s="436" t="s">
        <v>1604</v>
      </c>
      <c r="P71" s="293"/>
      <c r="Q71" s="292"/>
    </row>
    <row r="72" spans="1:17" ht="37.5" customHeight="1" x14ac:dyDescent="0.3">
      <c r="A72" s="367">
        <v>7</v>
      </c>
      <c r="B72" s="384" t="str">
        <f>IFERROR(VLOOKUP(A72,'Impact Indicators - Section B'!$A$9:$S$27,19,FALSE),"")</f>
        <v/>
      </c>
      <c r="C72" s="467" t="str">
        <f t="array" ref="C72">IFERROR(IF(INDEX('Disaggregation Records'!$E$3:$E$56,MATCH(LEFT(L72,255),LEFT('Disaggregation Records'!$D$3:$D$56,255),0))=0,"",INDEX('Disaggregation Records'!$E$3:$E$56,MATCH(LEFT(L72,255),LEFT('Disaggregation Records'!$D$3:$D$56,255),0))),"")</f>
        <v/>
      </c>
      <c r="D72" s="467" t="str">
        <f t="array" ref="D72">IFERROR(IF(INDEX('Disaggregation Records'!$F$3:$F$56,MATCH(LEFT(L72,255),LEFT('Disaggregation Records'!$D$3:$D$56,255),0))=0,"",INDEX('Disaggregation Records'!$F$3:$F$56,MATCH(LEFT(L72,255),LEFT('Disaggregation Records'!$D$3:$D$56,255),0))),"")</f>
        <v/>
      </c>
      <c r="E72" s="370" t="str">
        <f t="array" ref="E72">IFERROR(IF(INDEX('Disaggregation Data'!$K$3:$K$154,MATCH(LEFT(M72,255),LEFT('Disaggregation Data'!$J$3:$J$154,255),0))=0,"",INDEX('Disaggregation Data'!$K$3:$K$154,MATCH(LEFT(M72,255),LEFT('Disaggregation Data'!$J$3:$J$154,255),0))),"")</f>
        <v/>
      </c>
      <c r="F72" s="370" t="str">
        <f t="array" ref="F72">IFERROR(IF(INDEX('Disaggregation Data'!$L$3:$L$154,MATCH(LEFT(M72,255),LEFT('Disaggregation Data'!$J$3:$J$154,255),0))=0,"",INDEX('Disaggregation Data'!$L$3:$L$154,MATCH(LEFT(M72,255),LEFT('Disaggregation Data'!$J$3:$J$154,255),0))),"")</f>
        <v/>
      </c>
      <c r="G72" s="370" t="str">
        <f t="array" ref="G72">IFERROR(IF(INDEX('Disaggregation Data'!$M$3:$M$154,MATCH(LEFT(M72,255),LEFT('Disaggregation Data'!$J$3:$J$154,255),0))=0,"",INDEX('Disaggregation Data'!$M$3:$M$154,MATCH(LEFT(M72,255),LEFT('Disaggregation Data'!$J$3:$J$154,255),0))),"")</f>
        <v/>
      </c>
      <c r="H72" s="369" t="str">
        <f t="array" ref="H72">IFERROR(IF(INDEX('Disaggregation Data'!$N$3:$N$154,MATCH(LEFT(M72,255),LEFT('Disaggregation Data'!$J$3:$J$154,255),0))=0,"",INDEX('Disaggregation Data'!$N$3:$N$154,MATCH(LEFT(M72,255),LEFT('Disaggregation Data'!$J$3:$J$154,255),0))),"")</f>
        <v/>
      </c>
      <c r="I72" s="464" t="str">
        <f t="array" ref="I72">IFERROR(IF(INDEX('Disaggregation Records'!$G$3:$G$56,MATCH(LEFT(L72,255),LEFT('Disaggregation Records'!$D$3:$D$56,255),0))=0,"",INDEX('Disaggregation Records'!$G$3:$G$56,MATCH(LEFT(L72,255),LEFT('Disaggregation Records'!$D$3:$D$56,255),0))),"")</f>
        <v/>
      </c>
      <c r="J72" s="464" t="s">
        <v>401</v>
      </c>
      <c r="K72" s="464">
        <f t="shared" si="0"/>
        <v>33</v>
      </c>
      <c r="L72" s="464" t="str">
        <f t="shared" si="1"/>
        <v/>
      </c>
      <c r="M72" s="464" t="str">
        <f t="shared" si="2"/>
        <v/>
      </c>
      <c r="N72" s="432" t="b">
        <f t="shared" si="3"/>
        <v>0</v>
      </c>
      <c r="O72" s="436" t="s">
        <v>1605</v>
      </c>
      <c r="P72" s="293"/>
      <c r="Q72" s="292"/>
    </row>
    <row r="73" spans="1:17" ht="37.5" customHeight="1" x14ac:dyDescent="0.3">
      <c r="A73" s="367">
        <v>7</v>
      </c>
      <c r="B73" s="384" t="str">
        <f>IFERROR(VLOOKUP(A73,'Impact Indicators - Section B'!$A$9:$S$27,19,FALSE),"")</f>
        <v/>
      </c>
      <c r="C73" s="467" t="str">
        <f t="array" ref="C73">IFERROR(IF(INDEX('Disaggregation Records'!$E$3:$E$56,MATCH(LEFT(L73,255),LEFT('Disaggregation Records'!$D$3:$D$56,255),0))=0,"",INDEX('Disaggregation Records'!$E$3:$E$56,MATCH(LEFT(L73,255),LEFT('Disaggregation Records'!$D$3:$D$56,255),0))),"")</f>
        <v/>
      </c>
      <c r="D73" s="467" t="str">
        <f t="array" ref="D73">IFERROR(IF(INDEX('Disaggregation Records'!$F$3:$F$56,MATCH(LEFT(L73,255),LEFT('Disaggregation Records'!$D$3:$D$56,255),0))=0,"",INDEX('Disaggregation Records'!$F$3:$F$56,MATCH(LEFT(L73,255),LEFT('Disaggregation Records'!$D$3:$D$56,255),0))),"")</f>
        <v/>
      </c>
      <c r="E73" s="370" t="str">
        <f t="array" ref="E73">IFERROR(IF(INDEX('Disaggregation Data'!$K$3:$K$154,MATCH(LEFT(M73,255),LEFT('Disaggregation Data'!$J$3:$J$154,255),0))=0,"",INDEX('Disaggregation Data'!$K$3:$K$154,MATCH(LEFT(M73,255),LEFT('Disaggregation Data'!$J$3:$J$154,255),0))),"")</f>
        <v/>
      </c>
      <c r="F73" s="370" t="str">
        <f t="array" ref="F73">IFERROR(IF(INDEX('Disaggregation Data'!$L$3:$L$154,MATCH(LEFT(M73,255),LEFT('Disaggregation Data'!$J$3:$J$154,255),0))=0,"",INDEX('Disaggregation Data'!$L$3:$L$154,MATCH(LEFT(M73,255),LEFT('Disaggregation Data'!$J$3:$J$154,255),0))),"")</f>
        <v/>
      </c>
      <c r="G73" s="370" t="str">
        <f t="array" ref="G73">IFERROR(IF(INDEX('Disaggregation Data'!$M$3:$M$154,MATCH(LEFT(M73,255),LEFT('Disaggregation Data'!$J$3:$J$154,255),0))=0,"",INDEX('Disaggregation Data'!$M$3:$M$154,MATCH(LEFT(M73,255),LEFT('Disaggregation Data'!$J$3:$J$154,255),0))),"")</f>
        <v/>
      </c>
      <c r="H73" s="369" t="str">
        <f t="array" ref="H73">IFERROR(IF(INDEX('Disaggregation Data'!$N$3:$N$154,MATCH(LEFT(M73,255),LEFT('Disaggregation Data'!$J$3:$J$154,255),0))=0,"",INDEX('Disaggregation Data'!$N$3:$N$154,MATCH(LEFT(M73,255),LEFT('Disaggregation Data'!$J$3:$J$154,255),0))),"")</f>
        <v/>
      </c>
      <c r="I73" s="464" t="str">
        <f t="array" ref="I73">IFERROR(IF(INDEX('Disaggregation Records'!$G$3:$G$56,MATCH(LEFT(L73,255),LEFT('Disaggregation Records'!$D$3:$D$56,255),0))=0,"",INDEX('Disaggregation Records'!$G$3:$G$56,MATCH(LEFT(L73,255),LEFT('Disaggregation Records'!$D$3:$D$56,255),0))),"")</f>
        <v/>
      </c>
      <c r="J73" s="464" t="s">
        <v>401</v>
      </c>
      <c r="K73" s="464">
        <f t="shared" ref="K73:K136" si="4">IF(B73=B72,K72+1,0)</f>
        <v>34</v>
      </c>
      <c r="L73" s="464" t="str">
        <f t="shared" ref="L73:L136" si="5">IF(B73&lt;&gt;"",B73&amp;"-"&amp;K73,"")</f>
        <v/>
      </c>
      <c r="M73" s="464" t="str">
        <f t="shared" ref="M73:M136" si="6">IF(B73&lt;&gt;"",B73&amp;C73&amp;D73,"")</f>
        <v/>
      </c>
      <c r="N73" s="432" t="b">
        <f t="shared" ref="N73:N136" si="7">IFERROR(IF(B73&lt;&gt;"",TRUE,FALSE),"")</f>
        <v>0</v>
      </c>
      <c r="O73" s="436" t="s">
        <v>1606</v>
      </c>
      <c r="P73" s="293"/>
      <c r="Q73" s="292"/>
    </row>
    <row r="74" spans="1:17" ht="37.5" customHeight="1" x14ac:dyDescent="0.3">
      <c r="A74" s="367">
        <v>7</v>
      </c>
      <c r="B74" s="384" t="str">
        <f>IFERROR(VLOOKUP(A74,'Impact Indicators - Section B'!$A$9:$S$27,19,FALSE),"")</f>
        <v/>
      </c>
      <c r="C74" s="467" t="str">
        <f t="array" ref="C74">IFERROR(IF(INDEX('Disaggregation Records'!$E$3:$E$56,MATCH(LEFT(L74,255),LEFT('Disaggregation Records'!$D$3:$D$56,255),0))=0,"",INDEX('Disaggregation Records'!$E$3:$E$56,MATCH(LEFT(L74,255),LEFT('Disaggregation Records'!$D$3:$D$56,255),0))),"")</f>
        <v/>
      </c>
      <c r="D74" s="467" t="str">
        <f t="array" ref="D74">IFERROR(IF(INDEX('Disaggregation Records'!$F$3:$F$56,MATCH(LEFT(L74,255),LEFT('Disaggregation Records'!$D$3:$D$56,255),0))=0,"",INDEX('Disaggregation Records'!$F$3:$F$56,MATCH(LEFT(L74,255),LEFT('Disaggregation Records'!$D$3:$D$56,255),0))),"")</f>
        <v/>
      </c>
      <c r="E74" s="370" t="str">
        <f t="array" ref="E74">IFERROR(IF(INDEX('Disaggregation Data'!$K$3:$K$154,MATCH(LEFT(M74,255),LEFT('Disaggregation Data'!$J$3:$J$154,255),0))=0,"",INDEX('Disaggregation Data'!$K$3:$K$154,MATCH(LEFT(M74,255),LEFT('Disaggregation Data'!$J$3:$J$154,255),0))),"")</f>
        <v/>
      </c>
      <c r="F74" s="370" t="str">
        <f t="array" ref="F74">IFERROR(IF(INDEX('Disaggregation Data'!$L$3:$L$154,MATCH(LEFT(M74,255),LEFT('Disaggregation Data'!$J$3:$J$154,255),0))=0,"",INDEX('Disaggregation Data'!$L$3:$L$154,MATCH(LEFT(M74,255),LEFT('Disaggregation Data'!$J$3:$J$154,255),0))),"")</f>
        <v/>
      </c>
      <c r="G74" s="370" t="str">
        <f t="array" ref="G74">IFERROR(IF(INDEX('Disaggregation Data'!$M$3:$M$154,MATCH(LEFT(M74,255),LEFT('Disaggregation Data'!$J$3:$J$154,255),0))=0,"",INDEX('Disaggregation Data'!$M$3:$M$154,MATCH(LEFT(M74,255),LEFT('Disaggregation Data'!$J$3:$J$154,255),0))),"")</f>
        <v/>
      </c>
      <c r="H74" s="369" t="str">
        <f t="array" ref="H74">IFERROR(IF(INDEX('Disaggregation Data'!$N$3:$N$154,MATCH(LEFT(M74,255),LEFT('Disaggregation Data'!$J$3:$J$154,255),0))=0,"",INDEX('Disaggregation Data'!$N$3:$N$154,MATCH(LEFT(M74,255),LEFT('Disaggregation Data'!$J$3:$J$154,255),0))),"")</f>
        <v/>
      </c>
      <c r="I74" s="464" t="str">
        <f t="array" ref="I74">IFERROR(IF(INDEX('Disaggregation Records'!$G$3:$G$56,MATCH(LEFT(L74,255),LEFT('Disaggregation Records'!$D$3:$D$56,255),0))=0,"",INDEX('Disaggregation Records'!$G$3:$G$56,MATCH(LEFT(L74,255),LEFT('Disaggregation Records'!$D$3:$D$56,255),0))),"")</f>
        <v/>
      </c>
      <c r="J74" s="464" t="s">
        <v>401</v>
      </c>
      <c r="K74" s="464">
        <f t="shared" si="4"/>
        <v>35</v>
      </c>
      <c r="L74" s="464" t="str">
        <f t="shared" si="5"/>
        <v/>
      </c>
      <c r="M74" s="464" t="str">
        <f t="shared" si="6"/>
        <v/>
      </c>
      <c r="N74" s="432" t="b">
        <f t="shared" si="7"/>
        <v>0</v>
      </c>
      <c r="O74" s="436" t="s">
        <v>1607</v>
      </c>
      <c r="P74" s="293"/>
      <c r="Q74" s="292"/>
    </row>
    <row r="75" spans="1:17" ht="37.5" customHeight="1" x14ac:dyDescent="0.3">
      <c r="A75" s="367">
        <v>7</v>
      </c>
      <c r="B75" s="384" t="str">
        <f>IFERROR(VLOOKUP(A75,'Impact Indicators - Section B'!$A$9:$S$27,19,FALSE),"")</f>
        <v/>
      </c>
      <c r="C75" s="467" t="str">
        <f t="array" ref="C75">IFERROR(IF(INDEX('Disaggregation Records'!$E$3:$E$56,MATCH(LEFT(L75,255),LEFT('Disaggregation Records'!$D$3:$D$56,255),0))=0,"",INDEX('Disaggregation Records'!$E$3:$E$56,MATCH(LEFT(L75,255),LEFT('Disaggregation Records'!$D$3:$D$56,255),0))),"")</f>
        <v/>
      </c>
      <c r="D75" s="467" t="str">
        <f t="array" ref="D75">IFERROR(IF(INDEX('Disaggregation Records'!$F$3:$F$56,MATCH(LEFT(L75,255),LEFT('Disaggregation Records'!$D$3:$D$56,255),0))=0,"",INDEX('Disaggregation Records'!$F$3:$F$56,MATCH(LEFT(L75,255),LEFT('Disaggregation Records'!$D$3:$D$56,255),0))),"")</f>
        <v/>
      </c>
      <c r="E75" s="370" t="str">
        <f t="array" ref="E75">IFERROR(IF(INDEX('Disaggregation Data'!$K$3:$K$154,MATCH(LEFT(M75,255),LEFT('Disaggregation Data'!$J$3:$J$154,255),0))=0,"",INDEX('Disaggregation Data'!$K$3:$K$154,MATCH(LEFT(M75,255),LEFT('Disaggregation Data'!$J$3:$J$154,255),0))),"")</f>
        <v/>
      </c>
      <c r="F75" s="370" t="str">
        <f t="array" ref="F75">IFERROR(IF(INDEX('Disaggregation Data'!$L$3:$L$154,MATCH(LEFT(M75,255),LEFT('Disaggregation Data'!$J$3:$J$154,255),0))=0,"",INDEX('Disaggregation Data'!$L$3:$L$154,MATCH(LEFT(M75,255),LEFT('Disaggregation Data'!$J$3:$J$154,255),0))),"")</f>
        <v/>
      </c>
      <c r="G75" s="370" t="str">
        <f t="array" ref="G75">IFERROR(IF(INDEX('Disaggregation Data'!$M$3:$M$154,MATCH(LEFT(M75,255),LEFT('Disaggregation Data'!$J$3:$J$154,255),0))=0,"",INDEX('Disaggregation Data'!$M$3:$M$154,MATCH(LEFT(M75,255),LEFT('Disaggregation Data'!$J$3:$J$154,255),0))),"")</f>
        <v/>
      </c>
      <c r="H75" s="369" t="str">
        <f t="array" ref="H75">IFERROR(IF(INDEX('Disaggregation Data'!$N$3:$N$154,MATCH(LEFT(M75,255),LEFT('Disaggregation Data'!$J$3:$J$154,255),0))=0,"",INDEX('Disaggregation Data'!$N$3:$N$154,MATCH(LEFT(M75,255),LEFT('Disaggregation Data'!$J$3:$J$154,255),0))),"")</f>
        <v/>
      </c>
      <c r="I75" s="464" t="str">
        <f t="array" ref="I75">IFERROR(IF(INDEX('Disaggregation Records'!$G$3:$G$56,MATCH(LEFT(L75,255),LEFT('Disaggregation Records'!$D$3:$D$56,255),0))=0,"",INDEX('Disaggregation Records'!$G$3:$G$56,MATCH(LEFT(L75,255),LEFT('Disaggregation Records'!$D$3:$D$56,255),0))),"")</f>
        <v/>
      </c>
      <c r="J75" s="464" t="s">
        <v>401</v>
      </c>
      <c r="K75" s="464">
        <f t="shared" si="4"/>
        <v>36</v>
      </c>
      <c r="L75" s="464" t="str">
        <f t="shared" si="5"/>
        <v/>
      </c>
      <c r="M75" s="464" t="str">
        <f t="shared" si="6"/>
        <v/>
      </c>
      <c r="N75" s="432" t="b">
        <f t="shared" si="7"/>
        <v>0</v>
      </c>
      <c r="O75" s="436" t="s">
        <v>1608</v>
      </c>
      <c r="P75" s="293"/>
      <c r="Q75" s="292"/>
    </row>
    <row r="76" spans="1:17" ht="37.5" customHeight="1" x14ac:dyDescent="0.3">
      <c r="A76" s="367">
        <v>7</v>
      </c>
      <c r="B76" s="384" t="str">
        <f>IFERROR(VLOOKUP(A76,'Impact Indicators - Section B'!$A$9:$S$27,19,FALSE),"")</f>
        <v/>
      </c>
      <c r="C76" s="467" t="str">
        <f t="array" ref="C76">IFERROR(IF(INDEX('Disaggregation Records'!$E$3:$E$56,MATCH(LEFT(L76,255),LEFT('Disaggregation Records'!$D$3:$D$56,255),0))=0,"",INDEX('Disaggregation Records'!$E$3:$E$56,MATCH(LEFT(L76,255),LEFT('Disaggregation Records'!$D$3:$D$56,255),0))),"")</f>
        <v/>
      </c>
      <c r="D76" s="467" t="str">
        <f t="array" ref="D76">IFERROR(IF(INDEX('Disaggregation Records'!$F$3:$F$56,MATCH(LEFT(L76,255),LEFT('Disaggregation Records'!$D$3:$D$56,255),0))=0,"",INDEX('Disaggregation Records'!$F$3:$F$56,MATCH(LEFT(L76,255),LEFT('Disaggregation Records'!$D$3:$D$56,255),0))),"")</f>
        <v/>
      </c>
      <c r="E76" s="370" t="str">
        <f t="array" ref="E76">IFERROR(IF(INDEX('Disaggregation Data'!$K$3:$K$154,MATCH(LEFT(M76,255),LEFT('Disaggregation Data'!$J$3:$J$154,255),0))=0,"",INDEX('Disaggregation Data'!$K$3:$K$154,MATCH(LEFT(M76,255),LEFT('Disaggregation Data'!$J$3:$J$154,255),0))),"")</f>
        <v/>
      </c>
      <c r="F76" s="370" t="str">
        <f t="array" ref="F76">IFERROR(IF(INDEX('Disaggregation Data'!$L$3:$L$154,MATCH(LEFT(M76,255),LEFT('Disaggregation Data'!$J$3:$J$154,255),0))=0,"",INDEX('Disaggregation Data'!$L$3:$L$154,MATCH(LEFT(M76,255),LEFT('Disaggregation Data'!$J$3:$J$154,255),0))),"")</f>
        <v/>
      </c>
      <c r="G76" s="370" t="str">
        <f t="array" ref="G76">IFERROR(IF(INDEX('Disaggregation Data'!$M$3:$M$154,MATCH(LEFT(M76,255),LEFT('Disaggregation Data'!$J$3:$J$154,255),0))=0,"",INDEX('Disaggregation Data'!$M$3:$M$154,MATCH(LEFT(M76,255),LEFT('Disaggregation Data'!$J$3:$J$154,255),0))),"")</f>
        <v/>
      </c>
      <c r="H76" s="369" t="str">
        <f t="array" ref="H76">IFERROR(IF(INDEX('Disaggregation Data'!$N$3:$N$154,MATCH(LEFT(M76,255),LEFT('Disaggregation Data'!$J$3:$J$154,255),0))=0,"",INDEX('Disaggregation Data'!$N$3:$N$154,MATCH(LEFT(M76,255),LEFT('Disaggregation Data'!$J$3:$J$154,255),0))),"")</f>
        <v/>
      </c>
      <c r="I76" s="464" t="str">
        <f t="array" ref="I76">IFERROR(IF(INDEX('Disaggregation Records'!$G$3:$G$56,MATCH(LEFT(L76,255),LEFT('Disaggregation Records'!$D$3:$D$56,255),0))=0,"",INDEX('Disaggregation Records'!$G$3:$G$56,MATCH(LEFT(L76,255),LEFT('Disaggregation Records'!$D$3:$D$56,255),0))),"")</f>
        <v/>
      </c>
      <c r="J76" s="464" t="s">
        <v>401</v>
      </c>
      <c r="K76" s="464">
        <f t="shared" si="4"/>
        <v>37</v>
      </c>
      <c r="L76" s="464" t="str">
        <f t="shared" si="5"/>
        <v/>
      </c>
      <c r="M76" s="464" t="str">
        <f t="shared" si="6"/>
        <v/>
      </c>
      <c r="N76" s="432" t="b">
        <f t="shared" si="7"/>
        <v>0</v>
      </c>
      <c r="O76" s="436" t="s">
        <v>1609</v>
      </c>
      <c r="P76" s="293"/>
      <c r="Q76" s="292"/>
    </row>
    <row r="77" spans="1:17" ht="37.5" customHeight="1" x14ac:dyDescent="0.3">
      <c r="A77" s="367">
        <v>7</v>
      </c>
      <c r="B77" s="384" t="str">
        <f>IFERROR(VLOOKUP(A77,'Impact Indicators - Section B'!$A$9:$S$27,19,FALSE),"")</f>
        <v/>
      </c>
      <c r="C77" s="467" t="str">
        <f t="array" ref="C77">IFERROR(IF(INDEX('Disaggregation Records'!$E$3:$E$56,MATCH(LEFT(L77,255),LEFT('Disaggregation Records'!$D$3:$D$56,255),0))=0,"",INDEX('Disaggregation Records'!$E$3:$E$56,MATCH(LEFT(L77,255),LEFT('Disaggregation Records'!$D$3:$D$56,255),0))),"")</f>
        <v/>
      </c>
      <c r="D77" s="467" t="str">
        <f t="array" ref="D77">IFERROR(IF(INDEX('Disaggregation Records'!$F$3:$F$56,MATCH(LEFT(L77,255),LEFT('Disaggregation Records'!$D$3:$D$56,255),0))=0,"",INDEX('Disaggregation Records'!$F$3:$F$56,MATCH(LEFT(L77,255),LEFT('Disaggregation Records'!$D$3:$D$56,255),0))),"")</f>
        <v/>
      </c>
      <c r="E77" s="370" t="str">
        <f t="array" ref="E77">IFERROR(IF(INDEX('Disaggregation Data'!$K$3:$K$154,MATCH(LEFT(M77,255),LEFT('Disaggregation Data'!$J$3:$J$154,255),0))=0,"",INDEX('Disaggregation Data'!$K$3:$K$154,MATCH(LEFT(M77,255),LEFT('Disaggregation Data'!$J$3:$J$154,255),0))),"")</f>
        <v/>
      </c>
      <c r="F77" s="370" t="str">
        <f t="array" ref="F77">IFERROR(IF(INDEX('Disaggregation Data'!$L$3:$L$154,MATCH(LEFT(M77,255),LEFT('Disaggregation Data'!$J$3:$J$154,255),0))=0,"",INDEX('Disaggregation Data'!$L$3:$L$154,MATCH(LEFT(M77,255),LEFT('Disaggregation Data'!$J$3:$J$154,255),0))),"")</f>
        <v/>
      </c>
      <c r="G77" s="370" t="str">
        <f t="array" ref="G77">IFERROR(IF(INDEX('Disaggregation Data'!$M$3:$M$154,MATCH(LEFT(M77,255),LEFT('Disaggregation Data'!$J$3:$J$154,255),0))=0,"",INDEX('Disaggregation Data'!$M$3:$M$154,MATCH(LEFT(M77,255),LEFT('Disaggregation Data'!$J$3:$J$154,255),0))),"")</f>
        <v/>
      </c>
      <c r="H77" s="369" t="str">
        <f t="array" ref="H77">IFERROR(IF(INDEX('Disaggregation Data'!$N$3:$N$154,MATCH(LEFT(M77,255),LEFT('Disaggregation Data'!$J$3:$J$154,255),0))=0,"",INDEX('Disaggregation Data'!$N$3:$N$154,MATCH(LEFT(M77,255),LEFT('Disaggregation Data'!$J$3:$J$154,255),0))),"")</f>
        <v/>
      </c>
      <c r="I77" s="464" t="str">
        <f t="array" ref="I77">IFERROR(IF(INDEX('Disaggregation Records'!$G$3:$G$56,MATCH(LEFT(L77,255),LEFT('Disaggregation Records'!$D$3:$D$56,255),0))=0,"",INDEX('Disaggregation Records'!$G$3:$G$56,MATCH(LEFT(L77,255),LEFT('Disaggregation Records'!$D$3:$D$56,255),0))),"")</f>
        <v/>
      </c>
      <c r="J77" s="464" t="s">
        <v>401</v>
      </c>
      <c r="K77" s="464">
        <f t="shared" si="4"/>
        <v>38</v>
      </c>
      <c r="L77" s="464" t="str">
        <f t="shared" si="5"/>
        <v/>
      </c>
      <c r="M77" s="464" t="str">
        <f t="shared" si="6"/>
        <v/>
      </c>
      <c r="N77" s="432" t="b">
        <f t="shared" si="7"/>
        <v>0</v>
      </c>
      <c r="O77" s="436" t="s">
        <v>1610</v>
      </c>
      <c r="P77" s="293"/>
      <c r="Q77" s="292"/>
    </row>
    <row r="78" spans="1:17" ht="37.5" customHeight="1" x14ac:dyDescent="0.3">
      <c r="A78" s="367">
        <v>7</v>
      </c>
      <c r="B78" s="384" t="str">
        <f>IFERROR(VLOOKUP(A78,'Impact Indicators - Section B'!$A$9:$S$27,19,FALSE),"")</f>
        <v/>
      </c>
      <c r="C78" s="467" t="str">
        <f t="array" ref="C78">IFERROR(IF(INDEX('Disaggregation Records'!$E$3:$E$56,MATCH(LEFT(L78,255),LEFT('Disaggregation Records'!$D$3:$D$56,255),0))=0,"",INDEX('Disaggregation Records'!$E$3:$E$56,MATCH(LEFT(L78,255),LEFT('Disaggregation Records'!$D$3:$D$56,255),0))),"")</f>
        <v/>
      </c>
      <c r="D78" s="467" t="str">
        <f t="array" ref="D78">IFERROR(IF(INDEX('Disaggregation Records'!$F$3:$F$56,MATCH(LEFT(L78,255),LEFT('Disaggregation Records'!$D$3:$D$56,255),0))=0,"",INDEX('Disaggregation Records'!$F$3:$F$56,MATCH(LEFT(L78,255),LEFT('Disaggregation Records'!$D$3:$D$56,255),0))),"")</f>
        <v/>
      </c>
      <c r="E78" s="370" t="str">
        <f t="array" ref="E78">IFERROR(IF(INDEX('Disaggregation Data'!$K$3:$K$154,MATCH(LEFT(M78,255),LEFT('Disaggregation Data'!$J$3:$J$154,255),0))=0,"",INDEX('Disaggregation Data'!$K$3:$K$154,MATCH(LEFT(M78,255),LEFT('Disaggregation Data'!$J$3:$J$154,255),0))),"")</f>
        <v/>
      </c>
      <c r="F78" s="370" t="str">
        <f t="array" ref="F78">IFERROR(IF(INDEX('Disaggregation Data'!$L$3:$L$154,MATCH(LEFT(M78,255),LEFT('Disaggregation Data'!$J$3:$J$154,255),0))=0,"",INDEX('Disaggregation Data'!$L$3:$L$154,MATCH(LEFT(M78,255),LEFT('Disaggregation Data'!$J$3:$J$154,255),0))),"")</f>
        <v/>
      </c>
      <c r="G78" s="370" t="str">
        <f t="array" ref="G78">IFERROR(IF(INDEX('Disaggregation Data'!$M$3:$M$154,MATCH(LEFT(M78,255),LEFT('Disaggregation Data'!$J$3:$J$154,255),0))=0,"",INDEX('Disaggregation Data'!$M$3:$M$154,MATCH(LEFT(M78,255),LEFT('Disaggregation Data'!$J$3:$J$154,255),0))),"")</f>
        <v/>
      </c>
      <c r="H78" s="369" t="str">
        <f t="array" ref="H78">IFERROR(IF(INDEX('Disaggregation Data'!$N$3:$N$154,MATCH(LEFT(M78,255),LEFT('Disaggregation Data'!$J$3:$J$154,255),0))=0,"",INDEX('Disaggregation Data'!$N$3:$N$154,MATCH(LEFT(M78,255),LEFT('Disaggregation Data'!$J$3:$J$154,255),0))),"")</f>
        <v/>
      </c>
      <c r="I78" s="464" t="str">
        <f t="array" ref="I78">IFERROR(IF(INDEX('Disaggregation Records'!$G$3:$G$56,MATCH(LEFT(L78,255),LEFT('Disaggregation Records'!$D$3:$D$56,255),0))=0,"",INDEX('Disaggregation Records'!$G$3:$G$56,MATCH(LEFT(L78,255),LEFT('Disaggregation Records'!$D$3:$D$56,255),0))),"")</f>
        <v/>
      </c>
      <c r="J78" s="464" t="s">
        <v>401</v>
      </c>
      <c r="K78" s="464">
        <f t="shared" si="4"/>
        <v>39</v>
      </c>
      <c r="L78" s="464" t="str">
        <f t="shared" si="5"/>
        <v/>
      </c>
      <c r="M78" s="464" t="str">
        <f t="shared" si="6"/>
        <v/>
      </c>
      <c r="N78" s="432" t="b">
        <f t="shared" si="7"/>
        <v>0</v>
      </c>
      <c r="O78" s="436" t="s">
        <v>1611</v>
      </c>
      <c r="P78" s="293"/>
      <c r="Q78" s="292"/>
    </row>
    <row r="79" spans="1:17" ht="37.5" customHeight="1" x14ac:dyDescent="0.3">
      <c r="A79" s="367">
        <v>8</v>
      </c>
      <c r="B79" s="384" t="str">
        <f>IFERROR(VLOOKUP(A79,'Impact Indicators - Section B'!$A$9:$S$27,19,FALSE),"")</f>
        <v/>
      </c>
      <c r="C79" s="467" t="str">
        <f t="array" ref="C79">IFERROR(IF(INDEX('Disaggregation Records'!$E$3:$E$56,MATCH(LEFT(L79,255),LEFT('Disaggregation Records'!$D$3:$D$56,255),0))=0,"",INDEX('Disaggregation Records'!$E$3:$E$56,MATCH(LEFT(L79,255),LEFT('Disaggregation Records'!$D$3:$D$56,255),0))),"")</f>
        <v/>
      </c>
      <c r="D79" s="467" t="str">
        <f t="array" ref="D79">IFERROR(IF(INDEX('Disaggregation Records'!$F$3:$F$56,MATCH(LEFT(L79,255),LEFT('Disaggregation Records'!$D$3:$D$56,255),0))=0,"",INDEX('Disaggregation Records'!$F$3:$F$56,MATCH(LEFT(L79,255),LEFT('Disaggregation Records'!$D$3:$D$56,255),0))),"")</f>
        <v/>
      </c>
      <c r="E79" s="370" t="str">
        <f t="array" ref="E79">IFERROR(IF(INDEX('Disaggregation Data'!$K$3:$K$154,MATCH(LEFT(M79,255),LEFT('Disaggregation Data'!$J$3:$J$154,255),0))=0,"",INDEX('Disaggregation Data'!$K$3:$K$154,MATCH(LEFT(M79,255),LEFT('Disaggregation Data'!$J$3:$J$154,255),0))),"")</f>
        <v/>
      </c>
      <c r="F79" s="370" t="str">
        <f t="array" ref="F79">IFERROR(IF(INDEX('Disaggregation Data'!$L$3:$L$154,MATCH(LEFT(M79,255),LEFT('Disaggregation Data'!$J$3:$J$154,255),0))=0,"",INDEX('Disaggregation Data'!$L$3:$L$154,MATCH(LEFT(M79,255),LEFT('Disaggregation Data'!$J$3:$J$154,255),0))),"")</f>
        <v/>
      </c>
      <c r="G79" s="370" t="str">
        <f t="array" ref="G79">IFERROR(IF(INDEX('Disaggregation Data'!$M$3:$M$154,MATCH(LEFT(M79,255),LEFT('Disaggregation Data'!$J$3:$J$154,255),0))=0,"",INDEX('Disaggregation Data'!$M$3:$M$154,MATCH(LEFT(M79,255),LEFT('Disaggregation Data'!$J$3:$J$154,255),0))),"")</f>
        <v/>
      </c>
      <c r="H79" s="369" t="str">
        <f t="array" ref="H79">IFERROR(IF(INDEX('Disaggregation Data'!$N$3:$N$154,MATCH(LEFT(M79,255),LEFT('Disaggregation Data'!$J$3:$J$154,255),0))=0,"",INDEX('Disaggregation Data'!$N$3:$N$154,MATCH(LEFT(M79,255),LEFT('Disaggregation Data'!$J$3:$J$154,255),0))),"")</f>
        <v/>
      </c>
      <c r="I79" s="464" t="str">
        <f t="array" ref="I79">IFERROR(IF(INDEX('Disaggregation Records'!$G$3:$G$56,MATCH(LEFT(L79,255),LEFT('Disaggregation Records'!$D$3:$D$56,255),0))=0,"",INDEX('Disaggregation Records'!$G$3:$G$56,MATCH(LEFT(L79,255),LEFT('Disaggregation Records'!$D$3:$D$56,255),0))),"")</f>
        <v/>
      </c>
      <c r="J79" s="464" t="s">
        <v>402</v>
      </c>
      <c r="K79" s="464">
        <f t="shared" si="4"/>
        <v>40</v>
      </c>
      <c r="L79" s="464" t="str">
        <f t="shared" si="5"/>
        <v/>
      </c>
      <c r="M79" s="464" t="str">
        <f t="shared" si="6"/>
        <v/>
      </c>
      <c r="N79" s="432" t="b">
        <f t="shared" si="7"/>
        <v>0</v>
      </c>
      <c r="O79" s="436" t="s">
        <v>1612</v>
      </c>
      <c r="P79" s="293"/>
      <c r="Q79" s="292"/>
    </row>
    <row r="80" spans="1:17" ht="37.5" customHeight="1" x14ac:dyDescent="0.3">
      <c r="A80" s="367">
        <v>8</v>
      </c>
      <c r="B80" s="384" t="str">
        <f>IFERROR(VLOOKUP(A80,'Impact Indicators - Section B'!$A$9:$S$27,19,FALSE),"")</f>
        <v/>
      </c>
      <c r="C80" s="467" t="str">
        <f t="array" ref="C80">IFERROR(IF(INDEX('Disaggregation Records'!$E$3:$E$56,MATCH(LEFT(L80,255),LEFT('Disaggregation Records'!$D$3:$D$56,255),0))=0,"",INDEX('Disaggregation Records'!$E$3:$E$56,MATCH(LEFT(L80,255),LEFT('Disaggregation Records'!$D$3:$D$56,255),0))),"")</f>
        <v/>
      </c>
      <c r="D80" s="467" t="str">
        <f t="array" ref="D80">IFERROR(IF(INDEX('Disaggregation Records'!$F$3:$F$56,MATCH(LEFT(L80,255),LEFT('Disaggregation Records'!$D$3:$D$56,255),0))=0,"",INDEX('Disaggregation Records'!$F$3:$F$56,MATCH(LEFT(L80,255),LEFT('Disaggregation Records'!$D$3:$D$56,255),0))),"")</f>
        <v/>
      </c>
      <c r="E80" s="370" t="str">
        <f t="array" ref="E80">IFERROR(IF(INDEX('Disaggregation Data'!$K$3:$K$154,MATCH(LEFT(M80,255),LEFT('Disaggregation Data'!$J$3:$J$154,255),0))=0,"",INDEX('Disaggregation Data'!$K$3:$K$154,MATCH(LEFT(M80,255),LEFT('Disaggregation Data'!$J$3:$J$154,255),0))),"")</f>
        <v/>
      </c>
      <c r="F80" s="370" t="str">
        <f t="array" ref="F80">IFERROR(IF(INDEX('Disaggregation Data'!$L$3:$L$154,MATCH(LEFT(M80,255),LEFT('Disaggregation Data'!$J$3:$J$154,255),0))=0,"",INDEX('Disaggregation Data'!$L$3:$L$154,MATCH(LEFT(M80,255),LEFT('Disaggregation Data'!$J$3:$J$154,255),0))),"")</f>
        <v/>
      </c>
      <c r="G80" s="370" t="str">
        <f t="array" ref="G80">IFERROR(IF(INDEX('Disaggregation Data'!$M$3:$M$154,MATCH(LEFT(M80,255),LEFT('Disaggregation Data'!$J$3:$J$154,255),0))=0,"",INDEX('Disaggregation Data'!$M$3:$M$154,MATCH(LEFT(M80,255),LEFT('Disaggregation Data'!$J$3:$J$154,255),0))),"")</f>
        <v/>
      </c>
      <c r="H80" s="369" t="str">
        <f t="array" ref="H80">IFERROR(IF(INDEX('Disaggregation Data'!$N$3:$N$154,MATCH(LEFT(M80,255),LEFT('Disaggregation Data'!$J$3:$J$154,255),0))=0,"",INDEX('Disaggregation Data'!$N$3:$N$154,MATCH(LEFT(M80,255),LEFT('Disaggregation Data'!$J$3:$J$154,255),0))),"")</f>
        <v/>
      </c>
      <c r="I80" s="464" t="str">
        <f t="array" ref="I80">IFERROR(IF(INDEX('Disaggregation Records'!$G$3:$G$56,MATCH(LEFT(L80,255),LEFT('Disaggregation Records'!$D$3:$D$56,255),0))=0,"",INDEX('Disaggregation Records'!$G$3:$G$56,MATCH(LEFT(L80,255),LEFT('Disaggregation Records'!$D$3:$D$56,255),0))),"")</f>
        <v/>
      </c>
      <c r="J80" s="464" t="s">
        <v>402</v>
      </c>
      <c r="K80" s="464">
        <f t="shared" si="4"/>
        <v>41</v>
      </c>
      <c r="L80" s="464" t="str">
        <f t="shared" si="5"/>
        <v/>
      </c>
      <c r="M80" s="464" t="str">
        <f t="shared" si="6"/>
        <v/>
      </c>
      <c r="N80" s="432" t="b">
        <f t="shared" si="7"/>
        <v>0</v>
      </c>
      <c r="O80" s="436" t="s">
        <v>1613</v>
      </c>
      <c r="P80" s="293"/>
      <c r="Q80" s="292"/>
    </row>
    <row r="81" spans="1:17" ht="37.5" customHeight="1" x14ac:dyDescent="0.3">
      <c r="A81" s="367">
        <v>8</v>
      </c>
      <c r="B81" s="384" t="str">
        <f>IFERROR(VLOOKUP(A81,'Impact Indicators - Section B'!$A$9:$S$27,19,FALSE),"")</f>
        <v/>
      </c>
      <c r="C81" s="467" t="str">
        <f t="array" ref="C81">IFERROR(IF(INDEX('Disaggregation Records'!$E$3:$E$56,MATCH(LEFT(L81,255),LEFT('Disaggregation Records'!$D$3:$D$56,255),0))=0,"",INDEX('Disaggregation Records'!$E$3:$E$56,MATCH(LEFT(L81,255),LEFT('Disaggregation Records'!$D$3:$D$56,255),0))),"")</f>
        <v/>
      </c>
      <c r="D81" s="467" t="str">
        <f t="array" ref="D81">IFERROR(IF(INDEX('Disaggregation Records'!$F$3:$F$56,MATCH(LEFT(L81,255),LEFT('Disaggregation Records'!$D$3:$D$56,255),0))=0,"",INDEX('Disaggregation Records'!$F$3:$F$56,MATCH(LEFT(L81,255),LEFT('Disaggregation Records'!$D$3:$D$56,255),0))),"")</f>
        <v/>
      </c>
      <c r="E81" s="370" t="str">
        <f t="array" ref="E81">IFERROR(IF(INDEX('Disaggregation Data'!$K$3:$K$154,MATCH(LEFT(M81,255),LEFT('Disaggregation Data'!$J$3:$J$154,255),0))=0,"",INDEX('Disaggregation Data'!$K$3:$K$154,MATCH(LEFT(M81,255),LEFT('Disaggregation Data'!$J$3:$J$154,255),0))),"")</f>
        <v/>
      </c>
      <c r="F81" s="370" t="str">
        <f t="array" ref="F81">IFERROR(IF(INDEX('Disaggregation Data'!$L$3:$L$154,MATCH(LEFT(M81,255),LEFT('Disaggregation Data'!$J$3:$J$154,255),0))=0,"",INDEX('Disaggregation Data'!$L$3:$L$154,MATCH(LEFT(M81,255),LEFT('Disaggregation Data'!$J$3:$J$154,255),0))),"")</f>
        <v/>
      </c>
      <c r="G81" s="370" t="str">
        <f t="array" ref="G81">IFERROR(IF(INDEX('Disaggregation Data'!$M$3:$M$154,MATCH(LEFT(M81,255),LEFT('Disaggregation Data'!$J$3:$J$154,255),0))=0,"",INDEX('Disaggregation Data'!$M$3:$M$154,MATCH(LEFT(M81,255),LEFT('Disaggregation Data'!$J$3:$J$154,255),0))),"")</f>
        <v/>
      </c>
      <c r="H81" s="369" t="str">
        <f t="array" ref="H81">IFERROR(IF(INDEX('Disaggregation Data'!$N$3:$N$154,MATCH(LEFT(M81,255),LEFT('Disaggregation Data'!$J$3:$J$154,255),0))=0,"",INDEX('Disaggregation Data'!$N$3:$N$154,MATCH(LEFT(M81,255),LEFT('Disaggregation Data'!$J$3:$J$154,255),0))),"")</f>
        <v/>
      </c>
      <c r="I81" s="464" t="str">
        <f t="array" ref="I81">IFERROR(IF(INDEX('Disaggregation Records'!$G$3:$G$56,MATCH(LEFT(L81,255),LEFT('Disaggregation Records'!$D$3:$D$56,255),0))=0,"",INDEX('Disaggregation Records'!$G$3:$G$56,MATCH(LEFT(L81,255),LEFT('Disaggregation Records'!$D$3:$D$56,255),0))),"")</f>
        <v/>
      </c>
      <c r="J81" s="464" t="s">
        <v>402</v>
      </c>
      <c r="K81" s="464">
        <f t="shared" si="4"/>
        <v>42</v>
      </c>
      <c r="L81" s="464" t="str">
        <f t="shared" si="5"/>
        <v/>
      </c>
      <c r="M81" s="464" t="str">
        <f t="shared" si="6"/>
        <v/>
      </c>
      <c r="N81" s="432" t="b">
        <f t="shared" si="7"/>
        <v>0</v>
      </c>
      <c r="O81" s="436" t="s">
        <v>1614</v>
      </c>
      <c r="P81" s="293"/>
      <c r="Q81" s="292"/>
    </row>
    <row r="82" spans="1:17" ht="37.5" customHeight="1" x14ac:dyDescent="0.3">
      <c r="A82" s="367">
        <v>8</v>
      </c>
      <c r="B82" s="384" t="str">
        <f>IFERROR(VLOOKUP(A82,'Impact Indicators - Section B'!$A$9:$S$27,19,FALSE),"")</f>
        <v/>
      </c>
      <c r="C82" s="467" t="str">
        <f t="array" ref="C82">IFERROR(IF(INDEX('Disaggregation Records'!$E$3:$E$56,MATCH(LEFT(L82,255),LEFT('Disaggregation Records'!$D$3:$D$56,255),0))=0,"",INDEX('Disaggregation Records'!$E$3:$E$56,MATCH(LEFT(L82,255),LEFT('Disaggregation Records'!$D$3:$D$56,255),0))),"")</f>
        <v/>
      </c>
      <c r="D82" s="467" t="str">
        <f t="array" ref="D82">IFERROR(IF(INDEX('Disaggregation Records'!$F$3:$F$56,MATCH(LEFT(L82,255),LEFT('Disaggregation Records'!$D$3:$D$56,255),0))=0,"",INDEX('Disaggregation Records'!$F$3:$F$56,MATCH(LEFT(L82,255),LEFT('Disaggregation Records'!$D$3:$D$56,255),0))),"")</f>
        <v/>
      </c>
      <c r="E82" s="370" t="str">
        <f t="array" ref="E82">IFERROR(IF(INDEX('Disaggregation Data'!$K$3:$K$154,MATCH(LEFT(M82,255),LEFT('Disaggregation Data'!$J$3:$J$154,255),0))=0,"",INDEX('Disaggregation Data'!$K$3:$K$154,MATCH(LEFT(M82,255),LEFT('Disaggregation Data'!$J$3:$J$154,255),0))),"")</f>
        <v/>
      </c>
      <c r="F82" s="370" t="str">
        <f t="array" ref="F82">IFERROR(IF(INDEX('Disaggregation Data'!$L$3:$L$154,MATCH(LEFT(M82,255),LEFT('Disaggregation Data'!$J$3:$J$154,255),0))=0,"",INDEX('Disaggregation Data'!$L$3:$L$154,MATCH(LEFT(M82,255),LEFT('Disaggregation Data'!$J$3:$J$154,255),0))),"")</f>
        <v/>
      </c>
      <c r="G82" s="370" t="str">
        <f t="array" ref="G82">IFERROR(IF(INDEX('Disaggregation Data'!$M$3:$M$154,MATCH(LEFT(M82,255),LEFT('Disaggregation Data'!$J$3:$J$154,255),0))=0,"",INDEX('Disaggregation Data'!$M$3:$M$154,MATCH(LEFT(M82,255),LEFT('Disaggregation Data'!$J$3:$J$154,255),0))),"")</f>
        <v/>
      </c>
      <c r="H82" s="369" t="str">
        <f t="array" ref="H82">IFERROR(IF(INDEX('Disaggregation Data'!$N$3:$N$154,MATCH(LEFT(M82,255),LEFT('Disaggregation Data'!$J$3:$J$154,255),0))=0,"",INDEX('Disaggregation Data'!$N$3:$N$154,MATCH(LEFT(M82,255),LEFT('Disaggregation Data'!$J$3:$J$154,255),0))),"")</f>
        <v/>
      </c>
      <c r="I82" s="464" t="str">
        <f t="array" ref="I82">IFERROR(IF(INDEX('Disaggregation Records'!$G$3:$G$56,MATCH(LEFT(L82,255),LEFT('Disaggregation Records'!$D$3:$D$56,255),0))=0,"",INDEX('Disaggregation Records'!$G$3:$G$56,MATCH(LEFT(L82,255),LEFT('Disaggregation Records'!$D$3:$D$56,255),0))),"")</f>
        <v/>
      </c>
      <c r="J82" s="464" t="s">
        <v>402</v>
      </c>
      <c r="K82" s="464">
        <f t="shared" si="4"/>
        <v>43</v>
      </c>
      <c r="L82" s="464" t="str">
        <f t="shared" si="5"/>
        <v/>
      </c>
      <c r="M82" s="464" t="str">
        <f t="shared" si="6"/>
        <v/>
      </c>
      <c r="N82" s="432" t="b">
        <f t="shared" si="7"/>
        <v>0</v>
      </c>
      <c r="O82" s="436" t="s">
        <v>1615</v>
      </c>
      <c r="P82" s="293"/>
      <c r="Q82" s="292"/>
    </row>
    <row r="83" spans="1:17" ht="37.5" customHeight="1" x14ac:dyDescent="0.3">
      <c r="A83" s="367">
        <v>8</v>
      </c>
      <c r="B83" s="384" t="str">
        <f>IFERROR(VLOOKUP(A83,'Impact Indicators - Section B'!$A$9:$S$27,19,FALSE),"")</f>
        <v/>
      </c>
      <c r="C83" s="467" t="str">
        <f t="array" ref="C83">IFERROR(IF(INDEX('Disaggregation Records'!$E$3:$E$56,MATCH(LEFT(L83,255),LEFT('Disaggregation Records'!$D$3:$D$56,255),0))=0,"",INDEX('Disaggregation Records'!$E$3:$E$56,MATCH(LEFT(L83,255),LEFT('Disaggregation Records'!$D$3:$D$56,255),0))),"")</f>
        <v/>
      </c>
      <c r="D83" s="467" t="str">
        <f t="array" ref="D83">IFERROR(IF(INDEX('Disaggregation Records'!$F$3:$F$56,MATCH(LEFT(L83,255),LEFT('Disaggregation Records'!$D$3:$D$56,255),0))=0,"",INDEX('Disaggregation Records'!$F$3:$F$56,MATCH(LEFT(L83,255),LEFT('Disaggregation Records'!$D$3:$D$56,255),0))),"")</f>
        <v/>
      </c>
      <c r="E83" s="370" t="str">
        <f t="array" ref="E83">IFERROR(IF(INDEX('Disaggregation Data'!$K$3:$K$154,MATCH(LEFT(M83,255),LEFT('Disaggregation Data'!$J$3:$J$154,255),0))=0,"",INDEX('Disaggregation Data'!$K$3:$K$154,MATCH(LEFT(M83,255),LEFT('Disaggregation Data'!$J$3:$J$154,255),0))),"")</f>
        <v/>
      </c>
      <c r="F83" s="370" t="str">
        <f t="array" ref="F83">IFERROR(IF(INDEX('Disaggregation Data'!$L$3:$L$154,MATCH(LEFT(M83,255),LEFT('Disaggregation Data'!$J$3:$J$154,255),0))=0,"",INDEX('Disaggregation Data'!$L$3:$L$154,MATCH(LEFT(M83,255),LEFT('Disaggregation Data'!$J$3:$J$154,255),0))),"")</f>
        <v/>
      </c>
      <c r="G83" s="370" t="str">
        <f t="array" ref="G83">IFERROR(IF(INDEX('Disaggregation Data'!$M$3:$M$154,MATCH(LEFT(M83,255),LEFT('Disaggregation Data'!$J$3:$J$154,255),0))=0,"",INDEX('Disaggregation Data'!$M$3:$M$154,MATCH(LEFT(M83,255),LEFT('Disaggregation Data'!$J$3:$J$154,255),0))),"")</f>
        <v/>
      </c>
      <c r="H83" s="369" t="str">
        <f t="array" ref="H83">IFERROR(IF(INDEX('Disaggregation Data'!$N$3:$N$154,MATCH(LEFT(M83,255),LEFT('Disaggregation Data'!$J$3:$J$154,255),0))=0,"",INDEX('Disaggregation Data'!$N$3:$N$154,MATCH(LEFT(M83,255),LEFT('Disaggregation Data'!$J$3:$J$154,255),0))),"")</f>
        <v/>
      </c>
      <c r="I83" s="464" t="str">
        <f t="array" ref="I83">IFERROR(IF(INDEX('Disaggregation Records'!$G$3:$G$56,MATCH(LEFT(L83,255),LEFT('Disaggregation Records'!$D$3:$D$56,255),0))=0,"",INDEX('Disaggregation Records'!$G$3:$G$56,MATCH(LEFT(L83,255),LEFT('Disaggregation Records'!$D$3:$D$56,255),0))),"")</f>
        <v/>
      </c>
      <c r="J83" s="464" t="s">
        <v>402</v>
      </c>
      <c r="K83" s="464">
        <f t="shared" si="4"/>
        <v>44</v>
      </c>
      <c r="L83" s="464" t="str">
        <f t="shared" si="5"/>
        <v/>
      </c>
      <c r="M83" s="464" t="str">
        <f t="shared" si="6"/>
        <v/>
      </c>
      <c r="N83" s="432" t="b">
        <f t="shared" si="7"/>
        <v>0</v>
      </c>
      <c r="O83" s="436" t="s">
        <v>1616</v>
      </c>
      <c r="P83" s="293"/>
      <c r="Q83" s="292"/>
    </row>
    <row r="84" spans="1:17" ht="37.5" customHeight="1" x14ac:dyDescent="0.3">
      <c r="A84" s="367">
        <v>8</v>
      </c>
      <c r="B84" s="384" t="str">
        <f>IFERROR(VLOOKUP(A84,'Impact Indicators - Section B'!$A$9:$S$27,19,FALSE),"")</f>
        <v/>
      </c>
      <c r="C84" s="467" t="str">
        <f t="array" ref="C84">IFERROR(IF(INDEX('Disaggregation Records'!$E$3:$E$56,MATCH(LEFT(L84,255),LEFT('Disaggregation Records'!$D$3:$D$56,255),0))=0,"",INDEX('Disaggregation Records'!$E$3:$E$56,MATCH(LEFT(L84,255),LEFT('Disaggregation Records'!$D$3:$D$56,255),0))),"")</f>
        <v/>
      </c>
      <c r="D84" s="467" t="str">
        <f t="array" ref="D84">IFERROR(IF(INDEX('Disaggregation Records'!$F$3:$F$56,MATCH(LEFT(L84,255),LEFT('Disaggregation Records'!$D$3:$D$56,255),0))=0,"",INDEX('Disaggregation Records'!$F$3:$F$56,MATCH(LEFT(L84,255),LEFT('Disaggregation Records'!$D$3:$D$56,255),0))),"")</f>
        <v/>
      </c>
      <c r="E84" s="370" t="str">
        <f t="array" ref="E84">IFERROR(IF(INDEX('Disaggregation Data'!$K$3:$K$154,MATCH(LEFT(M84,255),LEFT('Disaggregation Data'!$J$3:$J$154,255),0))=0,"",INDEX('Disaggregation Data'!$K$3:$K$154,MATCH(LEFT(M84,255),LEFT('Disaggregation Data'!$J$3:$J$154,255),0))),"")</f>
        <v/>
      </c>
      <c r="F84" s="370" t="str">
        <f t="array" ref="F84">IFERROR(IF(INDEX('Disaggregation Data'!$L$3:$L$154,MATCH(LEFT(M84,255),LEFT('Disaggregation Data'!$J$3:$J$154,255),0))=0,"",INDEX('Disaggregation Data'!$L$3:$L$154,MATCH(LEFT(M84,255),LEFT('Disaggregation Data'!$J$3:$J$154,255),0))),"")</f>
        <v/>
      </c>
      <c r="G84" s="370" t="str">
        <f t="array" ref="G84">IFERROR(IF(INDEX('Disaggregation Data'!$M$3:$M$154,MATCH(LEFT(M84,255),LEFT('Disaggregation Data'!$J$3:$J$154,255),0))=0,"",INDEX('Disaggregation Data'!$M$3:$M$154,MATCH(LEFT(M84,255),LEFT('Disaggregation Data'!$J$3:$J$154,255),0))),"")</f>
        <v/>
      </c>
      <c r="H84" s="369" t="str">
        <f t="array" ref="H84">IFERROR(IF(INDEX('Disaggregation Data'!$N$3:$N$154,MATCH(LEFT(M84,255),LEFT('Disaggregation Data'!$J$3:$J$154,255),0))=0,"",INDEX('Disaggregation Data'!$N$3:$N$154,MATCH(LEFT(M84,255),LEFT('Disaggregation Data'!$J$3:$J$154,255),0))),"")</f>
        <v/>
      </c>
      <c r="I84" s="464" t="str">
        <f t="array" ref="I84">IFERROR(IF(INDEX('Disaggregation Records'!$G$3:$G$56,MATCH(LEFT(L84,255),LEFT('Disaggregation Records'!$D$3:$D$56,255),0))=0,"",INDEX('Disaggregation Records'!$G$3:$G$56,MATCH(LEFT(L84,255),LEFT('Disaggregation Records'!$D$3:$D$56,255),0))),"")</f>
        <v/>
      </c>
      <c r="J84" s="464" t="s">
        <v>402</v>
      </c>
      <c r="K84" s="464">
        <f t="shared" si="4"/>
        <v>45</v>
      </c>
      <c r="L84" s="464" t="str">
        <f t="shared" si="5"/>
        <v/>
      </c>
      <c r="M84" s="464" t="str">
        <f t="shared" si="6"/>
        <v/>
      </c>
      <c r="N84" s="432" t="b">
        <f t="shared" si="7"/>
        <v>0</v>
      </c>
      <c r="O84" s="436" t="s">
        <v>1617</v>
      </c>
      <c r="P84" s="293"/>
      <c r="Q84" s="292"/>
    </row>
    <row r="85" spans="1:17" ht="37.5" customHeight="1" x14ac:dyDescent="0.3">
      <c r="A85" s="367">
        <v>8</v>
      </c>
      <c r="B85" s="384" t="str">
        <f>IFERROR(VLOOKUP(A85,'Impact Indicators - Section B'!$A$9:$S$27,19,FALSE),"")</f>
        <v/>
      </c>
      <c r="C85" s="467" t="str">
        <f t="array" ref="C85">IFERROR(IF(INDEX('Disaggregation Records'!$E$3:$E$56,MATCH(LEFT(L85,255),LEFT('Disaggregation Records'!$D$3:$D$56,255),0))=0,"",INDEX('Disaggregation Records'!$E$3:$E$56,MATCH(LEFT(L85,255),LEFT('Disaggregation Records'!$D$3:$D$56,255),0))),"")</f>
        <v/>
      </c>
      <c r="D85" s="467" t="str">
        <f t="array" ref="D85">IFERROR(IF(INDEX('Disaggregation Records'!$F$3:$F$56,MATCH(LEFT(L85,255),LEFT('Disaggregation Records'!$D$3:$D$56,255),0))=0,"",INDEX('Disaggregation Records'!$F$3:$F$56,MATCH(LEFT(L85,255),LEFT('Disaggregation Records'!$D$3:$D$56,255),0))),"")</f>
        <v/>
      </c>
      <c r="E85" s="370" t="str">
        <f t="array" ref="E85">IFERROR(IF(INDEX('Disaggregation Data'!$K$3:$K$154,MATCH(LEFT(M85,255),LEFT('Disaggregation Data'!$J$3:$J$154,255),0))=0,"",INDEX('Disaggregation Data'!$K$3:$K$154,MATCH(LEFT(M85,255),LEFT('Disaggregation Data'!$J$3:$J$154,255),0))),"")</f>
        <v/>
      </c>
      <c r="F85" s="370" t="str">
        <f t="array" ref="F85">IFERROR(IF(INDEX('Disaggregation Data'!$L$3:$L$154,MATCH(LEFT(M85,255),LEFT('Disaggregation Data'!$J$3:$J$154,255),0))=0,"",INDEX('Disaggregation Data'!$L$3:$L$154,MATCH(LEFT(M85,255),LEFT('Disaggregation Data'!$J$3:$J$154,255),0))),"")</f>
        <v/>
      </c>
      <c r="G85" s="370" t="str">
        <f t="array" ref="G85">IFERROR(IF(INDEX('Disaggregation Data'!$M$3:$M$154,MATCH(LEFT(M85,255),LEFT('Disaggregation Data'!$J$3:$J$154,255),0))=0,"",INDEX('Disaggregation Data'!$M$3:$M$154,MATCH(LEFT(M85,255),LEFT('Disaggregation Data'!$J$3:$J$154,255),0))),"")</f>
        <v/>
      </c>
      <c r="H85" s="369" t="str">
        <f t="array" ref="H85">IFERROR(IF(INDEX('Disaggregation Data'!$N$3:$N$154,MATCH(LEFT(M85,255),LEFT('Disaggregation Data'!$J$3:$J$154,255),0))=0,"",INDEX('Disaggregation Data'!$N$3:$N$154,MATCH(LEFT(M85,255),LEFT('Disaggregation Data'!$J$3:$J$154,255),0))),"")</f>
        <v/>
      </c>
      <c r="I85" s="464" t="str">
        <f t="array" ref="I85">IFERROR(IF(INDEX('Disaggregation Records'!$G$3:$G$56,MATCH(LEFT(L85,255),LEFT('Disaggregation Records'!$D$3:$D$56,255),0))=0,"",INDEX('Disaggregation Records'!$G$3:$G$56,MATCH(LEFT(L85,255),LEFT('Disaggregation Records'!$D$3:$D$56,255),0))),"")</f>
        <v/>
      </c>
      <c r="J85" s="464" t="s">
        <v>402</v>
      </c>
      <c r="K85" s="464">
        <f t="shared" si="4"/>
        <v>46</v>
      </c>
      <c r="L85" s="464" t="str">
        <f t="shared" si="5"/>
        <v/>
      </c>
      <c r="M85" s="464" t="str">
        <f t="shared" si="6"/>
        <v/>
      </c>
      <c r="N85" s="432" t="b">
        <f t="shared" si="7"/>
        <v>0</v>
      </c>
      <c r="O85" s="436" t="s">
        <v>1618</v>
      </c>
      <c r="P85" s="293"/>
      <c r="Q85" s="292"/>
    </row>
    <row r="86" spans="1:17" ht="37.5" customHeight="1" x14ac:dyDescent="0.3">
      <c r="A86" s="367">
        <v>8</v>
      </c>
      <c r="B86" s="384" t="str">
        <f>IFERROR(VLOOKUP(A86,'Impact Indicators - Section B'!$A$9:$S$27,19,FALSE),"")</f>
        <v/>
      </c>
      <c r="C86" s="467" t="str">
        <f t="array" ref="C86">IFERROR(IF(INDEX('Disaggregation Records'!$E$3:$E$56,MATCH(LEFT(L86,255),LEFT('Disaggregation Records'!$D$3:$D$56,255),0))=0,"",INDEX('Disaggregation Records'!$E$3:$E$56,MATCH(LEFT(L86,255),LEFT('Disaggregation Records'!$D$3:$D$56,255),0))),"")</f>
        <v/>
      </c>
      <c r="D86" s="467" t="str">
        <f t="array" ref="D86">IFERROR(IF(INDEX('Disaggregation Records'!$F$3:$F$56,MATCH(LEFT(L86,255),LEFT('Disaggregation Records'!$D$3:$D$56,255),0))=0,"",INDEX('Disaggregation Records'!$F$3:$F$56,MATCH(LEFT(L86,255),LEFT('Disaggregation Records'!$D$3:$D$56,255),0))),"")</f>
        <v/>
      </c>
      <c r="E86" s="370" t="str">
        <f t="array" ref="E86">IFERROR(IF(INDEX('Disaggregation Data'!$K$3:$K$154,MATCH(LEFT(M86,255),LEFT('Disaggregation Data'!$J$3:$J$154,255),0))=0,"",INDEX('Disaggregation Data'!$K$3:$K$154,MATCH(LEFT(M86,255),LEFT('Disaggregation Data'!$J$3:$J$154,255),0))),"")</f>
        <v/>
      </c>
      <c r="F86" s="370" t="str">
        <f t="array" ref="F86">IFERROR(IF(INDEX('Disaggregation Data'!$L$3:$L$154,MATCH(LEFT(M86,255),LEFT('Disaggregation Data'!$J$3:$J$154,255),0))=0,"",INDEX('Disaggregation Data'!$L$3:$L$154,MATCH(LEFT(M86,255),LEFT('Disaggregation Data'!$J$3:$J$154,255),0))),"")</f>
        <v/>
      </c>
      <c r="G86" s="370" t="str">
        <f t="array" ref="G86">IFERROR(IF(INDEX('Disaggregation Data'!$M$3:$M$154,MATCH(LEFT(M86,255),LEFT('Disaggregation Data'!$J$3:$J$154,255),0))=0,"",INDEX('Disaggregation Data'!$M$3:$M$154,MATCH(LEFT(M86,255),LEFT('Disaggregation Data'!$J$3:$J$154,255),0))),"")</f>
        <v/>
      </c>
      <c r="H86" s="369" t="str">
        <f t="array" ref="H86">IFERROR(IF(INDEX('Disaggregation Data'!$N$3:$N$154,MATCH(LEFT(M86,255),LEFT('Disaggregation Data'!$J$3:$J$154,255),0))=0,"",INDEX('Disaggregation Data'!$N$3:$N$154,MATCH(LEFT(M86,255),LEFT('Disaggregation Data'!$J$3:$J$154,255),0))),"")</f>
        <v/>
      </c>
      <c r="I86" s="464" t="str">
        <f t="array" ref="I86">IFERROR(IF(INDEX('Disaggregation Records'!$G$3:$G$56,MATCH(LEFT(L86,255),LEFT('Disaggregation Records'!$D$3:$D$56,255),0))=0,"",INDEX('Disaggregation Records'!$G$3:$G$56,MATCH(LEFT(L86,255),LEFT('Disaggregation Records'!$D$3:$D$56,255),0))),"")</f>
        <v/>
      </c>
      <c r="J86" s="464" t="s">
        <v>402</v>
      </c>
      <c r="K86" s="464">
        <f t="shared" si="4"/>
        <v>47</v>
      </c>
      <c r="L86" s="464" t="str">
        <f t="shared" si="5"/>
        <v/>
      </c>
      <c r="M86" s="464" t="str">
        <f t="shared" si="6"/>
        <v/>
      </c>
      <c r="N86" s="432" t="b">
        <f t="shared" si="7"/>
        <v>0</v>
      </c>
      <c r="O86" s="436" t="s">
        <v>1619</v>
      </c>
      <c r="P86" s="293"/>
      <c r="Q86" s="292"/>
    </row>
    <row r="87" spans="1:17" ht="37.5" customHeight="1" x14ac:dyDescent="0.3">
      <c r="A87" s="367">
        <v>8</v>
      </c>
      <c r="B87" s="384" t="str">
        <f>IFERROR(VLOOKUP(A87,'Impact Indicators - Section B'!$A$9:$S$27,19,FALSE),"")</f>
        <v/>
      </c>
      <c r="C87" s="467" t="str">
        <f t="array" ref="C87">IFERROR(IF(INDEX('Disaggregation Records'!$E$3:$E$56,MATCH(LEFT(L87,255),LEFT('Disaggregation Records'!$D$3:$D$56,255),0))=0,"",INDEX('Disaggregation Records'!$E$3:$E$56,MATCH(LEFT(L87,255),LEFT('Disaggregation Records'!$D$3:$D$56,255),0))),"")</f>
        <v/>
      </c>
      <c r="D87" s="467" t="str">
        <f t="array" ref="D87">IFERROR(IF(INDEX('Disaggregation Records'!$F$3:$F$56,MATCH(LEFT(L87,255),LEFT('Disaggregation Records'!$D$3:$D$56,255),0))=0,"",INDEX('Disaggregation Records'!$F$3:$F$56,MATCH(LEFT(L87,255),LEFT('Disaggregation Records'!$D$3:$D$56,255),0))),"")</f>
        <v/>
      </c>
      <c r="E87" s="370" t="str">
        <f t="array" ref="E87">IFERROR(IF(INDEX('Disaggregation Data'!$K$3:$K$154,MATCH(LEFT(M87,255),LEFT('Disaggregation Data'!$J$3:$J$154,255),0))=0,"",INDEX('Disaggregation Data'!$K$3:$K$154,MATCH(LEFT(M87,255),LEFT('Disaggregation Data'!$J$3:$J$154,255),0))),"")</f>
        <v/>
      </c>
      <c r="F87" s="370" t="str">
        <f t="array" ref="F87">IFERROR(IF(INDEX('Disaggregation Data'!$L$3:$L$154,MATCH(LEFT(M87,255),LEFT('Disaggregation Data'!$J$3:$J$154,255),0))=0,"",INDEX('Disaggregation Data'!$L$3:$L$154,MATCH(LEFT(M87,255),LEFT('Disaggregation Data'!$J$3:$J$154,255),0))),"")</f>
        <v/>
      </c>
      <c r="G87" s="370" t="str">
        <f t="array" ref="G87">IFERROR(IF(INDEX('Disaggregation Data'!$M$3:$M$154,MATCH(LEFT(M87,255),LEFT('Disaggregation Data'!$J$3:$J$154,255),0))=0,"",INDEX('Disaggregation Data'!$M$3:$M$154,MATCH(LEFT(M87,255),LEFT('Disaggregation Data'!$J$3:$J$154,255),0))),"")</f>
        <v/>
      </c>
      <c r="H87" s="369" t="str">
        <f t="array" ref="H87">IFERROR(IF(INDEX('Disaggregation Data'!$N$3:$N$154,MATCH(LEFT(M87,255),LEFT('Disaggregation Data'!$J$3:$J$154,255),0))=0,"",INDEX('Disaggregation Data'!$N$3:$N$154,MATCH(LEFT(M87,255),LEFT('Disaggregation Data'!$J$3:$J$154,255),0))),"")</f>
        <v/>
      </c>
      <c r="I87" s="464" t="str">
        <f t="array" ref="I87">IFERROR(IF(INDEX('Disaggregation Records'!$G$3:$G$56,MATCH(LEFT(L87,255),LEFT('Disaggregation Records'!$D$3:$D$56,255),0))=0,"",INDEX('Disaggregation Records'!$G$3:$G$56,MATCH(LEFT(L87,255),LEFT('Disaggregation Records'!$D$3:$D$56,255),0))),"")</f>
        <v/>
      </c>
      <c r="J87" s="464" t="s">
        <v>402</v>
      </c>
      <c r="K87" s="464">
        <f t="shared" si="4"/>
        <v>48</v>
      </c>
      <c r="L87" s="464" t="str">
        <f t="shared" si="5"/>
        <v/>
      </c>
      <c r="M87" s="464" t="str">
        <f t="shared" si="6"/>
        <v/>
      </c>
      <c r="N87" s="432" t="b">
        <f t="shared" si="7"/>
        <v>0</v>
      </c>
      <c r="O87" s="436" t="s">
        <v>1620</v>
      </c>
      <c r="P87" s="293"/>
      <c r="Q87" s="292"/>
    </row>
    <row r="88" spans="1:17" ht="37.5" customHeight="1" x14ac:dyDescent="0.3">
      <c r="A88" s="367">
        <v>8</v>
      </c>
      <c r="B88" s="384" t="str">
        <f>IFERROR(VLOOKUP(A88,'Impact Indicators - Section B'!$A$9:$S$27,19,FALSE),"")</f>
        <v/>
      </c>
      <c r="C88" s="467" t="str">
        <f t="array" ref="C88">IFERROR(IF(INDEX('Disaggregation Records'!$E$3:$E$56,MATCH(LEFT(L88,255),LEFT('Disaggregation Records'!$D$3:$D$56,255),0))=0,"",INDEX('Disaggregation Records'!$E$3:$E$56,MATCH(LEFT(L88,255),LEFT('Disaggregation Records'!$D$3:$D$56,255),0))),"")</f>
        <v/>
      </c>
      <c r="D88" s="467" t="str">
        <f t="array" ref="D88">IFERROR(IF(INDEX('Disaggregation Records'!$F$3:$F$56,MATCH(LEFT(L88,255),LEFT('Disaggregation Records'!$D$3:$D$56,255),0))=0,"",INDEX('Disaggregation Records'!$F$3:$F$56,MATCH(LEFT(L88,255),LEFT('Disaggregation Records'!$D$3:$D$56,255),0))),"")</f>
        <v/>
      </c>
      <c r="E88" s="370" t="str">
        <f t="array" ref="E88">IFERROR(IF(INDEX('Disaggregation Data'!$K$3:$K$154,MATCH(LEFT(M88,255),LEFT('Disaggregation Data'!$J$3:$J$154,255),0))=0,"",INDEX('Disaggregation Data'!$K$3:$K$154,MATCH(LEFT(M88,255),LEFT('Disaggregation Data'!$J$3:$J$154,255),0))),"")</f>
        <v/>
      </c>
      <c r="F88" s="370" t="str">
        <f t="array" ref="F88">IFERROR(IF(INDEX('Disaggregation Data'!$L$3:$L$154,MATCH(LEFT(M88,255),LEFT('Disaggregation Data'!$J$3:$J$154,255),0))=0,"",INDEX('Disaggregation Data'!$L$3:$L$154,MATCH(LEFT(M88,255),LEFT('Disaggregation Data'!$J$3:$J$154,255),0))),"")</f>
        <v/>
      </c>
      <c r="G88" s="370" t="str">
        <f t="array" ref="G88">IFERROR(IF(INDEX('Disaggregation Data'!$M$3:$M$154,MATCH(LEFT(M88,255),LEFT('Disaggregation Data'!$J$3:$J$154,255),0))=0,"",INDEX('Disaggregation Data'!$M$3:$M$154,MATCH(LEFT(M88,255),LEFT('Disaggregation Data'!$J$3:$J$154,255),0))),"")</f>
        <v/>
      </c>
      <c r="H88" s="369" t="str">
        <f t="array" ref="H88">IFERROR(IF(INDEX('Disaggregation Data'!$N$3:$N$154,MATCH(LEFT(M88,255),LEFT('Disaggregation Data'!$J$3:$J$154,255),0))=0,"",INDEX('Disaggregation Data'!$N$3:$N$154,MATCH(LEFT(M88,255),LEFT('Disaggregation Data'!$J$3:$J$154,255),0))),"")</f>
        <v/>
      </c>
      <c r="I88" s="464" t="str">
        <f t="array" ref="I88">IFERROR(IF(INDEX('Disaggregation Records'!$G$3:$G$56,MATCH(LEFT(L88,255),LEFT('Disaggregation Records'!$D$3:$D$56,255),0))=0,"",INDEX('Disaggregation Records'!$G$3:$G$56,MATCH(LEFT(L88,255),LEFT('Disaggregation Records'!$D$3:$D$56,255),0))),"")</f>
        <v/>
      </c>
      <c r="J88" s="464" t="s">
        <v>402</v>
      </c>
      <c r="K88" s="464">
        <f t="shared" si="4"/>
        <v>49</v>
      </c>
      <c r="L88" s="464" t="str">
        <f t="shared" si="5"/>
        <v/>
      </c>
      <c r="M88" s="464" t="str">
        <f t="shared" si="6"/>
        <v/>
      </c>
      <c r="N88" s="432" t="b">
        <f t="shared" si="7"/>
        <v>0</v>
      </c>
      <c r="O88" s="436" t="s">
        <v>1621</v>
      </c>
      <c r="P88" s="293"/>
      <c r="Q88" s="292"/>
    </row>
    <row r="89" spans="1:17" ht="37.5" customHeight="1" x14ac:dyDescent="0.3">
      <c r="A89" s="367">
        <v>9</v>
      </c>
      <c r="B89" s="384" t="str">
        <f>IFERROR(VLOOKUP(A89,'Impact Indicators - Section B'!$A$9:$S$27,19,FALSE),"")</f>
        <v/>
      </c>
      <c r="C89" s="467" t="str">
        <f t="array" ref="C89">IFERROR(IF(INDEX('Disaggregation Records'!$E$3:$E$56,MATCH(LEFT(L89,255),LEFT('Disaggregation Records'!$D$3:$D$56,255),0))=0,"",INDEX('Disaggregation Records'!$E$3:$E$56,MATCH(LEFT(L89,255),LEFT('Disaggregation Records'!$D$3:$D$56,255),0))),"")</f>
        <v/>
      </c>
      <c r="D89" s="467" t="str">
        <f t="array" ref="D89">IFERROR(IF(INDEX('Disaggregation Records'!$F$3:$F$56,MATCH(LEFT(L89,255),LEFT('Disaggregation Records'!$D$3:$D$56,255),0))=0,"",INDEX('Disaggregation Records'!$F$3:$F$56,MATCH(LEFT(L89,255),LEFT('Disaggregation Records'!$D$3:$D$56,255),0))),"")</f>
        <v/>
      </c>
      <c r="E89" s="370" t="str">
        <f t="array" ref="E89">IFERROR(IF(INDEX('Disaggregation Data'!$K$3:$K$154,MATCH(LEFT(M89,255),LEFT('Disaggregation Data'!$J$3:$J$154,255),0))=0,"",INDEX('Disaggregation Data'!$K$3:$K$154,MATCH(LEFT(M89,255),LEFT('Disaggregation Data'!$J$3:$J$154,255),0))),"")</f>
        <v/>
      </c>
      <c r="F89" s="370" t="str">
        <f t="array" ref="F89">IFERROR(IF(INDEX('Disaggregation Data'!$L$3:$L$154,MATCH(LEFT(M89,255),LEFT('Disaggregation Data'!$J$3:$J$154,255),0))=0,"",INDEX('Disaggregation Data'!$L$3:$L$154,MATCH(LEFT(M89,255),LEFT('Disaggregation Data'!$J$3:$J$154,255),0))),"")</f>
        <v/>
      </c>
      <c r="G89" s="370" t="str">
        <f t="array" ref="G89">IFERROR(IF(INDEX('Disaggregation Data'!$M$3:$M$154,MATCH(LEFT(M89,255),LEFT('Disaggregation Data'!$J$3:$J$154,255),0))=0,"",INDEX('Disaggregation Data'!$M$3:$M$154,MATCH(LEFT(M89,255),LEFT('Disaggregation Data'!$J$3:$J$154,255),0))),"")</f>
        <v/>
      </c>
      <c r="H89" s="369" t="str">
        <f t="array" ref="H89">IFERROR(IF(INDEX('Disaggregation Data'!$N$3:$N$154,MATCH(LEFT(M89,255),LEFT('Disaggregation Data'!$J$3:$J$154,255),0))=0,"",INDEX('Disaggregation Data'!$N$3:$N$154,MATCH(LEFT(M89,255),LEFT('Disaggregation Data'!$J$3:$J$154,255),0))),"")</f>
        <v/>
      </c>
      <c r="I89" s="464" t="str">
        <f t="array" ref="I89">IFERROR(IF(INDEX('Disaggregation Records'!$G$3:$G$56,MATCH(LEFT(L89,255),LEFT('Disaggregation Records'!$D$3:$D$56,255),0))=0,"",INDEX('Disaggregation Records'!$G$3:$G$56,MATCH(LEFT(L89,255),LEFT('Disaggregation Records'!$D$3:$D$56,255),0))),"")</f>
        <v/>
      </c>
      <c r="J89" s="464" t="s">
        <v>403</v>
      </c>
      <c r="K89" s="464">
        <f t="shared" si="4"/>
        <v>50</v>
      </c>
      <c r="L89" s="464" t="str">
        <f t="shared" si="5"/>
        <v/>
      </c>
      <c r="M89" s="464" t="str">
        <f t="shared" si="6"/>
        <v/>
      </c>
      <c r="N89" s="432" t="b">
        <f t="shared" si="7"/>
        <v>0</v>
      </c>
      <c r="O89" s="436" t="s">
        <v>1622</v>
      </c>
      <c r="P89" s="293"/>
      <c r="Q89" s="292"/>
    </row>
    <row r="90" spans="1:17" ht="37.5" customHeight="1" x14ac:dyDescent="0.3">
      <c r="A90" s="367">
        <v>9</v>
      </c>
      <c r="B90" s="384" t="str">
        <f>IFERROR(VLOOKUP(A90,'Impact Indicators - Section B'!$A$9:$S$27,19,FALSE),"")</f>
        <v/>
      </c>
      <c r="C90" s="467" t="str">
        <f t="array" ref="C90">IFERROR(IF(INDEX('Disaggregation Records'!$E$3:$E$56,MATCH(LEFT(L90,255),LEFT('Disaggregation Records'!$D$3:$D$56,255),0))=0,"",INDEX('Disaggregation Records'!$E$3:$E$56,MATCH(LEFT(L90,255),LEFT('Disaggregation Records'!$D$3:$D$56,255),0))),"")</f>
        <v/>
      </c>
      <c r="D90" s="467" t="str">
        <f t="array" ref="D90">IFERROR(IF(INDEX('Disaggregation Records'!$F$3:$F$56,MATCH(LEFT(L90,255),LEFT('Disaggregation Records'!$D$3:$D$56,255),0))=0,"",INDEX('Disaggregation Records'!$F$3:$F$56,MATCH(LEFT(L90,255),LEFT('Disaggregation Records'!$D$3:$D$56,255),0))),"")</f>
        <v/>
      </c>
      <c r="E90" s="370" t="str">
        <f t="array" ref="E90">IFERROR(IF(INDEX('Disaggregation Data'!$K$3:$K$154,MATCH(LEFT(M90,255),LEFT('Disaggregation Data'!$J$3:$J$154,255),0))=0,"",INDEX('Disaggregation Data'!$K$3:$K$154,MATCH(LEFT(M90,255),LEFT('Disaggregation Data'!$J$3:$J$154,255),0))),"")</f>
        <v/>
      </c>
      <c r="F90" s="370" t="str">
        <f t="array" ref="F90">IFERROR(IF(INDEX('Disaggregation Data'!$L$3:$L$154,MATCH(LEFT(M90,255),LEFT('Disaggregation Data'!$J$3:$J$154,255),0))=0,"",INDEX('Disaggregation Data'!$L$3:$L$154,MATCH(LEFT(M90,255),LEFT('Disaggregation Data'!$J$3:$J$154,255),0))),"")</f>
        <v/>
      </c>
      <c r="G90" s="370" t="str">
        <f t="array" ref="G90">IFERROR(IF(INDEX('Disaggregation Data'!$M$3:$M$154,MATCH(LEFT(M90,255),LEFT('Disaggregation Data'!$J$3:$J$154,255),0))=0,"",INDEX('Disaggregation Data'!$M$3:$M$154,MATCH(LEFT(M90,255),LEFT('Disaggregation Data'!$J$3:$J$154,255),0))),"")</f>
        <v/>
      </c>
      <c r="H90" s="369" t="str">
        <f t="array" ref="H90">IFERROR(IF(INDEX('Disaggregation Data'!$N$3:$N$154,MATCH(LEFT(M90,255),LEFT('Disaggregation Data'!$J$3:$J$154,255),0))=0,"",INDEX('Disaggregation Data'!$N$3:$N$154,MATCH(LEFT(M90,255),LEFT('Disaggregation Data'!$J$3:$J$154,255),0))),"")</f>
        <v/>
      </c>
      <c r="I90" s="464" t="str">
        <f t="array" ref="I90">IFERROR(IF(INDEX('Disaggregation Records'!$G$3:$G$56,MATCH(LEFT(L90,255),LEFT('Disaggregation Records'!$D$3:$D$56,255),0))=0,"",INDEX('Disaggregation Records'!$G$3:$G$56,MATCH(LEFT(L90,255),LEFT('Disaggregation Records'!$D$3:$D$56,255),0))),"")</f>
        <v/>
      </c>
      <c r="J90" s="464" t="s">
        <v>403</v>
      </c>
      <c r="K90" s="464">
        <f t="shared" si="4"/>
        <v>51</v>
      </c>
      <c r="L90" s="464" t="str">
        <f t="shared" si="5"/>
        <v/>
      </c>
      <c r="M90" s="464" t="str">
        <f t="shared" si="6"/>
        <v/>
      </c>
      <c r="N90" s="432" t="b">
        <f t="shared" si="7"/>
        <v>0</v>
      </c>
      <c r="O90" s="436" t="s">
        <v>1623</v>
      </c>
      <c r="P90" s="293"/>
      <c r="Q90" s="292"/>
    </row>
    <row r="91" spans="1:17" ht="37.5" customHeight="1" x14ac:dyDescent="0.3">
      <c r="A91" s="367">
        <v>9</v>
      </c>
      <c r="B91" s="384" t="str">
        <f>IFERROR(VLOOKUP(A91,'Impact Indicators - Section B'!$A$9:$S$27,19,FALSE),"")</f>
        <v/>
      </c>
      <c r="C91" s="467" t="str">
        <f t="array" ref="C91">IFERROR(IF(INDEX('Disaggregation Records'!$E$3:$E$56,MATCH(LEFT(L91,255),LEFT('Disaggregation Records'!$D$3:$D$56,255),0))=0,"",INDEX('Disaggregation Records'!$E$3:$E$56,MATCH(LEFT(L91,255),LEFT('Disaggregation Records'!$D$3:$D$56,255),0))),"")</f>
        <v/>
      </c>
      <c r="D91" s="467" t="str">
        <f t="array" ref="D91">IFERROR(IF(INDEX('Disaggregation Records'!$F$3:$F$56,MATCH(LEFT(L91,255),LEFT('Disaggregation Records'!$D$3:$D$56,255),0))=0,"",INDEX('Disaggregation Records'!$F$3:$F$56,MATCH(LEFT(L91,255),LEFT('Disaggregation Records'!$D$3:$D$56,255),0))),"")</f>
        <v/>
      </c>
      <c r="E91" s="370" t="str">
        <f t="array" ref="E91">IFERROR(IF(INDEX('Disaggregation Data'!$K$3:$K$154,MATCH(LEFT(M91,255),LEFT('Disaggregation Data'!$J$3:$J$154,255),0))=0,"",INDEX('Disaggregation Data'!$K$3:$K$154,MATCH(LEFT(M91,255),LEFT('Disaggregation Data'!$J$3:$J$154,255),0))),"")</f>
        <v/>
      </c>
      <c r="F91" s="370" t="str">
        <f t="array" ref="F91">IFERROR(IF(INDEX('Disaggregation Data'!$L$3:$L$154,MATCH(LEFT(M91,255),LEFT('Disaggregation Data'!$J$3:$J$154,255),0))=0,"",INDEX('Disaggregation Data'!$L$3:$L$154,MATCH(LEFT(M91,255),LEFT('Disaggregation Data'!$J$3:$J$154,255),0))),"")</f>
        <v/>
      </c>
      <c r="G91" s="370" t="str">
        <f t="array" ref="G91">IFERROR(IF(INDEX('Disaggregation Data'!$M$3:$M$154,MATCH(LEFT(M91,255),LEFT('Disaggregation Data'!$J$3:$J$154,255),0))=0,"",INDEX('Disaggregation Data'!$M$3:$M$154,MATCH(LEFT(M91,255),LEFT('Disaggregation Data'!$J$3:$J$154,255),0))),"")</f>
        <v/>
      </c>
      <c r="H91" s="369" t="str">
        <f t="array" ref="H91">IFERROR(IF(INDEX('Disaggregation Data'!$N$3:$N$154,MATCH(LEFT(M91,255),LEFT('Disaggregation Data'!$J$3:$J$154,255),0))=0,"",INDEX('Disaggregation Data'!$N$3:$N$154,MATCH(LEFT(M91,255),LEFT('Disaggregation Data'!$J$3:$J$154,255),0))),"")</f>
        <v/>
      </c>
      <c r="I91" s="464" t="str">
        <f t="array" ref="I91">IFERROR(IF(INDEX('Disaggregation Records'!$G$3:$G$56,MATCH(LEFT(L91,255),LEFT('Disaggregation Records'!$D$3:$D$56,255),0))=0,"",INDEX('Disaggregation Records'!$G$3:$G$56,MATCH(LEFT(L91,255),LEFT('Disaggregation Records'!$D$3:$D$56,255),0))),"")</f>
        <v/>
      </c>
      <c r="J91" s="464" t="s">
        <v>403</v>
      </c>
      <c r="K91" s="464">
        <f t="shared" si="4"/>
        <v>52</v>
      </c>
      <c r="L91" s="464" t="str">
        <f t="shared" si="5"/>
        <v/>
      </c>
      <c r="M91" s="464" t="str">
        <f t="shared" si="6"/>
        <v/>
      </c>
      <c r="N91" s="432" t="b">
        <f t="shared" si="7"/>
        <v>0</v>
      </c>
      <c r="O91" s="436" t="s">
        <v>1624</v>
      </c>
      <c r="P91" s="293"/>
      <c r="Q91" s="292"/>
    </row>
    <row r="92" spans="1:17" ht="37.5" customHeight="1" x14ac:dyDescent="0.3">
      <c r="A92" s="367">
        <v>9</v>
      </c>
      <c r="B92" s="384" t="str">
        <f>IFERROR(VLOOKUP(A92,'Impact Indicators - Section B'!$A$9:$S$27,19,FALSE),"")</f>
        <v/>
      </c>
      <c r="C92" s="467" t="str">
        <f t="array" ref="C92">IFERROR(IF(INDEX('Disaggregation Records'!$E$3:$E$56,MATCH(LEFT(L92,255),LEFT('Disaggregation Records'!$D$3:$D$56,255),0))=0,"",INDEX('Disaggregation Records'!$E$3:$E$56,MATCH(LEFT(L92,255),LEFT('Disaggregation Records'!$D$3:$D$56,255),0))),"")</f>
        <v/>
      </c>
      <c r="D92" s="467" t="str">
        <f t="array" ref="D92">IFERROR(IF(INDEX('Disaggregation Records'!$F$3:$F$56,MATCH(LEFT(L92,255),LEFT('Disaggregation Records'!$D$3:$D$56,255),0))=0,"",INDEX('Disaggregation Records'!$F$3:$F$56,MATCH(LEFT(L92,255),LEFT('Disaggregation Records'!$D$3:$D$56,255),0))),"")</f>
        <v/>
      </c>
      <c r="E92" s="370" t="str">
        <f t="array" ref="E92">IFERROR(IF(INDEX('Disaggregation Data'!$K$3:$K$154,MATCH(LEFT(M92,255),LEFT('Disaggregation Data'!$J$3:$J$154,255),0))=0,"",INDEX('Disaggregation Data'!$K$3:$K$154,MATCH(LEFT(M92,255),LEFT('Disaggregation Data'!$J$3:$J$154,255),0))),"")</f>
        <v/>
      </c>
      <c r="F92" s="370" t="str">
        <f t="array" ref="F92">IFERROR(IF(INDEX('Disaggregation Data'!$L$3:$L$154,MATCH(LEFT(M92,255),LEFT('Disaggregation Data'!$J$3:$J$154,255),0))=0,"",INDEX('Disaggregation Data'!$L$3:$L$154,MATCH(LEFT(M92,255),LEFT('Disaggregation Data'!$J$3:$J$154,255),0))),"")</f>
        <v/>
      </c>
      <c r="G92" s="370" t="str">
        <f t="array" ref="G92">IFERROR(IF(INDEX('Disaggregation Data'!$M$3:$M$154,MATCH(LEFT(M92,255),LEFT('Disaggregation Data'!$J$3:$J$154,255),0))=0,"",INDEX('Disaggregation Data'!$M$3:$M$154,MATCH(LEFT(M92,255),LEFT('Disaggregation Data'!$J$3:$J$154,255),0))),"")</f>
        <v/>
      </c>
      <c r="H92" s="369" t="str">
        <f t="array" ref="H92">IFERROR(IF(INDEX('Disaggregation Data'!$N$3:$N$154,MATCH(LEFT(M92,255),LEFT('Disaggregation Data'!$J$3:$J$154,255),0))=0,"",INDEX('Disaggregation Data'!$N$3:$N$154,MATCH(LEFT(M92,255),LEFT('Disaggregation Data'!$J$3:$J$154,255),0))),"")</f>
        <v/>
      </c>
      <c r="I92" s="464" t="str">
        <f t="array" ref="I92">IFERROR(IF(INDEX('Disaggregation Records'!$G$3:$G$56,MATCH(LEFT(L92,255),LEFT('Disaggregation Records'!$D$3:$D$56,255),0))=0,"",INDEX('Disaggregation Records'!$G$3:$G$56,MATCH(LEFT(L92,255),LEFT('Disaggregation Records'!$D$3:$D$56,255),0))),"")</f>
        <v/>
      </c>
      <c r="J92" s="464" t="s">
        <v>403</v>
      </c>
      <c r="K92" s="464">
        <f t="shared" si="4"/>
        <v>53</v>
      </c>
      <c r="L92" s="464" t="str">
        <f t="shared" si="5"/>
        <v/>
      </c>
      <c r="M92" s="464" t="str">
        <f t="shared" si="6"/>
        <v/>
      </c>
      <c r="N92" s="432" t="b">
        <f t="shared" si="7"/>
        <v>0</v>
      </c>
      <c r="O92" s="436" t="s">
        <v>1625</v>
      </c>
      <c r="P92" s="293"/>
      <c r="Q92" s="292"/>
    </row>
    <row r="93" spans="1:17" ht="37.5" customHeight="1" x14ac:dyDescent="0.3">
      <c r="A93" s="367">
        <v>9</v>
      </c>
      <c r="B93" s="384" t="str">
        <f>IFERROR(VLOOKUP(A93,'Impact Indicators - Section B'!$A$9:$S$27,19,FALSE),"")</f>
        <v/>
      </c>
      <c r="C93" s="467" t="str">
        <f t="array" ref="C93">IFERROR(IF(INDEX('Disaggregation Records'!$E$3:$E$56,MATCH(LEFT(L93,255),LEFT('Disaggregation Records'!$D$3:$D$56,255),0))=0,"",INDEX('Disaggregation Records'!$E$3:$E$56,MATCH(LEFT(L93,255),LEFT('Disaggregation Records'!$D$3:$D$56,255),0))),"")</f>
        <v/>
      </c>
      <c r="D93" s="467" t="str">
        <f t="array" ref="D93">IFERROR(IF(INDEX('Disaggregation Records'!$F$3:$F$56,MATCH(LEFT(L93,255),LEFT('Disaggregation Records'!$D$3:$D$56,255),0))=0,"",INDEX('Disaggregation Records'!$F$3:$F$56,MATCH(LEFT(L93,255),LEFT('Disaggregation Records'!$D$3:$D$56,255),0))),"")</f>
        <v/>
      </c>
      <c r="E93" s="370" t="str">
        <f t="array" ref="E93">IFERROR(IF(INDEX('Disaggregation Data'!$K$3:$K$154,MATCH(LEFT(M93,255),LEFT('Disaggregation Data'!$J$3:$J$154,255),0))=0,"",INDEX('Disaggregation Data'!$K$3:$K$154,MATCH(LEFT(M93,255),LEFT('Disaggregation Data'!$J$3:$J$154,255),0))),"")</f>
        <v/>
      </c>
      <c r="F93" s="370" t="str">
        <f t="array" ref="F93">IFERROR(IF(INDEX('Disaggregation Data'!$L$3:$L$154,MATCH(LEFT(M93,255),LEFT('Disaggregation Data'!$J$3:$J$154,255),0))=0,"",INDEX('Disaggregation Data'!$L$3:$L$154,MATCH(LEFT(M93,255),LEFT('Disaggregation Data'!$J$3:$J$154,255),0))),"")</f>
        <v/>
      </c>
      <c r="G93" s="370" t="str">
        <f t="array" ref="G93">IFERROR(IF(INDEX('Disaggregation Data'!$M$3:$M$154,MATCH(LEFT(M93,255),LEFT('Disaggregation Data'!$J$3:$J$154,255),0))=0,"",INDEX('Disaggregation Data'!$M$3:$M$154,MATCH(LEFT(M93,255),LEFT('Disaggregation Data'!$J$3:$J$154,255),0))),"")</f>
        <v/>
      </c>
      <c r="H93" s="369" t="str">
        <f t="array" ref="H93">IFERROR(IF(INDEX('Disaggregation Data'!$N$3:$N$154,MATCH(LEFT(M93,255),LEFT('Disaggregation Data'!$J$3:$J$154,255),0))=0,"",INDEX('Disaggregation Data'!$N$3:$N$154,MATCH(LEFT(M93,255),LEFT('Disaggregation Data'!$J$3:$J$154,255),0))),"")</f>
        <v/>
      </c>
      <c r="I93" s="464" t="str">
        <f t="array" ref="I93">IFERROR(IF(INDEX('Disaggregation Records'!$G$3:$G$56,MATCH(LEFT(L93,255),LEFT('Disaggregation Records'!$D$3:$D$56,255),0))=0,"",INDEX('Disaggregation Records'!$G$3:$G$56,MATCH(LEFT(L93,255),LEFT('Disaggregation Records'!$D$3:$D$56,255),0))),"")</f>
        <v/>
      </c>
      <c r="J93" s="464" t="s">
        <v>403</v>
      </c>
      <c r="K93" s="464">
        <f t="shared" si="4"/>
        <v>54</v>
      </c>
      <c r="L93" s="464" t="str">
        <f t="shared" si="5"/>
        <v/>
      </c>
      <c r="M93" s="464" t="str">
        <f t="shared" si="6"/>
        <v/>
      </c>
      <c r="N93" s="432" t="b">
        <f t="shared" si="7"/>
        <v>0</v>
      </c>
      <c r="O93" s="436" t="s">
        <v>1626</v>
      </c>
      <c r="P93" s="293"/>
      <c r="Q93" s="292"/>
    </row>
    <row r="94" spans="1:17" ht="37.5" customHeight="1" x14ac:dyDescent="0.3">
      <c r="A94" s="367">
        <v>9</v>
      </c>
      <c r="B94" s="384" t="str">
        <f>IFERROR(VLOOKUP(A94,'Impact Indicators - Section B'!$A$9:$S$27,19,FALSE),"")</f>
        <v/>
      </c>
      <c r="C94" s="467" t="str">
        <f t="array" ref="C94">IFERROR(IF(INDEX('Disaggregation Records'!$E$3:$E$56,MATCH(LEFT(L94,255),LEFT('Disaggregation Records'!$D$3:$D$56,255),0))=0,"",INDEX('Disaggregation Records'!$E$3:$E$56,MATCH(LEFT(L94,255),LEFT('Disaggregation Records'!$D$3:$D$56,255),0))),"")</f>
        <v/>
      </c>
      <c r="D94" s="467" t="str">
        <f t="array" ref="D94">IFERROR(IF(INDEX('Disaggregation Records'!$F$3:$F$56,MATCH(LEFT(L94,255),LEFT('Disaggregation Records'!$D$3:$D$56,255),0))=0,"",INDEX('Disaggregation Records'!$F$3:$F$56,MATCH(LEFT(L94,255),LEFT('Disaggregation Records'!$D$3:$D$56,255),0))),"")</f>
        <v/>
      </c>
      <c r="E94" s="370" t="str">
        <f t="array" ref="E94">IFERROR(IF(INDEX('Disaggregation Data'!$K$3:$K$154,MATCH(LEFT(M94,255),LEFT('Disaggregation Data'!$J$3:$J$154,255),0))=0,"",INDEX('Disaggregation Data'!$K$3:$K$154,MATCH(LEFT(M94,255),LEFT('Disaggregation Data'!$J$3:$J$154,255),0))),"")</f>
        <v/>
      </c>
      <c r="F94" s="370" t="str">
        <f t="array" ref="F94">IFERROR(IF(INDEX('Disaggregation Data'!$L$3:$L$154,MATCH(LEFT(M94,255),LEFT('Disaggregation Data'!$J$3:$J$154,255),0))=0,"",INDEX('Disaggregation Data'!$L$3:$L$154,MATCH(LEFT(M94,255),LEFT('Disaggregation Data'!$J$3:$J$154,255),0))),"")</f>
        <v/>
      </c>
      <c r="G94" s="370" t="str">
        <f t="array" ref="G94">IFERROR(IF(INDEX('Disaggregation Data'!$M$3:$M$154,MATCH(LEFT(M94,255),LEFT('Disaggregation Data'!$J$3:$J$154,255),0))=0,"",INDEX('Disaggregation Data'!$M$3:$M$154,MATCH(LEFT(M94,255),LEFT('Disaggregation Data'!$J$3:$J$154,255),0))),"")</f>
        <v/>
      </c>
      <c r="H94" s="369" t="str">
        <f t="array" ref="H94">IFERROR(IF(INDEX('Disaggregation Data'!$N$3:$N$154,MATCH(LEFT(M94,255),LEFT('Disaggregation Data'!$J$3:$J$154,255),0))=0,"",INDEX('Disaggregation Data'!$N$3:$N$154,MATCH(LEFT(M94,255),LEFT('Disaggregation Data'!$J$3:$J$154,255),0))),"")</f>
        <v/>
      </c>
      <c r="I94" s="464" t="str">
        <f t="array" ref="I94">IFERROR(IF(INDEX('Disaggregation Records'!$G$3:$G$56,MATCH(LEFT(L94,255),LEFT('Disaggregation Records'!$D$3:$D$56,255),0))=0,"",INDEX('Disaggregation Records'!$G$3:$G$56,MATCH(LEFT(L94,255),LEFT('Disaggregation Records'!$D$3:$D$56,255),0))),"")</f>
        <v/>
      </c>
      <c r="J94" s="464" t="s">
        <v>403</v>
      </c>
      <c r="K94" s="464">
        <f t="shared" si="4"/>
        <v>55</v>
      </c>
      <c r="L94" s="464" t="str">
        <f t="shared" si="5"/>
        <v/>
      </c>
      <c r="M94" s="464" t="str">
        <f t="shared" si="6"/>
        <v/>
      </c>
      <c r="N94" s="432" t="b">
        <f t="shared" si="7"/>
        <v>0</v>
      </c>
      <c r="O94" s="436" t="s">
        <v>1627</v>
      </c>
      <c r="P94" s="293"/>
      <c r="Q94" s="292"/>
    </row>
    <row r="95" spans="1:17" ht="37.5" customHeight="1" x14ac:dyDescent="0.3">
      <c r="A95" s="367">
        <v>9</v>
      </c>
      <c r="B95" s="384" t="str">
        <f>IFERROR(VLOOKUP(A95,'Impact Indicators - Section B'!$A$9:$S$27,19,FALSE),"")</f>
        <v/>
      </c>
      <c r="C95" s="467" t="str">
        <f t="array" ref="C95">IFERROR(IF(INDEX('Disaggregation Records'!$E$3:$E$56,MATCH(LEFT(L95,255),LEFT('Disaggregation Records'!$D$3:$D$56,255),0))=0,"",INDEX('Disaggregation Records'!$E$3:$E$56,MATCH(LEFT(L95,255),LEFT('Disaggregation Records'!$D$3:$D$56,255),0))),"")</f>
        <v/>
      </c>
      <c r="D95" s="467" t="str">
        <f t="array" ref="D95">IFERROR(IF(INDEX('Disaggregation Records'!$F$3:$F$56,MATCH(LEFT(L95,255),LEFT('Disaggregation Records'!$D$3:$D$56,255),0))=0,"",INDEX('Disaggregation Records'!$F$3:$F$56,MATCH(LEFT(L95,255),LEFT('Disaggregation Records'!$D$3:$D$56,255),0))),"")</f>
        <v/>
      </c>
      <c r="E95" s="370" t="str">
        <f t="array" ref="E95">IFERROR(IF(INDEX('Disaggregation Data'!$K$3:$K$154,MATCH(LEFT(M95,255),LEFT('Disaggregation Data'!$J$3:$J$154,255),0))=0,"",INDEX('Disaggregation Data'!$K$3:$K$154,MATCH(LEFT(M95,255),LEFT('Disaggregation Data'!$J$3:$J$154,255),0))),"")</f>
        <v/>
      </c>
      <c r="F95" s="370" t="str">
        <f t="array" ref="F95">IFERROR(IF(INDEX('Disaggregation Data'!$L$3:$L$154,MATCH(LEFT(M95,255),LEFT('Disaggregation Data'!$J$3:$J$154,255),0))=0,"",INDEX('Disaggregation Data'!$L$3:$L$154,MATCH(LEFT(M95,255),LEFT('Disaggregation Data'!$J$3:$J$154,255),0))),"")</f>
        <v/>
      </c>
      <c r="G95" s="370" t="str">
        <f t="array" ref="G95">IFERROR(IF(INDEX('Disaggregation Data'!$M$3:$M$154,MATCH(LEFT(M95,255),LEFT('Disaggregation Data'!$J$3:$J$154,255),0))=0,"",INDEX('Disaggregation Data'!$M$3:$M$154,MATCH(LEFT(M95,255),LEFT('Disaggregation Data'!$J$3:$J$154,255),0))),"")</f>
        <v/>
      </c>
      <c r="H95" s="369" t="str">
        <f t="array" ref="H95">IFERROR(IF(INDEX('Disaggregation Data'!$N$3:$N$154,MATCH(LEFT(M95,255),LEFT('Disaggregation Data'!$J$3:$J$154,255),0))=0,"",INDEX('Disaggregation Data'!$N$3:$N$154,MATCH(LEFT(M95,255),LEFT('Disaggregation Data'!$J$3:$J$154,255),0))),"")</f>
        <v/>
      </c>
      <c r="I95" s="464" t="str">
        <f t="array" ref="I95">IFERROR(IF(INDEX('Disaggregation Records'!$G$3:$G$56,MATCH(LEFT(L95,255),LEFT('Disaggregation Records'!$D$3:$D$56,255),0))=0,"",INDEX('Disaggregation Records'!$G$3:$G$56,MATCH(LEFT(L95,255),LEFT('Disaggregation Records'!$D$3:$D$56,255),0))),"")</f>
        <v/>
      </c>
      <c r="J95" s="464" t="s">
        <v>403</v>
      </c>
      <c r="K95" s="464">
        <f t="shared" si="4"/>
        <v>56</v>
      </c>
      <c r="L95" s="464" t="str">
        <f t="shared" si="5"/>
        <v/>
      </c>
      <c r="M95" s="464" t="str">
        <f t="shared" si="6"/>
        <v/>
      </c>
      <c r="N95" s="432" t="b">
        <f t="shared" si="7"/>
        <v>0</v>
      </c>
      <c r="O95" s="436" t="s">
        <v>1628</v>
      </c>
      <c r="P95" s="293"/>
      <c r="Q95" s="292"/>
    </row>
    <row r="96" spans="1:17" ht="37.5" customHeight="1" x14ac:dyDescent="0.3">
      <c r="A96" s="367">
        <v>9</v>
      </c>
      <c r="B96" s="384" t="str">
        <f>IFERROR(VLOOKUP(A96,'Impact Indicators - Section B'!$A$9:$S$27,19,FALSE),"")</f>
        <v/>
      </c>
      <c r="C96" s="467" t="str">
        <f t="array" ref="C96">IFERROR(IF(INDEX('Disaggregation Records'!$E$3:$E$56,MATCH(LEFT(L96,255),LEFT('Disaggregation Records'!$D$3:$D$56,255),0))=0,"",INDEX('Disaggregation Records'!$E$3:$E$56,MATCH(LEFT(L96,255),LEFT('Disaggregation Records'!$D$3:$D$56,255),0))),"")</f>
        <v/>
      </c>
      <c r="D96" s="467" t="str">
        <f t="array" ref="D96">IFERROR(IF(INDEX('Disaggregation Records'!$F$3:$F$56,MATCH(LEFT(L96,255),LEFT('Disaggregation Records'!$D$3:$D$56,255),0))=0,"",INDEX('Disaggregation Records'!$F$3:$F$56,MATCH(LEFT(L96,255),LEFT('Disaggregation Records'!$D$3:$D$56,255),0))),"")</f>
        <v/>
      </c>
      <c r="E96" s="370" t="str">
        <f t="array" ref="E96">IFERROR(IF(INDEX('Disaggregation Data'!$K$3:$K$154,MATCH(LEFT(M96,255),LEFT('Disaggregation Data'!$J$3:$J$154,255),0))=0,"",INDEX('Disaggregation Data'!$K$3:$K$154,MATCH(LEFT(M96,255),LEFT('Disaggregation Data'!$J$3:$J$154,255),0))),"")</f>
        <v/>
      </c>
      <c r="F96" s="370" t="str">
        <f t="array" ref="F96">IFERROR(IF(INDEX('Disaggregation Data'!$L$3:$L$154,MATCH(LEFT(M96,255),LEFT('Disaggregation Data'!$J$3:$J$154,255),0))=0,"",INDEX('Disaggregation Data'!$L$3:$L$154,MATCH(LEFT(M96,255),LEFT('Disaggregation Data'!$J$3:$J$154,255),0))),"")</f>
        <v/>
      </c>
      <c r="G96" s="370" t="str">
        <f t="array" ref="G96">IFERROR(IF(INDEX('Disaggregation Data'!$M$3:$M$154,MATCH(LEFT(M96,255),LEFT('Disaggregation Data'!$J$3:$J$154,255),0))=0,"",INDEX('Disaggregation Data'!$M$3:$M$154,MATCH(LEFT(M96,255),LEFT('Disaggregation Data'!$J$3:$J$154,255),0))),"")</f>
        <v/>
      </c>
      <c r="H96" s="369" t="str">
        <f t="array" ref="H96">IFERROR(IF(INDEX('Disaggregation Data'!$N$3:$N$154,MATCH(LEFT(M96,255),LEFT('Disaggregation Data'!$J$3:$J$154,255),0))=0,"",INDEX('Disaggregation Data'!$N$3:$N$154,MATCH(LEFT(M96,255),LEFT('Disaggregation Data'!$J$3:$J$154,255),0))),"")</f>
        <v/>
      </c>
      <c r="I96" s="464" t="str">
        <f t="array" ref="I96">IFERROR(IF(INDEX('Disaggregation Records'!$G$3:$G$56,MATCH(LEFT(L96,255),LEFT('Disaggregation Records'!$D$3:$D$56,255),0))=0,"",INDEX('Disaggregation Records'!$G$3:$G$56,MATCH(LEFT(L96,255),LEFT('Disaggregation Records'!$D$3:$D$56,255),0))),"")</f>
        <v/>
      </c>
      <c r="J96" s="464" t="s">
        <v>403</v>
      </c>
      <c r="K96" s="464">
        <f t="shared" si="4"/>
        <v>57</v>
      </c>
      <c r="L96" s="464" t="str">
        <f t="shared" si="5"/>
        <v/>
      </c>
      <c r="M96" s="464" t="str">
        <f t="shared" si="6"/>
        <v/>
      </c>
      <c r="N96" s="432" t="b">
        <f t="shared" si="7"/>
        <v>0</v>
      </c>
      <c r="O96" s="436" t="s">
        <v>1629</v>
      </c>
      <c r="P96" s="293"/>
      <c r="Q96" s="292"/>
    </row>
    <row r="97" spans="1:17" ht="37.5" customHeight="1" x14ac:dyDescent="0.3">
      <c r="A97" s="367">
        <v>9</v>
      </c>
      <c r="B97" s="384" t="str">
        <f>IFERROR(VLOOKUP(A97,'Impact Indicators - Section B'!$A$9:$S$27,19,FALSE),"")</f>
        <v/>
      </c>
      <c r="C97" s="467" t="str">
        <f t="array" ref="C97">IFERROR(IF(INDEX('Disaggregation Records'!$E$3:$E$56,MATCH(LEFT(L97,255),LEFT('Disaggregation Records'!$D$3:$D$56,255),0))=0,"",INDEX('Disaggregation Records'!$E$3:$E$56,MATCH(LEFT(L97,255),LEFT('Disaggregation Records'!$D$3:$D$56,255),0))),"")</f>
        <v/>
      </c>
      <c r="D97" s="467" t="str">
        <f t="array" ref="D97">IFERROR(IF(INDEX('Disaggregation Records'!$F$3:$F$56,MATCH(LEFT(L97,255),LEFT('Disaggregation Records'!$D$3:$D$56,255),0))=0,"",INDEX('Disaggregation Records'!$F$3:$F$56,MATCH(LEFT(L97,255),LEFT('Disaggregation Records'!$D$3:$D$56,255),0))),"")</f>
        <v/>
      </c>
      <c r="E97" s="370" t="str">
        <f t="array" ref="E97">IFERROR(IF(INDEX('Disaggregation Data'!$K$3:$K$154,MATCH(LEFT(M97,255),LEFT('Disaggregation Data'!$J$3:$J$154,255),0))=0,"",INDEX('Disaggregation Data'!$K$3:$K$154,MATCH(LEFT(M97,255),LEFT('Disaggregation Data'!$J$3:$J$154,255),0))),"")</f>
        <v/>
      </c>
      <c r="F97" s="370" t="str">
        <f t="array" ref="F97">IFERROR(IF(INDEX('Disaggregation Data'!$L$3:$L$154,MATCH(LEFT(M97,255),LEFT('Disaggregation Data'!$J$3:$J$154,255),0))=0,"",INDEX('Disaggregation Data'!$L$3:$L$154,MATCH(LEFT(M97,255),LEFT('Disaggregation Data'!$J$3:$J$154,255),0))),"")</f>
        <v/>
      </c>
      <c r="G97" s="370" t="str">
        <f t="array" ref="G97">IFERROR(IF(INDEX('Disaggregation Data'!$M$3:$M$154,MATCH(LEFT(M97,255),LEFT('Disaggregation Data'!$J$3:$J$154,255),0))=0,"",INDEX('Disaggregation Data'!$M$3:$M$154,MATCH(LEFT(M97,255),LEFT('Disaggregation Data'!$J$3:$J$154,255),0))),"")</f>
        <v/>
      </c>
      <c r="H97" s="369" t="str">
        <f t="array" ref="H97">IFERROR(IF(INDEX('Disaggregation Data'!$N$3:$N$154,MATCH(LEFT(M97,255),LEFT('Disaggregation Data'!$J$3:$J$154,255),0))=0,"",INDEX('Disaggregation Data'!$N$3:$N$154,MATCH(LEFT(M97,255),LEFT('Disaggregation Data'!$J$3:$J$154,255),0))),"")</f>
        <v/>
      </c>
      <c r="I97" s="464" t="str">
        <f t="array" ref="I97">IFERROR(IF(INDEX('Disaggregation Records'!$G$3:$G$56,MATCH(LEFT(L97,255),LEFT('Disaggregation Records'!$D$3:$D$56,255),0))=0,"",INDEX('Disaggregation Records'!$G$3:$G$56,MATCH(LEFT(L97,255),LEFT('Disaggregation Records'!$D$3:$D$56,255),0))),"")</f>
        <v/>
      </c>
      <c r="J97" s="464" t="s">
        <v>403</v>
      </c>
      <c r="K97" s="464">
        <f t="shared" si="4"/>
        <v>58</v>
      </c>
      <c r="L97" s="464" t="str">
        <f t="shared" si="5"/>
        <v/>
      </c>
      <c r="M97" s="464" t="str">
        <f t="shared" si="6"/>
        <v/>
      </c>
      <c r="N97" s="432" t="b">
        <f t="shared" si="7"/>
        <v>0</v>
      </c>
      <c r="O97" s="436" t="s">
        <v>1630</v>
      </c>
      <c r="P97" s="293"/>
      <c r="Q97" s="292"/>
    </row>
    <row r="98" spans="1:17" ht="37.5" customHeight="1" x14ac:dyDescent="0.3">
      <c r="A98" s="367">
        <v>9</v>
      </c>
      <c r="B98" s="384" t="str">
        <f>IFERROR(VLOOKUP(A98,'Impact Indicators - Section B'!$A$9:$S$27,19,FALSE),"")</f>
        <v/>
      </c>
      <c r="C98" s="467" t="str">
        <f t="array" ref="C98">IFERROR(IF(INDEX('Disaggregation Records'!$E$3:$E$56,MATCH(LEFT(L98,255),LEFT('Disaggregation Records'!$D$3:$D$56,255),0))=0,"",INDEX('Disaggregation Records'!$E$3:$E$56,MATCH(LEFT(L98,255),LEFT('Disaggregation Records'!$D$3:$D$56,255),0))),"")</f>
        <v/>
      </c>
      <c r="D98" s="467" t="str">
        <f t="array" ref="D98">IFERROR(IF(INDEX('Disaggregation Records'!$F$3:$F$56,MATCH(LEFT(L98,255),LEFT('Disaggregation Records'!$D$3:$D$56,255),0))=0,"",INDEX('Disaggregation Records'!$F$3:$F$56,MATCH(LEFT(L98,255),LEFT('Disaggregation Records'!$D$3:$D$56,255),0))),"")</f>
        <v/>
      </c>
      <c r="E98" s="370" t="str">
        <f t="array" ref="E98">IFERROR(IF(INDEX('Disaggregation Data'!$K$3:$K$154,MATCH(LEFT(M98,255),LEFT('Disaggregation Data'!$J$3:$J$154,255),0))=0,"",INDEX('Disaggregation Data'!$K$3:$K$154,MATCH(LEFT(M98,255),LEFT('Disaggregation Data'!$J$3:$J$154,255),0))),"")</f>
        <v/>
      </c>
      <c r="F98" s="370" t="str">
        <f t="array" ref="F98">IFERROR(IF(INDEX('Disaggregation Data'!$L$3:$L$154,MATCH(LEFT(M98,255),LEFT('Disaggregation Data'!$J$3:$J$154,255),0))=0,"",INDEX('Disaggregation Data'!$L$3:$L$154,MATCH(LEFT(M98,255),LEFT('Disaggregation Data'!$J$3:$J$154,255),0))),"")</f>
        <v/>
      </c>
      <c r="G98" s="370" t="str">
        <f t="array" ref="G98">IFERROR(IF(INDEX('Disaggregation Data'!$M$3:$M$154,MATCH(LEFT(M98,255),LEFT('Disaggregation Data'!$J$3:$J$154,255),0))=0,"",INDEX('Disaggregation Data'!$M$3:$M$154,MATCH(LEFT(M98,255),LEFT('Disaggregation Data'!$J$3:$J$154,255),0))),"")</f>
        <v/>
      </c>
      <c r="H98" s="369" t="str">
        <f t="array" ref="H98">IFERROR(IF(INDEX('Disaggregation Data'!$N$3:$N$154,MATCH(LEFT(M98,255),LEFT('Disaggregation Data'!$J$3:$J$154,255),0))=0,"",INDEX('Disaggregation Data'!$N$3:$N$154,MATCH(LEFT(M98,255),LEFT('Disaggregation Data'!$J$3:$J$154,255),0))),"")</f>
        <v/>
      </c>
      <c r="I98" s="464" t="str">
        <f t="array" ref="I98">IFERROR(IF(INDEX('Disaggregation Records'!$G$3:$G$56,MATCH(LEFT(L98,255),LEFT('Disaggregation Records'!$D$3:$D$56,255),0))=0,"",INDEX('Disaggregation Records'!$G$3:$G$56,MATCH(LEFT(L98,255),LEFT('Disaggregation Records'!$D$3:$D$56,255),0))),"")</f>
        <v/>
      </c>
      <c r="J98" s="464" t="s">
        <v>403</v>
      </c>
      <c r="K98" s="464">
        <f t="shared" si="4"/>
        <v>59</v>
      </c>
      <c r="L98" s="464" t="str">
        <f t="shared" si="5"/>
        <v/>
      </c>
      <c r="M98" s="464" t="str">
        <f t="shared" si="6"/>
        <v/>
      </c>
      <c r="N98" s="432" t="b">
        <f t="shared" si="7"/>
        <v>0</v>
      </c>
      <c r="O98" s="436" t="s">
        <v>1631</v>
      </c>
      <c r="P98" s="293"/>
      <c r="Q98" s="292"/>
    </row>
    <row r="99" spans="1:17" ht="37.5" customHeight="1" x14ac:dyDescent="0.3">
      <c r="A99" s="367">
        <v>10</v>
      </c>
      <c r="B99" s="384" t="str">
        <f>IFERROR(VLOOKUP(A99,'Impact Indicators - Section B'!$A$9:$S$27,19,FALSE),"")</f>
        <v/>
      </c>
      <c r="C99" s="467" t="str">
        <f t="array" ref="C99">IFERROR(IF(INDEX('Disaggregation Records'!$E$3:$E$56,MATCH(LEFT(L99,255),LEFT('Disaggregation Records'!$D$3:$D$56,255),0))=0,"",INDEX('Disaggregation Records'!$E$3:$E$56,MATCH(LEFT(L99,255),LEFT('Disaggregation Records'!$D$3:$D$56,255),0))),"")</f>
        <v/>
      </c>
      <c r="D99" s="467" t="str">
        <f t="array" ref="D99">IFERROR(IF(INDEX('Disaggregation Records'!$F$3:$F$56,MATCH(LEFT(L99,255),LEFT('Disaggregation Records'!$D$3:$D$56,255),0))=0,"",INDEX('Disaggregation Records'!$F$3:$F$56,MATCH(LEFT(L99,255),LEFT('Disaggregation Records'!$D$3:$D$56,255),0))),"")</f>
        <v/>
      </c>
      <c r="E99" s="370" t="str">
        <f t="array" ref="E99">IFERROR(IF(INDEX('Disaggregation Data'!$K$3:$K$154,MATCH(LEFT(M99,255),LEFT('Disaggregation Data'!$J$3:$J$154,255),0))=0,"",INDEX('Disaggregation Data'!$K$3:$K$154,MATCH(LEFT(M99,255),LEFT('Disaggregation Data'!$J$3:$J$154,255),0))),"")</f>
        <v/>
      </c>
      <c r="F99" s="370" t="str">
        <f t="array" ref="F99">IFERROR(IF(INDEX('Disaggregation Data'!$L$3:$L$154,MATCH(LEFT(M99,255),LEFT('Disaggregation Data'!$J$3:$J$154,255),0))=0,"",INDEX('Disaggregation Data'!$L$3:$L$154,MATCH(LEFT(M99,255),LEFT('Disaggregation Data'!$J$3:$J$154,255),0))),"")</f>
        <v/>
      </c>
      <c r="G99" s="370" t="str">
        <f t="array" ref="G99">IFERROR(IF(INDEX('Disaggregation Data'!$M$3:$M$154,MATCH(LEFT(M99,255),LEFT('Disaggregation Data'!$J$3:$J$154,255),0))=0,"",INDEX('Disaggregation Data'!$M$3:$M$154,MATCH(LEFT(M99,255),LEFT('Disaggregation Data'!$J$3:$J$154,255),0))),"")</f>
        <v/>
      </c>
      <c r="H99" s="369" t="str">
        <f t="array" ref="H99">IFERROR(IF(INDEX('Disaggregation Data'!$N$3:$N$154,MATCH(LEFT(M99,255),LEFT('Disaggregation Data'!$J$3:$J$154,255),0))=0,"",INDEX('Disaggregation Data'!$N$3:$N$154,MATCH(LEFT(M99,255),LEFT('Disaggregation Data'!$J$3:$J$154,255),0))),"")</f>
        <v/>
      </c>
      <c r="I99" s="464" t="str">
        <f t="array" ref="I99">IFERROR(IF(INDEX('Disaggregation Records'!$G$3:$G$56,MATCH(LEFT(L99,255),LEFT('Disaggregation Records'!$D$3:$D$56,255),0))=0,"",INDEX('Disaggregation Records'!$G$3:$G$56,MATCH(LEFT(L99,255),LEFT('Disaggregation Records'!$D$3:$D$56,255),0))),"")</f>
        <v/>
      </c>
      <c r="J99" s="464" t="s">
        <v>404</v>
      </c>
      <c r="K99" s="464">
        <f t="shared" si="4"/>
        <v>60</v>
      </c>
      <c r="L99" s="464" t="str">
        <f t="shared" si="5"/>
        <v/>
      </c>
      <c r="M99" s="464" t="str">
        <f t="shared" si="6"/>
        <v/>
      </c>
      <c r="N99" s="432" t="b">
        <f t="shared" si="7"/>
        <v>0</v>
      </c>
      <c r="O99" s="436" t="s">
        <v>1632</v>
      </c>
      <c r="P99" s="293"/>
      <c r="Q99" s="292"/>
    </row>
    <row r="100" spans="1:17" ht="37.5" customHeight="1" x14ac:dyDescent="0.3">
      <c r="A100" s="367">
        <v>10</v>
      </c>
      <c r="B100" s="384" t="str">
        <f>IFERROR(VLOOKUP(A100,'Impact Indicators - Section B'!$A$9:$S$27,19,FALSE),"")</f>
        <v/>
      </c>
      <c r="C100" s="467" t="str">
        <f t="array" ref="C100">IFERROR(IF(INDEX('Disaggregation Records'!$E$3:$E$56,MATCH(LEFT(L100,255),LEFT('Disaggregation Records'!$D$3:$D$56,255),0))=0,"",INDEX('Disaggregation Records'!$E$3:$E$56,MATCH(LEFT(L100,255),LEFT('Disaggregation Records'!$D$3:$D$56,255),0))),"")</f>
        <v/>
      </c>
      <c r="D100" s="467" t="str">
        <f t="array" ref="D100">IFERROR(IF(INDEX('Disaggregation Records'!$F$3:$F$56,MATCH(LEFT(L100,255),LEFT('Disaggregation Records'!$D$3:$D$56,255),0))=0,"",INDEX('Disaggregation Records'!$F$3:$F$56,MATCH(LEFT(L100,255),LEFT('Disaggregation Records'!$D$3:$D$56,255),0))),"")</f>
        <v/>
      </c>
      <c r="E100" s="370" t="str">
        <f t="array" ref="E100">IFERROR(IF(INDEX('Disaggregation Data'!$K$3:$K$154,MATCH(LEFT(M100,255),LEFT('Disaggregation Data'!$J$3:$J$154,255),0))=0,"",INDEX('Disaggregation Data'!$K$3:$K$154,MATCH(LEFT(M100,255),LEFT('Disaggregation Data'!$J$3:$J$154,255),0))),"")</f>
        <v/>
      </c>
      <c r="F100" s="370" t="str">
        <f t="array" ref="F100">IFERROR(IF(INDEX('Disaggregation Data'!$L$3:$L$154,MATCH(LEFT(M100,255),LEFT('Disaggregation Data'!$J$3:$J$154,255),0))=0,"",INDEX('Disaggregation Data'!$L$3:$L$154,MATCH(LEFT(M100,255),LEFT('Disaggregation Data'!$J$3:$J$154,255),0))),"")</f>
        <v/>
      </c>
      <c r="G100" s="370" t="str">
        <f t="array" ref="G100">IFERROR(IF(INDEX('Disaggregation Data'!$M$3:$M$154,MATCH(LEFT(M100,255),LEFT('Disaggregation Data'!$J$3:$J$154,255),0))=0,"",INDEX('Disaggregation Data'!$M$3:$M$154,MATCH(LEFT(M100,255),LEFT('Disaggregation Data'!$J$3:$J$154,255),0))),"")</f>
        <v/>
      </c>
      <c r="H100" s="369" t="str">
        <f t="array" ref="H100">IFERROR(IF(INDEX('Disaggregation Data'!$N$3:$N$154,MATCH(LEFT(M100,255),LEFT('Disaggregation Data'!$J$3:$J$154,255),0))=0,"",INDEX('Disaggregation Data'!$N$3:$N$154,MATCH(LEFT(M100,255),LEFT('Disaggregation Data'!$J$3:$J$154,255),0))),"")</f>
        <v/>
      </c>
      <c r="I100" s="464" t="str">
        <f t="array" ref="I100">IFERROR(IF(INDEX('Disaggregation Records'!$G$3:$G$56,MATCH(LEFT(L100,255),LEFT('Disaggregation Records'!$D$3:$D$56,255),0))=0,"",INDEX('Disaggregation Records'!$G$3:$G$56,MATCH(LEFT(L100,255),LEFT('Disaggregation Records'!$D$3:$D$56,255),0))),"")</f>
        <v/>
      </c>
      <c r="J100" s="464" t="s">
        <v>404</v>
      </c>
      <c r="K100" s="464">
        <f t="shared" si="4"/>
        <v>61</v>
      </c>
      <c r="L100" s="464" t="str">
        <f t="shared" si="5"/>
        <v/>
      </c>
      <c r="M100" s="464" t="str">
        <f t="shared" si="6"/>
        <v/>
      </c>
      <c r="N100" s="432" t="b">
        <f t="shared" si="7"/>
        <v>0</v>
      </c>
      <c r="O100" s="436" t="s">
        <v>1633</v>
      </c>
      <c r="P100" s="293"/>
      <c r="Q100" s="292"/>
    </row>
    <row r="101" spans="1:17" ht="37.5" customHeight="1" x14ac:dyDescent="0.3">
      <c r="A101" s="367">
        <v>10</v>
      </c>
      <c r="B101" s="384" t="str">
        <f>IFERROR(VLOOKUP(A101,'Impact Indicators - Section B'!$A$9:$S$27,19,FALSE),"")</f>
        <v/>
      </c>
      <c r="C101" s="467" t="str">
        <f t="array" ref="C101">IFERROR(IF(INDEX('Disaggregation Records'!$E$3:$E$56,MATCH(LEFT(L101,255),LEFT('Disaggregation Records'!$D$3:$D$56,255),0))=0,"",INDEX('Disaggregation Records'!$E$3:$E$56,MATCH(LEFT(L101,255),LEFT('Disaggregation Records'!$D$3:$D$56,255),0))),"")</f>
        <v/>
      </c>
      <c r="D101" s="467" t="str">
        <f t="array" ref="D101">IFERROR(IF(INDEX('Disaggregation Records'!$F$3:$F$56,MATCH(LEFT(L101,255),LEFT('Disaggregation Records'!$D$3:$D$56,255),0))=0,"",INDEX('Disaggregation Records'!$F$3:$F$56,MATCH(LEFT(L101,255),LEFT('Disaggregation Records'!$D$3:$D$56,255),0))),"")</f>
        <v/>
      </c>
      <c r="E101" s="370" t="str">
        <f t="array" ref="E101">IFERROR(IF(INDEX('Disaggregation Data'!$K$3:$K$154,MATCH(LEFT(M101,255),LEFT('Disaggregation Data'!$J$3:$J$154,255),0))=0,"",INDEX('Disaggregation Data'!$K$3:$K$154,MATCH(LEFT(M101,255),LEFT('Disaggregation Data'!$J$3:$J$154,255),0))),"")</f>
        <v/>
      </c>
      <c r="F101" s="370" t="str">
        <f t="array" ref="F101">IFERROR(IF(INDEX('Disaggregation Data'!$L$3:$L$154,MATCH(LEFT(M101,255),LEFT('Disaggregation Data'!$J$3:$J$154,255),0))=0,"",INDEX('Disaggregation Data'!$L$3:$L$154,MATCH(LEFT(M101,255),LEFT('Disaggregation Data'!$J$3:$J$154,255),0))),"")</f>
        <v/>
      </c>
      <c r="G101" s="370" t="str">
        <f t="array" ref="G101">IFERROR(IF(INDEX('Disaggregation Data'!$M$3:$M$154,MATCH(LEFT(M101,255),LEFT('Disaggregation Data'!$J$3:$J$154,255),0))=0,"",INDEX('Disaggregation Data'!$M$3:$M$154,MATCH(LEFT(M101,255),LEFT('Disaggregation Data'!$J$3:$J$154,255),0))),"")</f>
        <v/>
      </c>
      <c r="H101" s="369" t="str">
        <f t="array" ref="H101">IFERROR(IF(INDEX('Disaggregation Data'!$N$3:$N$154,MATCH(LEFT(M101,255),LEFT('Disaggregation Data'!$J$3:$J$154,255),0))=0,"",INDEX('Disaggregation Data'!$N$3:$N$154,MATCH(LEFT(M101,255),LEFT('Disaggregation Data'!$J$3:$J$154,255),0))),"")</f>
        <v/>
      </c>
      <c r="I101" s="464" t="str">
        <f t="array" ref="I101">IFERROR(IF(INDEX('Disaggregation Records'!$G$3:$G$56,MATCH(LEFT(L101,255),LEFT('Disaggregation Records'!$D$3:$D$56,255),0))=0,"",INDEX('Disaggregation Records'!$G$3:$G$56,MATCH(LEFT(L101,255),LEFT('Disaggregation Records'!$D$3:$D$56,255),0))),"")</f>
        <v/>
      </c>
      <c r="J101" s="464" t="s">
        <v>404</v>
      </c>
      <c r="K101" s="464">
        <f t="shared" si="4"/>
        <v>62</v>
      </c>
      <c r="L101" s="464" t="str">
        <f t="shared" si="5"/>
        <v/>
      </c>
      <c r="M101" s="464" t="str">
        <f t="shared" si="6"/>
        <v/>
      </c>
      <c r="N101" s="432" t="b">
        <f t="shared" si="7"/>
        <v>0</v>
      </c>
      <c r="O101" s="436" t="s">
        <v>1634</v>
      </c>
      <c r="P101" s="293"/>
      <c r="Q101" s="292"/>
    </row>
    <row r="102" spans="1:17" ht="37.5" customHeight="1" x14ac:dyDescent="0.3">
      <c r="A102" s="367">
        <v>10</v>
      </c>
      <c r="B102" s="384" t="str">
        <f>IFERROR(VLOOKUP(A102,'Impact Indicators - Section B'!$A$9:$S$27,19,FALSE),"")</f>
        <v/>
      </c>
      <c r="C102" s="467" t="str">
        <f t="array" ref="C102">IFERROR(IF(INDEX('Disaggregation Records'!$E$3:$E$56,MATCH(LEFT(L102,255),LEFT('Disaggregation Records'!$D$3:$D$56,255),0))=0,"",INDEX('Disaggregation Records'!$E$3:$E$56,MATCH(LEFT(L102,255),LEFT('Disaggregation Records'!$D$3:$D$56,255),0))),"")</f>
        <v/>
      </c>
      <c r="D102" s="467" t="str">
        <f t="array" ref="D102">IFERROR(IF(INDEX('Disaggregation Records'!$F$3:$F$56,MATCH(LEFT(L102,255),LEFT('Disaggregation Records'!$D$3:$D$56,255),0))=0,"",INDEX('Disaggregation Records'!$F$3:$F$56,MATCH(LEFT(L102,255),LEFT('Disaggregation Records'!$D$3:$D$56,255),0))),"")</f>
        <v/>
      </c>
      <c r="E102" s="370" t="str">
        <f t="array" ref="E102">IFERROR(IF(INDEX('Disaggregation Data'!$K$3:$K$154,MATCH(LEFT(M102,255),LEFT('Disaggregation Data'!$J$3:$J$154,255),0))=0,"",INDEX('Disaggregation Data'!$K$3:$K$154,MATCH(LEFT(M102,255),LEFT('Disaggregation Data'!$J$3:$J$154,255),0))),"")</f>
        <v/>
      </c>
      <c r="F102" s="370" t="str">
        <f t="array" ref="F102">IFERROR(IF(INDEX('Disaggregation Data'!$L$3:$L$154,MATCH(LEFT(M102,255),LEFT('Disaggregation Data'!$J$3:$J$154,255),0))=0,"",INDEX('Disaggregation Data'!$L$3:$L$154,MATCH(LEFT(M102,255),LEFT('Disaggregation Data'!$J$3:$J$154,255),0))),"")</f>
        <v/>
      </c>
      <c r="G102" s="370" t="str">
        <f t="array" ref="G102">IFERROR(IF(INDEX('Disaggregation Data'!$M$3:$M$154,MATCH(LEFT(M102,255),LEFT('Disaggregation Data'!$J$3:$J$154,255),0))=0,"",INDEX('Disaggregation Data'!$M$3:$M$154,MATCH(LEFT(M102,255),LEFT('Disaggregation Data'!$J$3:$J$154,255),0))),"")</f>
        <v/>
      </c>
      <c r="H102" s="369" t="str">
        <f t="array" ref="H102">IFERROR(IF(INDEX('Disaggregation Data'!$N$3:$N$154,MATCH(LEFT(M102,255),LEFT('Disaggregation Data'!$J$3:$J$154,255),0))=0,"",INDEX('Disaggregation Data'!$N$3:$N$154,MATCH(LEFT(M102,255),LEFT('Disaggregation Data'!$J$3:$J$154,255),0))),"")</f>
        <v/>
      </c>
      <c r="I102" s="464" t="str">
        <f t="array" ref="I102">IFERROR(IF(INDEX('Disaggregation Records'!$G$3:$G$56,MATCH(LEFT(L102,255),LEFT('Disaggregation Records'!$D$3:$D$56,255),0))=0,"",INDEX('Disaggregation Records'!$G$3:$G$56,MATCH(LEFT(L102,255),LEFT('Disaggregation Records'!$D$3:$D$56,255),0))),"")</f>
        <v/>
      </c>
      <c r="J102" s="464" t="s">
        <v>404</v>
      </c>
      <c r="K102" s="464">
        <f t="shared" si="4"/>
        <v>63</v>
      </c>
      <c r="L102" s="464" t="str">
        <f t="shared" si="5"/>
        <v/>
      </c>
      <c r="M102" s="464" t="str">
        <f t="shared" si="6"/>
        <v/>
      </c>
      <c r="N102" s="432" t="b">
        <f t="shared" si="7"/>
        <v>0</v>
      </c>
      <c r="O102" s="436" t="s">
        <v>1635</v>
      </c>
      <c r="P102" s="293"/>
      <c r="Q102" s="292"/>
    </row>
    <row r="103" spans="1:17" ht="37.5" customHeight="1" x14ac:dyDescent="0.3">
      <c r="A103" s="367">
        <v>10</v>
      </c>
      <c r="B103" s="384" t="str">
        <f>IFERROR(VLOOKUP(A103,'Impact Indicators - Section B'!$A$9:$S$27,19,FALSE),"")</f>
        <v/>
      </c>
      <c r="C103" s="467" t="str">
        <f t="array" ref="C103">IFERROR(IF(INDEX('Disaggregation Records'!$E$3:$E$56,MATCH(LEFT(L103,255),LEFT('Disaggregation Records'!$D$3:$D$56,255),0))=0,"",INDEX('Disaggregation Records'!$E$3:$E$56,MATCH(LEFT(L103,255),LEFT('Disaggregation Records'!$D$3:$D$56,255),0))),"")</f>
        <v/>
      </c>
      <c r="D103" s="467" t="str">
        <f t="array" ref="D103">IFERROR(IF(INDEX('Disaggregation Records'!$F$3:$F$56,MATCH(LEFT(L103,255),LEFT('Disaggregation Records'!$D$3:$D$56,255),0))=0,"",INDEX('Disaggregation Records'!$F$3:$F$56,MATCH(LEFT(L103,255),LEFT('Disaggregation Records'!$D$3:$D$56,255),0))),"")</f>
        <v/>
      </c>
      <c r="E103" s="370" t="str">
        <f t="array" ref="E103">IFERROR(IF(INDEX('Disaggregation Data'!$K$3:$K$154,MATCH(LEFT(M103,255),LEFT('Disaggregation Data'!$J$3:$J$154,255),0))=0,"",INDEX('Disaggregation Data'!$K$3:$K$154,MATCH(LEFT(M103,255),LEFT('Disaggregation Data'!$J$3:$J$154,255),0))),"")</f>
        <v/>
      </c>
      <c r="F103" s="370" t="str">
        <f t="array" ref="F103">IFERROR(IF(INDEX('Disaggregation Data'!$L$3:$L$154,MATCH(LEFT(M103,255),LEFT('Disaggregation Data'!$J$3:$J$154,255),0))=0,"",INDEX('Disaggregation Data'!$L$3:$L$154,MATCH(LEFT(M103,255),LEFT('Disaggregation Data'!$J$3:$J$154,255),0))),"")</f>
        <v/>
      </c>
      <c r="G103" s="370" t="str">
        <f t="array" ref="G103">IFERROR(IF(INDEX('Disaggregation Data'!$M$3:$M$154,MATCH(LEFT(M103,255),LEFT('Disaggregation Data'!$J$3:$J$154,255),0))=0,"",INDEX('Disaggregation Data'!$M$3:$M$154,MATCH(LEFT(M103,255),LEFT('Disaggregation Data'!$J$3:$J$154,255),0))),"")</f>
        <v/>
      </c>
      <c r="H103" s="369" t="str">
        <f t="array" ref="H103">IFERROR(IF(INDEX('Disaggregation Data'!$N$3:$N$154,MATCH(LEFT(M103,255),LEFT('Disaggregation Data'!$J$3:$J$154,255),0))=0,"",INDEX('Disaggregation Data'!$N$3:$N$154,MATCH(LEFT(M103,255),LEFT('Disaggregation Data'!$J$3:$J$154,255),0))),"")</f>
        <v/>
      </c>
      <c r="I103" s="464" t="str">
        <f t="array" ref="I103">IFERROR(IF(INDEX('Disaggregation Records'!$G$3:$G$56,MATCH(LEFT(L103,255),LEFT('Disaggregation Records'!$D$3:$D$56,255),0))=0,"",INDEX('Disaggregation Records'!$G$3:$G$56,MATCH(LEFT(L103,255),LEFT('Disaggregation Records'!$D$3:$D$56,255),0))),"")</f>
        <v/>
      </c>
      <c r="J103" s="464" t="s">
        <v>404</v>
      </c>
      <c r="K103" s="464">
        <f t="shared" si="4"/>
        <v>64</v>
      </c>
      <c r="L103" s="464" t="str">
        <f t="shared" si="5"/>
        <v/>
      </c>
      <c r="M103" s="464" t="str">
        <f t="shared" si="6"/>
        <v/>
      </c>
      <c r="N103" s="432" t="b">
        <f t="shared" si="7"/>
        <v>0</v>
      </c>
      <c r="O103" s="436" t="s">
        <v>1636</v>
      </c>
      <c r="P103" s="293"/>
      <c r="Q103" s="292"/>
    </row>
    <row r="104" spans="1:17" ht="37.5" customHeight="1" x14ac:dyDescent="0.3">
      <c r="A104" s="367">
        <v>10</v>
      </c>
      <c r="B104" s="384" t="str">
        <f>IFERROR(VLOOKUP(A104,'Impact Indicators - Section B'!$A$9:$S$27,19,FALSE),"")</f>
        <v/>
      </c>
      <c r="C104" s="467" t="str">
        <f t="array" ref="C104">IFERROR(IF(INDEX('Disaggregation Records'!$E$3:$E$56,MATCH(LEFT(L104,255),LEFT('Disaggregation Records'!$D$3:$D$56,255),0))=0,"",INDEX('Disaggregation Records'!$E$3:$E$56,MATCH(LEFT(L104,255),LEFT('Disaggregation Records'!$D$3:$D$56,255),0))),"")</f>
        <v/>
      </c>
      <c r="D104" s="467" t="str">
        <f t="array" ref="D104">IFERROR(IF(INDEX('Disaggregation Records'!$F$3:$F$56,MATCH(LEFT(L104,255),LEFT('Disaggregation Records'!$D$3:$D$56,255),0))=0,"",INDEX('Disaggregation Records'!$F$3:$F$56,MATCH(LEFT(L104,255),LEFT('Disaggregation Records'!$D$3:$D$56,255),0))),"")</f>
        <v/>
      </c>
      <c r="E104" s="370" t="str">
        <f t="array" ref="E104">IFERROR(IF(INDEX('Disaggregation Data'!$K$3:$K$154,MATCH(LEFT(M104,255),LEFT('Disaggregation Data'!$J$3:$J$154,255),0))=0,"",INDEX('Disaggregation Data'!$K$3:$K$154,MATCH(LEFT(M104,255),LEFT('Disaggregation Data'!$J$3:$J$154,255),0))),"")</f>
        <v/>
      </c>
      <c r="F104" s="370" t="str">
        <f t="array" ref="F104">IFERROR(IF(INDEX('Disaggregation Data'!$L$3:$L$154,MATCH(LEFT(M104,255),LEFT('Disaggregation Data'!$J$3:$J$154,255),0))=0,"",INDEX('Disaggregation Data'!$L$3:$L$154,MATCH(LEFT(M104,255),LEFT('Disaggregation Data'!$J$3:$J$154,255),0))),"")</f>
        <v/>
      </c>
      <c r="G104" s="370" t="str">
        <f t="array" ref="G104">IFERROR(IF(INDEX('Disaggregation Data'!$M$3:$M$154,MATCH(LEFT(M104,255),LEFT('Disaggregation Data'!$J$3:$J$154,255),0))=0,"",INDEX('Disaggregation Data'!$M$3:$M$154,MATCH(LEFT(M104,255),LEFT('Disaggregation Data'!$J$3:$J$154,255),0))),"")</f>
        <v/>
      </c>
      <c r="H104" s="369" t="str">
        <f t="array" ref="H104">IFERROR(IF(INDEX('Disaggregation Data'!$N$3:$N$154,MATCH(LEFT(M104,255),LEFT('Disaggregation Data'!$J$3:$J$154,255),0))=0,"",INDEX('Disaggregation Data'!$N$3:$N$154,MATCH(LEFT(M104,255),LEFT('Disaggregation Data'!$J$3:$J$154,255),0))),"")</f>
        <v/>
      </c>
      <c r="I104" s="464" t="str">
        <f t="array" ref="I104">IFERROR(IF(INDEX('Disaggregation Records'!$G$3:$G$56,MATCH(LEFT(L104,255),LEFT('Disaggregation Records'!$D$3:$D$56,255),0))=0,"",INDEX('Disaggregation Records'!$G$3:$G$56,MATCH(LEFT(L104,255),LEFT('Disaggregation Records'!$D$3:$D$56,255),0))),"")</f>
        <v/>
      </c>
      <c r="J104" s="464" t="s">
        <v>404</v>
      </c>
      <c r="K104" s="464">
        <f t="shared" si="4"/>
        <v>65</v>
      </c>
      <c r="L104" s="464" t="str">
        <f t="shared" si="5"/>
        <v/>
      </c>
      <c r="M104" s="464" t="str">
        <f t="shared" si="6"/>
        <v/>
      </c>
      <c r="N104" s="432" t="b">
        <f t="shared" si="7"/>
        <v>0</v>
      </c>
      <c r="O104" s="436" t="s">
        <v>1637</v>
      </c>
      <c r="P104" s="293"/>
      <c r="Q104" s="292"/>
    </row>
    <row r="105" spans="1:17" ht="37.5" customHeight="1" x14ac:dyDescent="0.3">
      <c r="A105" s="367">
        <v>10</v>
      </c>
      <c r="B105" s="384" t="str">
        <f>IFERROR(VLOOKUP(A105,'Impact Indicators - Section B'!$A$9:$S$27,19,FALSE),"")</f>
        <v/>
      </c>
      <c r="C105" s="467" t="str">
        <f t="array" ref="C105">IFERROR(IF(INDEX('Disaggregation Records'!$E$3:$E$56,MATCH(LEFT(L105,255),LEFT('Disaggregation Records'!$D$3:$D$56,255),0))=0,"",INDEX('Disaggregation Records'!$E$3:$E$56,MATCH(LEFT(L105,255),LEFT('Disaggregation Records'!$D$3:$D$56,255),0))),"")</f>
        <v/>
      </c>
      <c r="D105" s="467" t="str">
        <f t="array" ref="D105">IFERROR(IF(INDEX('Disaggregation Records'!$F$3:$F$56,MATCH(LEFT(L105,255),LEFT('Disaggregation Records'!$D$3:$D$56,255),0))=0,"",INDEX('Disaggregation Records'!$F$3:$F$56,MATCH(LEFT(L105,255),LEFT('Disaggregation Records'!$D$3:$D$56,255),0))),"")</f>
        <v/>
      </c>
      <c r="E105" s="370" t="str">
        <f t="array" ref="E105">IFERROR(IF(INDEX('Disaggregation Data'!$K$3:$K$154,MATCH(LEFT(M105,255),LEFT('Disaggregation Data'!$J$3:$J$154,255),0))=0,"",INDEX('Disaggregation Data'!$K$3:$K$154,MATCH(LEFT(M105,255),LEFT('Disaggregation Data'!$J$3:$J$154,255),0))),"")</f>
        <v/>
      </c>
      <c r="F105" s="370" t="str">
        <f t="array" ref="F105">IFERROR(IF(INDEX('Disaggregation Data'!$L$3:$L$154,MATCH(LEFT(M105,255),LEFT('Disaggregation Data'!$J$3:$J$154,255),0))=0,"",INDEX('Disaggregation Data'!$L$3:$L$154,MATCH(LEFT(M105,255),LEFT('Disaggregation Data'!$J$3:$J$154,255),0))),"")</f>
        <v/>
      </c>
      <c r="G105" s="370" t="str">
        <f t="array" ref="G105">IFERROR(IF(INDEX('Disaggregation Data'!$M$3:$M$154,MATCH(LEFT(M105,255),LEFT('Disaggregation Data'!$J$3:$J$154,255),0))=0,"",INDEX('Disaggregation Data'!$M$3:$M$154,MATCH(LEFT(M105,255),LEFT('Disaggregation Data'!$J$3:$J$154,255),0))),"")</f>
        <v/>
      </c>
      <c r="H105" s="369" t="str">
        <f t="array" ref="H105">IFERROR(IF(INDEX('Disaggregation Data'!$N$3:$N$154,MATCH(LEFT(M105,255),LEFT('Disaggregation Data'!$J$3:$J$154,255),0))=0,"",INDEX('Disaggregation Data'!$N$3:$N$154,MATCH(LEFT(M105,255),LEFT('Disaggregation Data'!$J$3:$J$154,255),0))),"")</f>
        <v/>
      </c>
      <c r="I105" s="464" t="str">
        <f t="array" ref="I105">IFERROR(IF(INDEX('Disaggregation Records'!$G$3:$G$56,MATCH(LEFT(L105,255),LEFT('Disaggregation Records'!$D$3:$D$56,255),0))=0,"",INDEX('Disaggregation Records'!$G$3:$G$56,MATCH(LEFT(L105,255),LEFT('Disaggregation Records'!$D$3:$D$56,255),0))),"")</f>
        <v/>
      </c>
      <c r="J105" s="464" t="s">
        <v>404</v>
      </c>
      <c r="K105" s="464">
        <f t="shared" si="4"/>
        <v>66</v>
      </c>
      <c r="L105" s="464" t="str">
        <f t="shared" si="5"/>
        <v/>
      </c>
      <c r="M105" s="464" t="str">
        <f t="shared" si="6"/>
        <v/>
      </c>
      <c r="N105" s="432" t="b">
        <f t="shared" si="7"/>
        <v>0</v>
      </c>
      <c r="O105" s="436" t="s">
        <v>1638</v>
      </c>
      <c r="P105" s="293"/>
      <c r="Q105" s="292"/>
    </row>
    <row r="106" spans="1:17" ht="37.5" customHeight="1" x14ac:dyDescent="0.3">
      <c r="A106" s="367">
        <v>10</v>
      </c>
      <c r="B106" s="384" t="str">
        <f>IFERROR(VLOOKUP(A106,'Impact Indicators - Section B'!$A$9:$S$27,19,FALSE),"")</f>
        <v/>
      </c>
      <c r="C106" s="467" t="str">
        <f t="array" ref="C106">IFERROR(IF(INDEX('Disaggregation Records'!$E$3:$E$56,MATCH(LEFT(L106,255),LEFT('Disaggregation Records'!$D$3:$D$56,255),0))=0,"",INDEX('Disaggregation Records'!$E$3:$E$56,MATCH(LEFT(L106,255),LEFT('Disaggregation Records'!$D$3:$D$56,255),0))),"")</f>
        <v/>
      </c>
      <c r="D106" s="467" t="str">
        <f t="array" ref="D106">IFERROR(IF(INDEX('Disaggregation Records'!$F$3:$F$56,MATCH(LEFT(L106,255),LEFT('Disaggregation Records'!$D$3:$D$56,255),0))=0,"",INDEX('Disaggregation Records'!$F$3:$F$56,MATCH(LEFT(L106,255),LEFT('Disaggregation Records'!$D$3:$D$56,255),0))),"")</f>
        <v/>
      </c>
      <c r="E106" s="370" t="str">
        <f t="array" ref="E106">IFERROR(IF(INDEX('Disaggregation Data'!$K$3:$K$154,MATCH(LEFT(M106,255),LEFT('Disaggregation Data'!$J$3:$J$154,255),0))=0,"",INDEX('Disaggregation Data'!$K$3:$K$154,MATCH(LEFT(M106,255),LEFT('Disaggregation Data'!$J$3:$J$154,255),0))),"")</f>
        <v/>
      </c>
      <c r="F106" s="370" t="str">
        <f t="array" ref="F106">IFERROR(IF(INDEX('Disaggregation Data'!$L$3:$L$154,MATCH(LEFT(M106,255),LEFT('Disaggregation Data'!$J$3:$J$154,255),0))=0,"",INDEX('Disaggregation Data'!$L$3:$L$154,MATCH(LEFT(M106,255),LEFT('Disaggregation Data'!$J$3:$J$154,255),0))),"")</f>
        <v/>
      </c>
      <c r="G106" s="370" t="str">
        <f t="array" ref="G106">IFERROR(IF(INDEX('Disaggregation Data'!$M$3:$M$154,MATCH(LEFT(M106,255),LEFT('Disaggregation Data'!$J$3:$J$154,255),0))=0,"",INDEX('Disaggregation Data'!$M$3:$M$154,MATCH(LEFT(M106,255),LEFT('Disaggregation Data'!$J$3:$J$154,255),0))),"")</f>
        <v/>
      </c>
      <c r="H106" s="369" t="str">
        <f t="array" ref="H106">IFERROR(IF(INDEX('Disaggregation Data'!$N$3:$N$154,MATCH(LEFT(M106,255),LEFT('Disaggregation Data'!$J$3:$J$154,255),0))=0,"",INDEX('Disaggregation Data'!$N$3:$N$154,MATCH(LEFT(M106,255),LEFT('Disaggregation Data'!$J$3:$J$154,255),0))),"")</f>
        <v/>
      </c>
      <c r="I106" s="464" t="str">
        <f t="array" ref="I106">IFERROR(IF(INDEX('Disaggregation Records'!$G$3:$G$56,MATCH(LEFT(L106,255),LEFT('Disaggregation Records'!$D$3:$D$56,255),0))=0,"",INDEX('Disaggregation Records'!$G$3:$G$56,MATCH(LEFT(L106,255),LEFT('Disaggregation Records'!$D$3:$D$56,255),0))),"")</f>
        <v/>
      </c>
      <c r="J106" s="464" t="s">
        <v>404</v>
      </c>
      <c r="K106" s="464">
        <f t="shared" si="4"/>
        <v>67</v>
      </c>
      <c r="L106" s="464" t="str">
        <f t="shared" si="5"/>
        <v/>
      </c>
      <c r="M106" s="464" t="str">
        <f t="shared" si="6"/>
        <v/>
      </c>
      <c r="N106" s="432" t="b">
        <f t="shared" si="7"/>
        <v>0</v>
      </c>
      <c r="O106" s="436" t="s">
        <v>1639</v>
      </c>
      <c r="P106" s="293"/>
      <c r="Q106" s="292"/>
    </row>
    <row r="107" spans="1:17" ht="37.5" customHeight="1" x14ac:dyDescent="0.3">
      <c r="A107" s="367">
        <v>10</v>
      </c>
      <c r="B107" s="384" t="str">
        <f>IFERROR(VLOOKUP(A107,'Impact Indicators - Section B'!$A$9:$S$27,19,FALSE),"")</f>
        <v/>
      </c>
      <c r="C107" s="467" t="str">
        <f t="array" ref="C107">IFERROR(IF(INDEX('Disaggregation Records'!$E$3:$E$56,MATCH(LEFT(L107,255),LEFT('Disaggregation Records'!$D$3:$D$56,255),0))=0,"",INDEX('Disaggregation Records'!$E$3:$E$56,MATCH(LEFT(L107,255),LEFT('Disaggregation Records'!$D$3:$D$56,255),0))),"")</f>
        <v/>
      </c>
      <c r="D107" s="467" t="str">
        <f t="array" ref="D107">IFERROR(IF(INDEX('Disaggregation Records'!$F$3:$F$56,MATCH(LEFT(L107,255),LEFT('Disaggregation Records'!$D$3:$D$56,255),0))=0,"",INDEX('Disaggregation Records'!$F$3:$F$56,MATCH(LEFT(L107,255),LEFT('Disaggregation Records'!$D$3:$D$56,255),0))),"")</f>
        <v/>
      </c>
      <c r="E107" s="370" t="str">
        <f t="array" ref="E107">IFERROR(IF(INDEX('Disaggregation Data'!$K$3:$K$154,MATCH(LEFT(M107,255),LEFT('Disaggregation Data'!$J$3:$J$154,255),0))=0,"",INDEX('Disaggregation Data'!$K$3:$K$154,MATCH(LEFT(M107,255),LEFT('Disaggregation Data'!$J$3:$J$154,255),0))),"")</f>
        <v/>
      </c>
      <c r="F107" s="370" t="str">
        <f t="array" ref="F107">IFERROR(IF(INDEX('Disaggregation Data'!$L$3:$L$154,MATCH(LEFT(M107,255),LEFT('Disaggregation Data'!$J$3:$J$154,255),0))=0,"",INDEX('Disaggregation Data'!$L$3:$L$154,MATCH(LEFT(M107,255),LEFT('Disaggregation Data'!$J$3:$J$154,255),0))),"")</f>
        <v/>
      </c>
      <c r="G107" s="370" t="str">
        <f t="array" ref="G107">IFERROR(IF(INDEX('Disaggregation Data'!$M$3:$M$154,MATCH(LEFT(M107,255),LEFT('Disaggregation Data'!$J$3:$J$154,255),0))=0,"",INDEX('Disaggregation Data'!$M$3:$M$154,MATCH(LEFT(M107,255),LEFT('Disaggregation Data'!$J$3:$J$154,255),0))),"")</f>
        <v/>
      </c>
      <c r="H107" s="369" t="str">
        <f t="array" ref="H107">IFERROR(IF(INDEX('Disaggregation Data'!$N$3:$N$154,MATCH(LEFT(M107,255),LEFT('Disaggregation Data'!$J$3:$J$154,255),0))=0,"",INDEX('Disaggregation Data'!$N$3:$N$154,MATCH(LEFT(M107,255),LEFT('Disaggregation Data'!$J$3:$J$154,255),0))),"")</f>
        <v/>
      </c>
      <c r="I107" s="464" t="str">
        <f t="array" ref="I107">IFERROR(IF(INDEX('Disaggregation Records'!$G$3:$G$56,MATCH(LEFT(L107,255),LEFT('Disaggregation Records'!$D$3:$D$56,255),0))=0,"",INDEX('Disaggregation Records'!$G$3:$G$56,MATCH(LEFT(L107,255),LEFT('Disaggregation Records'!$D$3:$D$56,255),0))),"")</f>
        <v/>
      </c>
      <c r="J107" s="464" t="s">
        <v>404</v>
      </c>
      <c r="K107" s="464">
        <f t="shared" si="4"/>
        <v>68</v>
      </c>
      <c r="L107" s="464" t="str">
        <f t="shared" si="5"/>
        <v/>
      </c>
      <c r="M107" s="464" t="str">
        <f t="shared" si="6"/>
        <v/>
      </c>
      <c r="N107" s="432" t="b">
        <f t="shared" si="7"/>
        <v>0</v>
      </c>
      <c r="O107" s="436" t="s">
        <v>1640</v>
      </c>
      <c r="P107" s="293"/>
      <c r="Q107" s="292"/>
    </row>
    <row r="108" spans="1:17" ht="37.5" customHeight="1" x14ac:dyDescent="0.3">
      <c r="A108" s="367">
        <v>10</v>
      </c>
      <c r="B108" s="384" t="str">
        <f>IFERROR(VLOOKUP(A108,'Impact Indicators - Section B'!$A$9:$S$27,19,FALSE),"")</f>
        <v/>
      </c>
      <c r="C108" s="467" t="str">
        <f t="array" ref="C108">IFERROR(IF(INDEX('Disaggregation Records'!$E$3:$E$56,MATCH(LEFT(L108,255),LEFT('Disaggregation Records'!$D$3:$D$56,255),0))=0,"",INDEX('Disaggregation Records'!$E$3:$E$56,MATCH(LEFT(L108,255),LEFT('Disaggregation Records'!$D$3:$D$56,255),0))),"")</f>
        <v/>
      </c>
      <c r="D108" s="467" t="str">
        <f t="array" ref="D108">IFERROR(IF(INDEX('Disaggregation Records'!$F$3:$F$56,MATCH(LEFT(L108,255),LEFT('Disaggregation Records'!$D$3:$D$56,255),0))=0,"",INDEX('Disaggregation Records'!$F$3:$F$56,MATCH(LEFT(L108,255),LEFT('Disaggregation Records'!$D$3:$D$56,255),0))),"")</f>
        <v/>
      </c>
      <c r="E108" s="370" t="str">
        <f t="array" ref="E108">IFERROR(IF(INDEX('Disaggregation Data'!$K$3:$K$154,MATCH(LEFT(M108,255),LEFT('Disaggregation Data'!$J$3:$J$154,255),0))=0,"",INDEX('Disaggregation Data'!$K$3:$K$154,MATCH(LEFT(M108,255),LEFT('Disaggregation Data'!$J$3:$J$154,255),0))),"")</f>
        <v/>
      </c>
      <c r="F108" s="370" t="str">
        <f t="array" ref="F108">IFERROR(IF(INDEX('Disaggregation Data'!$L$3:$L$154,MATCH(LEFT(M108,255),LEFT('Disaggregation Data'!$J$3:$J$154,255),0))=0,"",INDEX('Disaggregation Data'!$L$3:$L$154,MATCH(LEFT(M108,255),LEFT('Disaggregation Data'!$J$3:$J$154,255),0))),"")</f>
        <v/>
      </c>
      <c r="G108" s="370" t="str">
        <f t="array" ref="G108">IFERROR(IF(INDEX('Disaggregation Data'!$M$3:$M$154,MATCH(LEFT(M108,255),LEFT('Disaggregation Data'!$J$3:$J$154,255),0))=0,"",INDEX('Disaggregation Data'!$M$3:$M$154,MATCH(LEFT(M108,255),LEFT('Disaggregation Data'!$J$3:$J$154,255),0))),"")</f>
        <v/>
      </c>
      <c r="H108" s="369" t="str">
        <f t="array" ref="H108">IFERROR(IF(INDEX('Disaggregation Data'!$N$3:$N$154,MATCH(LEFT(M108,255),LEFT('Disaggregation Data'!$J$3:$J$154,255),0))=0,"",INDEX('Disaggregation Data'!$N$3:$N$154,MATCH(LEFT(M108,255),LEFT('Disaggregation Data'!$J$3:$J$154,255),0))),"")</f>
        <v/>
      </c>
      <c r="I108" s="464" t="str">
        <f t="array" ref="I108">IFERROR(IF(INDEX('Disaggregation Records'!$G$3:$G$56,MATCH(LEFT(L108,255),LEFT('Disaggregation Records'!$D$3:$D$56,255),0))=0,"",INDEX('Disaggregation Records'!$G$3:$G$56,MATCH(LEFT(L108,255),LEFT('Disaggregation Records'!$D$3:$D$56,255),0))),"")</f>
        <v/>
      </c>
      <c r="J108" s="464" t="s">
        <v>404</v>
      </c>
      <c r="K108" s="464">
        <f t="shared" si="4"/>
        <v>69</v>
      </c>
      <c r="L108" s="464" t="str">
        <f t="shared" si="5"/>
        <v/>
      </c>
      <c r="M108" s="464" t="str">
        <f t="shared" si="6"/>
        <v/>
      </c>
      <c r="N108" s="432" t="b">
        <f t="shared" si="7"/>
        <v>0</v>
      </c>
      <c r="O108" s="436" t="s">
        <v>1641</v>
      </c>
      <c r="P108" s="293"/>
      <c r="Q108" s="292"/>
    </row>
    <row r="109" spans="1:17" ht="37.5" customHeight="1" x14ac:dyDescent="0.3">
      <c r="A109" s="367">
        <v>11</v>
      </c>
      <c r="B109" s="384" t="str">
        <f>IFERROR(VLOOKUP(A109,'Impact Indicators - Section B'!$A$9:$S$27,19,FALSE),"")</f>
        <v/>
      </c>
      <c r="C109" s="467" t="str">
        <f t="array" ref="C109">IFERROR(IF(INDEX('Disaggregation Records'!$E$3:$E$56,MATCH(LEFT(L109,255),LEFT('Disaggregation Records'!$D$3:$D$56,255),0))=0,"",INDEX('Disaggregation Records'!$E$3:$E$56,MATCH(LEFT(L109,255),LEFT('Disaggregation Records'!$D$3:$D$56,255),0))),"")</f>
        <v/>
      </c>
      <c r="D109" s="467" t="str">
        <f t="array" ref="D109">IFERROR(IF(INDEX('Disaggregation Records'!$F$3:$F$56,MATCH(LEFT(L109,255),LEFT('Disaggregation Records'!$D$3:$D$56,255),0))=0,"",INDEX('Disaggregation Records'!$F$3:$F$56,MATCH(LEFT(L109,255),LEFT('Disaggregation Records'!$D$3:$D$56,255),0))),"")</f>
        <v/>
      </c>
      <c r="E109" s="370" t="str">
        <f t="array" ref="E109">IFERROR(IF(INDEX('Disaggregation Data'!$K$3:$K$154,MATCH(LEFT(M109,255),LEFT('Disaggregation Data'!$J$3:$J$154,255),0))=0,"",INDEX('Disaggregation Data'!$K$3:$K$154,MATCH(LEFT(M109,255),LEFT('Disaggregation Data'!$J$3:$J$154,255),0))),"")</f>
        <v/>
      </c>
      <c r="F109" s="370" t="str">
        <f t="array" ref="F109">IFERROR(IF(INDEX('Disaggregation Data'!$L$3:$L$154,MATCH(LEFT(M109,255),LEFT('Disaggregation Data'!$J$3:$J$154,255),0))=0,"",INDEX('Disaggregation Data'!$L$3:$L$154,MATCH(LEFT(M109,255),LEFT('Disaggregation Data'!$J$3:$J$154,255),0))),"")</f>
        <v/>
      </c>
      <c r="G109" s="370" t="str">
        <f t="array" ref="G109">IFERROR(IF(INDEX('Disaggregation Data'!$M$3:$M$154,MATCH(LEFT(M109,255),LEFT('Disaggregation Data'!$J$3:$J$154,255),0))=0,"",INDEX('Disaggregation Data'!$M$3:$M$154,MATCH(LEFT(M109,255),LEFT('Disaggregation Data'!$J$3:$J$154,255),0))),"")</f>
        <v/>
      </c>
      <c r="H109" s="369" t="str">
        <f t="array" ref="H109">IFERROR(IF(INDEX('Disaggregation Data'!$N$3:$N$154,MATCH(LEFT(M109,255),LEFT('Disaggregation Data'!$J$3:$J$154,255),0))=0,"",INDEX('Disaggregation Data'!$N$3:$N$154,MATCH(LEFT(M109,255),LEFT('Disaggregation Data'!$J$3:$J$154,255),0))),"")</f>
        <v/>
      </c>
      <c r="I109" s="464" t="str">
        <f t="array" ref="I109">IFERROR(IF(INDEX('Disaggregation Records'!$G$3:$G$56,MATCH(LEFT(L109,255),LEFT('Disaggregation Records'!$D$3:$D$56,255),0))=0,"",INDEX('Disaggregation Records'!$G$3:$G$56,MATCH(LEFT(L109,255),LEFT('Disaggregation Records'!$D$3:$D$56,255),0))),"")</f>
        <v/>
      </c>
      <c r="J109" s="464" t="s">
        <v>405</v>
      </c>
      <c r="K109" s="464">
        <f t="shared" si="4"/>
        <v>70</v>
      </c>
      <c r="L109" s="464" t="str">
        <f t="shared" si="5"/>
        <v/>
      </c>
      <c r="M109" s="464" t="str">
        <f t="shared" si="6"/>
        <v/>
      </c>
      <c r="N109" s="432" t="b">
        <f t="shared" si="7"/>
        <v>0</v>
      </c>
      <c r="O109" s="436" t="s">
        <v>1642</v>
      </c>
      <c r="P109" s="293"/>
      <c r="Q109" s="292"/>
    </row>
    <row r="110" spans="1:17" ht="37.5" customHeight="1" x14ac:dyDescent="0.3">
      <c r="A110" s="367">
        <v>11</v>
      </c>
      <c r="B110" s="384" t="str">
        <f>IFERROR(VLOOKUP(A110,'Impact Indicators - Section B'!$A$9:$S$27,19,FALSE),"")</f>
        <v/>
      </c>
      <c r="C110" s="467" t="str">
        <f t="array" ref="C110">IFERROR(IF(INDEX('Disaggregation Records'!$E$3:$E$56,MATCH(LEFT(L110,255),LEFT('Disaggregation Records'!$D$3:$D$56,255),0))=0,"",INDEX('Disaggregation Records'!$E$3:$E$56,MATCH(LEFT(L110,255),LEFT('Disaggregation Records'!$D$3:$D$56,255),0))),"")</f>
        <v/>
      </c>
      <c r="D110" s="467" t="str">
        <f t="array" ref="D110">IFERROR(IF(INDEX('Disaggregation Records'!$F$3:$F$56,MATCH(LEFT(L110,255),LEFT('Disaggregation Records'!$D$3:$D$56,255),0))=0,"",INDEX('Disaggregation Records'!$F$3:$F$56,MATCH(LEFT(L110,255),LEFT('Disaggregation Records'!$D$3:$D$56,255),0))),"")</f>
        <v/>
      </c>
      <c r="E110" s="370" t="str">
        <f t="array" ref="E110">IFERROR(IF(INDEX('Disaggregation Data'!$K$3:$K$154,MATCH(LEFT(M110,255),LEFT('Disaggregation Data'!$J$3:$J$154,255),0))=0,"",INDEX('Disaggregation Data'!$K$3:$K$154,MATCH(LEFT(M110,255),LEFT('Disaggregation Data'!$J$3:$J$154,255),0))),"")</f>
        <v/>
      </c>
      <c r="F110" s="370" t="str">
        <f t="array" ref="F110">IFERROR(IF(INDEX('Disaggregation Data'!$L$3:$L$154,MATCH(LEFT(M110,255),LEFT('Disaggregation Data'!$J$3:$J$154,255),0))=0,"",INDEX('Disaggregation Data'!$L$3:$L$154,MATCH(LEFT(M110,255),LEFT('Disaggregation Data'!$J$3:$J$154,255),0))),"")</f>
        <v/>
      </c>
      <c r="G110" s="370" t="str">
        <f t="array" ref="G110">IFERROR(IF(INDEX('Disaggregation Data'!$M$3:$M$154,MATCH(LEFT(M110,255),LEFT('Disaggregation Data'!$J$3:$J$154,255),0))=0,"",INDEX('Disaggregation Data'!$M$3:$M$154,MATCH(LEFT(M110,255),LEFT('Disaggregation Data'!$J$3:$J$154,255),0))),"")</f>
        <v/>
      </c>
      <c r="H110" s="369" t="str">
        <f t="array" ref="H110">IFERROR(IF(INDEX('Disaggregation Data'!$N$3:$N$154,MATCH(LEFT(M110,255),LEFT('Disaggregation Data'!$J$3:$J$154,255),0))=0,"",INDEX('Disaggregation Data'!$N$3:$N$154,MATCH(LEFT(M110,255),LEFT('Disaggregation Data'!$J$3:$J$154,255),0))),"")</f>
        <v/>
      </c>
      <c r="I110" s="464" t="str">
        <f t="array" ref="I110">IFERROR(IF(INDEX('Disaggregation Records'!$G$3:$G$56,MATCH(LEFT(L110,255),LEFT('Disaggregation Records'!$D$3:$D$56,255),0))=0,"",INDEX('Disaggregation Records'!$G$3:$G$56,MATCH(LEFT(L110,255),LEFT('Disaggregation Records'!$D$3:$D$56,255),0))),"")</f>
        <v/>
      </c>
      <c r="J110" s="464" t="s">
        <v>405</v>
      </c>
      <c r="K110" s="464">
        <f t="shared" si="4"/>
        <v>71</v>
      </c>
      <c r="L110" s="464" t="str">
        <f t="shared" si="5"/>
        <v/>
      </c>
      <c r="M110" s="464" t="str">
        <f t="shared" si="6"/>
        <v/>
      </c>
      <c r="N110" s="432" t="b">
        <f t="shared" si="7"/>
        <v>0</v>
      </c>
      <c r="O110" s="436" t="s">
        <v>1643</v>
      </c>
      <c r="P110" s="293"/>
      <c r="Q110" s="292"/>
    </row>
    <row r="111" spans="1:17" ht="37.5" customHeight="1" x14ac:dyDescent="0.3">
      <c r="A111" s="367">
        <v>11</v>
      </c>
      <c r="B111" s="384" t="str">
        <f>IFERROR(VLOOKUP(A111,'Impact Indicators - Section B'!$A$9:$S$27,19,FALSE),"")</f>
        <v/>
      </c>
      <c r="C111" s="467" t="str">
        <f t="array" ref="C111">IFERROR(IF(INDEX('Disaggregation Records'!$E$3:$E$56,MATCH(LEFT(L111,255),LEFT('Disaggregation Records'!$D$3:$D$56,255),0))=0,"",INDEX('Disaggregation Records'!$E$3:$E$56,MATCH(LEFT(L111,255),LEFT('Disaggregation Records'!$D$3:$D$56,255),0))),"")</f>
        <v/>
      </c>
      <c r="D111" s="467" t="str">
        <f t="array" ref="D111">IFERROR(IF(INDEX('Disaggregation Records'!$F$3:$F$56,MATCH(LEFT(L111,255),LEFT('Disaggregation Records'!$D$3:$D$56,255),0))=0,"",INDEX('Disaggregation Records'!$F$3:$F$56,MATCH(LEFT(L111,255),LEFT('Disaggregation Records'!$D$3:$D$56,255),0))),"")</f>
        <v/>
      </c>
      <c r="E111" s="370" t="str">
        <f t="array" ref="E111">IFERROR(IF(INDEX('Disaggregation Data'!$K$3:$K$154,MATCH(LEFT(M111,255),LEFT('Disaggregation Data'!$J$3:$J$154,255),0))=0,"",INDEX('Disaggregation Data'!$K$3:$K$154,MATCH(LEFT(M111,255),LEFT('Disaggregation Data'!$J$3:$J$154,255),0))),"")</f>
        <v/>
      </c>
      <c r="F111" s="370" t="str">
        <f t="array" ref="F111">IFERROR(IF(INDEX('Disaggregation Data'!$L$3:$L$154,MATCH(LEFT(M111,255),LEFT('Disaggregation Data'!$J$3:$J$154,255),0))=0,"",INDEX('Disaggregation Data'!$L$3:$L$154,MATCH(LEFT(M111,255),LEFT('Disaggregation Data'!$J$3:$J$154,255),0))),"")</f>
        <v/>
      </c>
      <c r="G111" s="370" t="str">
        <f t="array" ref="G111">IFERROR(IF(INDEX('Disaggregation Data'!$M$3:$M$154,MATCH(LEFT(M111,255),LEFT('Disaggregation Data'!$J$3:$J$154,255),0))=0,"",INDEX('Disaggregation Data'!$M$3:$M$154,MATCH(LEFT(M111,255),LEFT('Disaggregation Data'!$J$3:$J$154,255),0))),"")</f>
        <v/>
      </c>
      <c r="H111" s="369" t="str">
        <f t="array" ref="H111">IFERROR(IF(INDEX('Disaggregation Data'!$N$3:$N$154,MATCH(LEFT(M111,255),LEFT('Disaggregation Data'!$J$3:$J$154,255),0))=0,"",INDEX('Disaggregation Data'!$N$3:$N$154,MATCH(LEFT(M111,255),LEFT('Disaggregation Data'!$J$3:$J$154,255),0))),"")</f>
        <v/>
      </c>
      <c r="I111" s="464" t="str">
        <f t="array" ref="I111">IFERROR(IF(INDEX('Disaggregation Records'!$G$3:$G$56,MATCH(LEFT(L111,255),LEFT('Disaggregation Records'!$D$3:$D$56,255),0))=0,"",INDEX('Disaggregation Records'!$G$3:$G$56,MATCH(LEFT(L111,255),LEFT('Disaggregation Records'!$D$3:$D$56,255),0))),"")</f>
        <v/>
      </c>
      <c r="J111" s="464" t="s">
        <v>405</v>
      </c>
      <c r="K111" s="464">
        <f t="shared" si="4"/>
        <v>72</v>
      </c>
      <c r="L111" s="464" t="str">
        <f t="shared" si="5"/>
        <v/>
      </c>
      <c r="M111" s="464" t="str">
        <f t="shared" si="6"/>
        <v/>
      </c>
      <c r="N111" s="432" t="b">
        <f t="shared" si="7"/>
        <v>0</v>
      </c>
      <c r="O111" s="436" t="s">
        <v>1644</v>
      </c>
      <c r="P111" s="293"/>
      <c r="Q111" s="292"/>
    </row>
    <row r="112" spans="1:17" ht="37.5" customHeight="1" x14ac:dyDescent="0.3">
      <c r="A112" s="367">
        <v>11</v>
      </c>
      <c r="B112" s="384" t="str">
        <f>IFERROR(VLOOKUP(A112,'Impact Indicators - Section B'!$A$9:$S$27,19,FALSE),"")</f>
        <v/>
      </c>
      <c r="C112" s="467" t="str">
        <f t="array" ref="C112">IFERROR(IF(INDEX('Disaggregation Records'!$E$3:$E$56,MATCH(LEFT(L112,255),LEFT('Disaggregation Records'!$D$3:$D$56,255),0))=0,"",INDEX('Disaggregation Records'!$E$3:$E$56,MATCH(LEFT(L112,255),LEFT('Disaggregation Records'!$D$3:$D$56,255),0))),"")</f>
        <v/>
      </c>
      <c r="D112" s="467" t="str">
        <f t="array" ref="D112">IFERROR(IF(INDEX('Disaggregation Records'!$F$3:$F$56,MATCH(LEFT(L112,255),LEFT('Disaggregation Records'!$D$3:$D$56,255),0))=0,"",INDEX('Disaggregation Records'!$F$3:$F$56,MATCH(LEFT(L112,255),LEFT('Disaggregation Records'!$D$3:$D$56,255),0))),"")</f>
        <v/>
      </c>
      <c r="E112" s="370" t="str">
        <f t="array" ref="E112">IFERROR(IF(INDEX('Disaggregation Data'!$K$3:$K$154,MATCH(LEFT(M112,255),LEFT('Disaggregation Data'!$J$3:$J$154,255),0))=0,"",INDEX('Disaggregation Data'!$K$3:$K$154,MATCH(LEFT(M112,255),LEFT('Disaggregation Data'!$J$3:$J$154,255),0))),"")</f>
        <v/>
      </c>
      <c r="F112" s="370" t="str">
        <f t="array" ref="F112">IFERROR(IF(INDEX('Disaggregation Data'!$L$3:$L$154,MATCH(LEFT(M112,255),LEFT('Disaggregation Data'!$J$3:$J$154,255),0))=0,"",INDEX('Disaggregation Data'!$L$3:$L$154,MATCH(LEFT(M112,255),LEFT('Disaggregation Data'!$J$3:$J$154,255),0))),"")</f>
        <v/>
      </c>
      <c r="G112" s="370" t="str">
        <f t="array" ref="G112">IFERROR(IF(INDEX('Disaggregation Data'!$M$3:$M$154,MATCH(LEFT(M112,255),LEFT('Disaggregation Data'!$J$3:$J$154,255),0))=0,"",INDEX('Disaggregation Data'!$M$3:$M$154,MATCH(LEFT(M112,255),LEFT('Disaggregation Data'!$J$3:$J$154,255),0))),"")</f>
        <v/>
      </c>
      <c r="H112" s="369" t="str">
        <f t="array" ref="H112">IFERROR(IF(INDEX('Disaggregation Data'!$N$3:$N$154,MATCH(LEFT(M112,255),LEFT('Disaggregation Data'!$J$3:$J$154,255),0))=0,"",INDEX('Disaggregation Data'!$N$3:$N$154,MATCH(LEFT(M112,255),LEFT('Disaggregation Data'!$J$3:$J$154,255),0))),"")</f>
        <v/>
      </c>
      <c r="I112" s="464" t="str">
        <f t="array" ref="I112">IFERROR(IF(INDEX('Disaggregation Records'!$G$3:$G$56,MATCH(LEFT(L112,255),LEFT('Disaggregation Records'!$D$3:$D$56,255),0))=0,"",INDEX('Disaggregation Records'!$G$3:$G$56,MATCH(LEFT(L112,255),LEFT('Disaggregation Records'!$D$3:$D$56,255),0))),"")</f>
        <v/>
      </c>
      <c r="J112" s="464" t="s">
        <v>405</v>
      </c>
      <c r="K112" s="464">
        <f t="shared" si="4"/>
        <v>73</v>
      </c>
      <c r="L112" s="464" t="str">
        <f t="shared" si="5"/>
        <v/>
      </c>
      <c r="M112" s="464" t="str">
        <f t="shared" si="6"/>
        <v/>
      </c>
      <c r="N112" s="432" t="b">
        <f t="shared" si="7"/>
        <v>0</v>
      </c>
      <c r="O112" s="436" t="s">
        <v>1645</v>
      </c>
      <c r="P112" s="293"/>
      <c r="Q112" s="292"/>
    </row>
    <row r="113" spans="1:17" ht="37.5" customHeight="1" x14ac:dyDescent="0.3">
      <c r="A113" s="367">
        <v>11</v>
      </c>
      <c r="B113" s="384" t="str">
        <f>IFERROR(VLOOKUP(A113,'Impact Indicators - Section B'!$A$9:$S$27,19,FALSE),"")</f>
        <v/>
      </c>
      <c r="C113" s="467" t="str">
        <f t="array" ref="C113">IFERROR(IF(INDEX('Disaggregation Records'!$E$3:$E$56,MATCH(LEFT(L113,255),LEFT('Disaggregation Records'!$D$3:$D$56,255),0))=0,"",INDEX('Disaggregation Records'!$E$3:$E$56,MATCH(LEFT(L113,255),LEFT('Disaggregation Records'!$D$3:$D$56,255),0))),"")</f>
        <v/>
      </c>
      <c r="D113" s="467" t="str">
        <f t="array" ref="D113">IFERROR(IF(INDEX('Disaggregation Records'!$F$3:$F$56,MATCH(LEFT(L113,255),LEFT('Disaggregation Records'!$D$3:$D$56,255),0))=0,"",INDEX('Disaggregation Records'!$F$3:$F$56,MATCH(LEFT(L113,255),LEFT('Disaggregation Records'!$D$3:$D$56,255),0))),"")</f>
        <v/>
      </c>
      <c r="E113" s="370" t="str">
        <f t="array" ref="E113">IFERROR(IF(INDEX('Disaggregation Data'!$K$3:$K$154,MATCH(LEFT(M113,255),LEFT('Disaggregation Data'!$J$3:$J$154,255),0))=0,"",INDEX('Disaggregation Data'!$K$3:$K$154,MATCH(LEFT(M113,255),LEFT('Disaggregation Data'!$J$3:$J$154,255),0))),"")</f>
        <v/>
      </c>
      <c r="F113" s="370" t="str">
        <f t="array" ref="F113">IFERROR(IF(INDEX('Disaggregation Data'!$L$3:$L$154,MATCH(LEFT(M113,255),LEFT('Disaggregation Data'!$J$3:$J$154,255),0))=0,"",INDEX('Disaggregation Data'!$L$3:$L$154,MATCH(LEFT(M113,255),LEFT('Disaggregation Data'!$J$3:$J$154,255),0))),"")</f>
        <v/>
      </c>
      <c r="G113" s="370" t="str">
        <f t="array" ref="G113">IFERROR(IF(INDEX('Disaggregation Data'!$M$3:$M$154,MATCH(LEFT(M113,255),LEFT('Disaggregation Data'!$J$3:$J$154,255),0))=0,"",INDEX('Disaggregation Data'!$M$3:$M$154,MATCH(LEFT(M113,255),LEFT('Disaggregation Data'!$J$3:$J$154,255),0))),"")</f>
        <v/>
      </c>
      <c r="H113" s="369" t="str">
        <f t="array" ref="H113">IFERROR(IF(INDEX('Disaggregation Data'!$N$3:$N$154,MATCH(LEFT(M113,255),LEFT('Disaggregation Data'!$J$3:$J$154,255),0))=0,"",INDEX('Disaggregation Data'!$N$3:$N$154,MATCH(LEFT(M113,255),LEFT('Disaggregation Data'!$J$3:$J$154,255),0))),"")</f>
        <v/>
      </c>
      <c r="I113" s="464" t="str">
        <f t="array" ref="I113">IFERROR(IF(INDEX('Disaggregation Records'!$G$3:$G$56,MATCH(LEFT(L113,255),LEFT('Disaggregation Records'!$D$3:$D$56,255),0))=0,"",INDEX('Disaggregation Records'!$G$3:$G$56,MATCH(LEFT(L113,255),LEFT('Disaggregation Records'!$D$3:$D$56,255),0))),"")</f>
        <v/>
      </c>
      <c r="J113" s="464" t="s">
        <v>405</v>
      </c>
      <c r="K113" s="464">
        <f t="shared" si="4"/>
        <v>74</v>
      </c>
      <c r="L113" s="464" t="str">
        <f t="shared" si="5"/>
        <v/>
      </c>
      <c r="M113" s="464" t="str">
        <f t="shared" si="6"/>
        <v/>
      </c>
      <c r="N113" s="432" t="b">
        <f t="shared" si="7"/>
        <v>0</v>
      </c>
      <c r="O113" s="436" t="s">
        <v>1646</v>
      </c>
      <c r="P113" s="293"/>
      <c r="Q113" s="292"/>
    </row>
    <row r="114" spans="1:17" ht="37.5" customHeight="1" x14ac:dyDescent="0.3">
      <c r="A114" s="367">
        <v>11</v>
      </c>
      <c r="B114" s="384" t="str">
        <f>IFERROR(VLOOKUP(A114,'Impact Indicators - Section B'!$A$9:$S$27,19,FALSE),"")</f>
        <v/>
      </c>
      <c r="C114" s="467" t="str">
        <f t="array" ref="C114">IFERROR(IF(INDEX('Disaggregation Records'!$E$3:$E$56,MATCH(LEFT(L114,255),LEFT('Disaggregation Records'!$D$3:$D$56,255),0))=0,"",INDEX('Disaggregation Records'!$E$3:$E$56,MATCH(LEFT(L114,255),LEFT('Disaggregation Records'!$D$3:$D$56,255),0))),"")</f>
        <v/>
      </c>
      <c r="D114" s="467" t="str">
        <f t="array" ref="D114">IFERROR(IF(INDEX('Disaggregation Records'!$F$3:$F$56,MATCH(LEFT(L114,255),LEFT('Disaggregation Records'!$D$3:$D$56,255),0))=0,"",INDEX('Disaggregation Records'!$F$3:$F$56,MATCH(LEFT(L114,255),LEFT('Disaggregation Records'!$D$3:$D$56,255),0))),"")</f>
        <v/>
      </c>
      <c r="E114" s="370" t="str">
        <f t="array" ref="E114">IFERROR(IF(INDEX('Disaggregation Data'!$K$3:$K$154,MATCH(LEFT(M114,255),LEFT('Disaggregation Data'!$J$3:$J$154,255),0))=0,"",INDEX('Disaggregation Data'!$K$3:$K$154,MATCH(LEFT(M114,255),LEFT('Disaggregation Data'!$J$3:$J$154,255),0))),"")</f>
        <v/>
      </c>
      <c r="F114" s="370" t="str">
        <f t="array" ref="F114">IFERROR(IF(INDEX('Disaggregation Data'!$L$3:$L$154,MATCH(LEFT(M114,255),LEFT('Disaggregation Data'!$J$3:$J$154,255),0))=0,"",INDEX('Disaggregation Data'!$L$3:$L$154,MATCH(LEFT(M114,255),LEFT('Disaggregation Data'!$J$3:$J$154,255),0))),"")</f>
        <v/>
      </c>
      <c r="G114" s="370" t="str">
        <f t="array" ref="G114">IFERROR(IF(INDEX('Disaggregation Data'!$M$3:$M$154,MATCH(LEFT(M114,255),LEFT('Disaggregation Data'!$J$3:$J$154,255),0))=0,"",INDEX('Disaggregation Data'!$M$3:$M$154,MATCH(LEFT(M114,255),LEFT('Disaggregation Data'!$J$3:$J$154,255),0))),"")</f>
        <v/>
      </c>
      <c r="H114" s="369" t="str">
        <f t="array" ref="H114">IFERROR(IF(INDEX('Disaggregation Data'!$N$3:$N$154,MATCH(LEFT(M114,255),LEFT('Disaggregation Data'!$J$3:$J$154,255),0))=0,"",INDEX('Disaggregation Data'!$N$3:$N$154,MATCH(LEFT(M114,255),LEFT('Disaggregation Data'!$J$3:$J$154,255),0))),"")</f>
        <v/>
      </c>
      <c r="I114" s="464" t="str">
        <f t="array" ref="I114">IFERROR(IF(INDEX('Disaggregation Records'!$G$3:$G$56,MATCH(LEFT(L114,255),LEFT('Disaggregation Records'!$D$3:$D$56,255),0))=0,"",INDEX('Disaggregation Records'!$G$3:$G$56,MATCH(LEFT(L114,255),LEFT('Disaggregation Records'!$D$3:$D$56,255),0))),"")</f>
        <v/>
      </c>
      <c r="J114" s="464" t="s">
        <v>405</v>
      </c>
      <c r="K114" s="464">
        <f t="shared" si="4"/>
        <v>75</v>
      </c>
      <c r="L114" s="464" t="str">
        <f t="shared" si="5"/>
        <v/>
      </c>
      <c r="M114" s="464" t="str">
        <f t="shared" si="6"/>
        <v/>
      </c>
      <c r="N114" s="432" t="b">
        <f t="shared" si="7"/>
        <v>0</v>
      </c>
      <c r="O114" s="436" t="s">
        <v>1647</v>
      </c>
      <c r="P114" s="293"/>
      <c r="Q114" s="292"/>
    </row>
    <row r="115" spans="1:17" ht="37.5" customHeight="1" x14ac:dyDescent="0.3">
      <c r="A115" s="367">
        <v>11</v>
      </c>
      <c r="B115" s="384" t="str">
        <f>IFERROR(VLOOKUP(A115,'Impact Indicators - Section B'!$A$9:$S$27,19,FALSE),"")</f>
        <v/>
      </c>
      <c r="C115" s="467" t="str">
        <f t="array" ref="C115">IFERROR(IF(INDEX('Disaggregation Records'!$E$3:$E$56,MATCH(LEFT(L115,255),LEFT('Disaggregation Records'!$D$3:$D$56,255),0))=0,"",INDEX('Disaggregation Records'!$E$3:$E$56,MATCH(LEFT(L115,255),LEFT('Disaggregation Records'!$D$3:$D$56,255),0))),"")</f>
        <v/>
      </c>
      <c r="D115" s="467" t="str">
        <f t="array" ref="D115">IFERROR(IF(INDEX('Disaggregation Records'!$F$3:$F$56,MATCH(LEFT(L115,255),LEFT('Disaggregation Records'!$D$3:$D$56,255),0))=0,"",INDEX('Disaggregation Records'!$F$3:$F$56,MATCH(LEFT(L115,255),LEFT('Disaggregation Records'!$D$3:$D$56,255),0))),"")</f>
        <v/>
      </c>
      <c r="E115" s="370" t="str">
        <f t="array" ref="E115">IFERROR(IF(INDEX('Disaggregation Data'!$K$3:$K$154,MATCH(LEFT(M115,255),LEFT('Disaggregation Data'!$J$3:$J$154,255),0))=0,"",INDEX('Disaggregation Data'!$K$3:$K$154,MATCH(LEFT(M115,255),LEFT('Disaggregation Data'!$J$3:$J$154,255),0))),"")</f>
        <v/>
      </c>
      <c r="F115" s="370" t="str">
        <f t="array" ref="F115">IFERROR(IF(INDEX('Disaggregation Data'!$L$3:$L$154,MATCH(LEFT(M115,255),LEFT('Disaggregation Data'!$J$3:$J$154,255),0))=0,"",INDEX('Disaggregation Data'!$L$3:$L$154,MATCH(LEFT(M115,255),LEFT('Disaggregation Data'!$J$3:$J$154,255),0))),"")</f>
        <v/>
      </c>
      <c r="G115" s="370" t="str">
        <f t="array" ref="G115">IFERROR(IF(INDEX('Disaggregation Data'!$M$3:$M$154,MATCH(LEFT(M115,255),LEFT('Disaggregation Data'!$J$3:$J$154,255),0))=0,"",INDEX('Disaggregation Data'!$M$3:$M$154,MATCH(LEFT(M115,255),LEFT('Disaggregation Data'!$J$3:$J$154,255),0))),"")</f>
        <v/>
      </c>
      <c r="H115" s="369" t="str">
        <f t="array" ref="H115">IFERROR(IF(INDEX('Disaggregation Data'!$N$3:$N$154,MATCH(LEFT(M115,255),LEFT('Disaggregation Data'!$J$3:$J$154,255),0))=0,"",INDEX('Disaggregation Data'!$N$3:$N$154,MATCH(LEFT(M115,255),LEFT('Disaggregation Data'!$J$3:$J$154,255),0))),"")</f>
        <v/>
      </c>
      <c r="I115" s="464" t="str">
        <f t="array" ref="I115">IFERROR(IF(INDEX('Disaggregation Records'!$G$3:$G$56,MATCH(LEFT(L115,255),LEFT('Disaggregation Records'!$D$3:$D$56,255),0))=0,"",INDEX('Disaggregation Records'!$G$3:$G$56,MATCH(LEFT(L115,255),LEFT('Disaggregation Records'!$D$3:$D$56,255),0))),"")</f>
        <v/>
      </c>
      <c r="J115" s="464" t="s">
        <v>405</v>
      </c>
      <c r="K115" s="464">
        <f t="shared" si="4"/>
        <v>76</v>
      </c>
      <c r="L115" s="464" t="str">
        <f t="shared" si="5"/>
        <v/>
      </c>
      <c r="M115" s="464" t="str">
        <f t="shared" si="6"/>
        <v/>
      </c>
      <c r="N115" s="432" t="b">
        <f t="shared" si="7"/>
        <v>0</v>
      </c>
      <c r="O115" s="436" t="s">
        <v>1648</v>
      </c>
      <c r="P115" s="293"/>
      <c r="Q115" s="292"/>
    </row>
    <row r="116" spans="1:17" ht="37.5" customHeight="1" x14ac:dyDescent="0.3">
      <c r="A116" s="367">
        <v>11</v>
      </c>
      <c r="B116" s="384" t="str">
        <f>IFERROR(VLOOKUP(A116,'Impact Indicators - Section B'!$A$9:$S$27,19,FALSE),"")</f>
        <v/>
      </c>
      <c r="C116" s="467" t="str">
        <f t="array" ref="C116">IFERROR(IF(INDEX('Disaggregation Records'!$E$3:$E$56,MATCH(LEFT(L116,255),LEFT('Disaggregation Records'!$D$3:$D$56,255),0))=0,"",INDEX('Disaggregation Records'!$E$3:$E$56,MATCH(LEFT(L116,255),LEFT('Disaggregation Records'!$D$3:$D$56,255),0))),"")</f>
        <v/>
      </c>
      <c r="D116" s="467" t="str">
        <f t="array" ref="D116">IFERROR(IF(INDEX('Disaggregation Records'!$F$3:$F$56,MATCH(LEFT(L116,255),LEFT('Disaggregation Records'!$D$3:$D$56,255),0))=0,"",INDEX('Disaggregation Records'!$F$3:$F$56,MATCH(LEFT(L116,255),LEFT('Disaggregation Records'!$D$3:$D$56,255),0))),"")</f>
        <v/>
      </c>
      <c r="E116" s="370" t="str">
        <f t="array" ref="E116">IFERROR(IF(INDEX('Disaggregation Data'!$K$3:$K$154,MATCH(LEFT(M116,255),LEFT('Disaggregation Data'!$J$3:$J$154,255),0))=0,"",INDEX('Disaggregation Data'!$K$3:$K$154,MATCH(LEFT(M116,255),LEFT('Disaggregation Data'!$J$3:$J$154,255),0))),"")</f>
        <v/>
      </c>
      <c r="F116" s="370" t="str">
        <f t="array" ref="F116">IFERROR(IF(INDEX('Disaggregation Data'!$L$3:$L$154,MATCH(LEFT(M116,255),LEFT('Disaggregation Data'!$J$3:$J$154,255),0))=0,"",INDEX('Disaggregation Data'!$L$3:$L$154,MATCH(LEFT(M116,255),LEFT('Disaggregation Data'!$J$3:$J$154,255),0))),"")</f>
        <v/>
      </c>
      <c r="G116" s="370" t="str">
        <f t="array" ref="G116">IFERROR(IF(INDEX('Disaggregation Data'!$M$3:$M$154,MATCH(LEFT(M116,255),LEFT('Disaggregation Data'!$J$3:$J$154,255),0))=0,"",INDEX('Disaggregation Data'!$M$3:$M$154,MATCH(LEFT(M116,255),LEFT('Disaggregation Data'!$J$3:$J$154,255),0))),"")</f>
        <v/>
      </c>
      <c r="H116" s="369" t="str">
        <f t="array" ref="H116">IFERROR(IF(INDEX('Disaggregation Data'!$N$3:$N$154,MATCH(LEFT(M116,255),LEFT('Disaggregation Data'!$J$3:$J$154,255),0))=0,"",INDEX('Disaggregation Data'!$N$3:$N$154,MATCH(LEFT(M116,255),LEFT('Disaggregation Data'!$J$3:$J$154,255),0))),"")</f>
        <v/>
      </c>
      <c r="I116" s="464" t="str">
        <f t="array" ref="I116">IFERROR(IF(INDEX('Disaggregation Records'!$G$3:$G$56,MATCH(LEFT(L116,255),LEFT('Disaggregation Records'!$D$3:$D$56,255),0))=0,"",INDEX('Disaggregation Records'!$G$3:$G$56,MATCH(LEFT(L116,255),LEFT('Disaggregation Records'!$D$3:$D$56,255),0))),"")</f>
        <v/>
      </c>
      <c r="J116" s="464" t="s">
        <v>405</v>
      </c>
      <c r="K116" s="464">
        <f t="shared" si="4"/>
        <v>77</v>
      </c>
      <c r="L116" s="464" t="str">
        <f t="shared" si="5"/>
        <v/>
      </c>
      <c r="M116" s="464" t="str">
        <f t="shared" si="6"/>
        <v/>
      </c>
      <c r="N116" s="432" t="b">
        <f t="shared" si="7"/>
        <v>0</v>
      </c>
      <c r="O116" s="436" t="s">
        <v>1649</v>
      </c>
      <c r="P116" s="293"/>
      <c r="Q116" s="292"/>
    </row>
    <row r="117" spans="1:17" ht="37.5" customHeight="1" x14ac:dyDescent="0.3">
      <c r="A117" s="367">
        <v>11</v>
      </c>
      <c r="B117" s="384" t="str">
        <f>IFERROR(VLOOKUP(A117,'Impact Indicators - Section B'!$A$9:$S$27,19,FALSE),"")</f>
        <v/>
      </c>
      <c r="C117" s="467" t="str">
        <f t="array" ref="C117">IFERROR(IF(INDEX('Disaggregation Records'!$E$3:$E$56,MATCH(LEFT(L117,255),LEFT('Disaggregation Records'!$D$3:$D$56,255),0))=0,"",INDEX('Disaggregation Records'!$E$3:$E$56,MATCH(LEFT(L117,255),LEFT('Disaggregation Records'!$D$3:$D$56,255),0))),"")</f>
        <v/>
      </c>
      <c r="D117" s="467" t="str">
        <f t="array" ref="D117">IFERROR(IF(INDEX('Disaggregation Records'!$F$3:$F$56,MATCH(LEFT(L117,255),LEFT('Disaggregation Records'!$D$3:$D$56,255),0))=0,"",INDEX('Disaggregation Records'!$F$3:$F$56,MATCH(LEFT(L117,255),LEFT('Disaggregation Records'!$D$3:$D$56,255),0))),"")</f>
        <v/>
      </c>
      <c r="E117" s="370" t="str">
        <f t="array" ref="E117">IFERROR(IF(INDEX('Disaggregation Data'!$K$3:$K$154,MATCH(LEFT(M117,255),LEFT('Disaggregation Data'!$J$3:$J$154,255),0))=0,"",INDEX('Disaggregation Data'!$K$3:$K$154,MATCH(LEFT(M117,255),LEFT('Disaggregation Data'!$J$3:$J$154,255),0))),"")</f>
        <v/>
      </c>
      <c r="F117" s="370" t="str">
        <f t="array" ref="F117">IFERROR(IF(INDEX('Disaggregation Data'!$L$3:$L$154,MATCH(LEFT(M117,255),LEFT('Disaggregation Data'!$J$3:$J$154,255),0))=0,"",INDEX('Disaggregation Data'!$L$3:$L$154,MATCH(LEFT(M117,255),LEFT('Disaggregation Data'!$J$3:$J$154,255),0))),"")</f>
        <v/>
      </c>
      <c r="G117" s="370" t="str">
        <f t="array" ref="G117">IFERROR(IF(INDEX('Disaggregation Data'!$M$3:$M$154,MATCH(LEFT(M117,255),LEFT('Disaggregation Data'!$J$3:$J$154,255),0))=0,"",INDEX('Disaggregation Data'!$M$3:$M$154,MATCH(LEFT(M117,255),LEFT('Disaggregation Data'!$J$3:$J$154,255),0))),"")</f>
        <v/>
      </c>
      <c r="H117" s="369" t="str">
        <f t="array" ref="H117">IFERROR(IF(INDEX('Disaggregation Data'!$N$3:$N$154,MATCH(LEFT(M117,255),LEFT('Disaggregation Data'!$J$3:$J$154,255),0))=0,"",INDEX('Disaggregation Data'!$N$3:$N$154,MATCH(LEFT(M117,255),LEFT('Disaggregation Data'!$J$3:$J$154,255),0))),"")</f>
        <v/>
      </c>
      <c r="I117" s="464" t="str">
        <f t="array" ref="I117">IFERROR(IF(INDEX('Disaggregation Records'!$G$3:$G$56,MATCH(LEFT(L117,255),LEFT('Disaggregation Records'!$D$3:$D$56,255),0))=0,"",INDEX('Disaggregation Records'!$G$3:$G$56,MATCH(LEFT(L117,255),LEFT('Disaggregation Records'!$D$3:$D$56,255),0))),"")</f>
        <v/>
      </c>
      <c r="J117" s="464" t="s">
        <v>405</v>
      </c>
      <c r="K117" s="464">
        <f t="shared" si="4"/>
        <v>78</v>
      </c>
      <c r="L117" s="464" t="str">
        <f t="shared" si="5"/>
        <v/>
      </c>
      <c r="M117" s="464" t="str">
        <f t="shared" si="6"/>
        <v/>
      </c>
      <c r="N117" s="432" t="b">
        <f t="shared" si="7"/>
        <v>0</v>
      </c>
      <c r="O117" s="436" t="s">
        <v>1650</v>
      </c>
      <c r="P117" s="293"/>
      <c r="Q117" s="292"/>
    </row>
    <row r="118" spans="1:17" ht="37.5" customHeight="1" x14ac:dyDescent="0.3">
      <c r="A118" s="367">
        <v>11</v>
      </c>
      <c r="B118" s="384" t="str">
        <f>IFERROR(VLOOKUP(A118,'Impact Indicators - Section B'!$A$9:$S$27,19,FALSE),"")</f>
        <v/>
      </c>
      <c r="C118" s="467" t="str">
        <f t="array" ref="C118">IFERROR(IF(INDEX('Disaggregation Records'!$E$3:$E$56,MATCH(LEFT(L118,255),LEFT('Disaggregation Records'!$D$3:$D$56,255),0))=0,"",INDEX('Disaggregation Records'!$E$3:$E$56,MATCH(LEFT(L118,255),LEFT('Disaggregation Records'!$D$3:$D$56,255),0))),"")</f>
        <v/>
      </c>
      <c r="D118" s="467" t="str">
        <f t="array" ref="D118">IFERROR(IF(INDEX('Disaggregation Records'!$F$3:$F$56,MATCH(LEFT(L118,255),LEFT('Disaggregation Records'!$D$3:$D$56,255),0))=0,"",INDEX('Disaggregation Records'!$F$3:$F$56,MATCH(LEFT(L118,255),LEFT('Disaggregation Records'!$D$3:$D$56,255),0))),"")</f>
        <v/>
      </c>
      <c r="E118" s="370" t="str">
        <f t="array" ref="E118">IFERROR(IF(INDEX('Disaggregation Data'!$K$3:$K$154,MATCH(LEFT(M118,255),LEFT('Disaggregation Data'!$J$3:$J$154,255),0))=0,"",INDEX('Disaggregation Data'!$K$3:$K$154,MATCH(LEFT(M118,255),LEFT('Disaggregation Data'!$J$3:$J$154,255),0))),"")</f>
        <v/>
      </c>
      <c r="F118" s="370" t="str">
        <f t="array" ref="F118">IFERROR(IF(INDEX('Disaggregation Data'!$L$3:$L$154,MATCH(LEFT(M118,255),LEFT('Disaggregation Data'!$J$3:$J$154,255),0))=0,"",INDEX('Disaggregation Data'!$L$3:$L$154,MATCH(LEFT(M118,255),LEFT('Disaggregation Data'!$J$3:$J$154,255),0))),"")</f>
        <v/>
      </c>
      <c r="G118" s="370" t="str">
        <f t="array" ref="G118">IFERROR(IF(INDEX('Disaggregation Data'!$M$3:$M$154,MATCH(LEFT(M118,255),LEFT('Disaggregation Data'!$J$3:$J$154,255),0))=0,"",INDEX('Disaggregation Data'!$M$3:$M$154,MATCH(LEFT(M118,255),LEFT('Disaggregation Data'!$J$3:$J$154,255),0))),"")</f>
        <v/>
      </c>
      <c r="H118" s="369" t="str">
        <f t="array" ref="H118">IFERROR(IF(INDEX('Disaggregation Data'!$N$3:$N$154,MATCH(LEFT(M118,255),LEFT('Disaggregation Data'!$J$3:$J$154,255),0))=0,"",INDEX('Disaggregation Data'!$N$3:$N$154,MATCH(LEFT(M118,255),LEFT('Disaggregation Data'!$J$3:$J$154,255),0))),"")</f>
        <v/>
      </c>
      <c r="I118" s="464" t="str">
        <f t="array" ref="I118">IFERROR(IF(INDEX('Disaggregation Records'!$G$3:$G$56,MATCH(LEFT(L118,255),LEFT('Disaggregation Records'!$D$3:$D$56,255),0))=0,"",INDEX('Disaggregation Records'!$G$3:$G$56,MATCH(LEFT(L118,255),LEFT('Disaggregation Records'!$D$3:$D$56,255),0))),"")</f>
        <v/>
      </c>
      <c r="J118" s="464" t="s">
        <v>405</v>
      </c>
      <c r="K118" s="464">
        <f t="shared" si="4"/>
        <v>79</v>
      </c>
      <c r="L118" s="464" t="str">
        <f t="shared" si="5"/>
        <v/>
      </c>
      <c r="M118" s="464" t="str">
        <f t="shared" si="6"/>
        <v/>
      </c>
      <c r="N118" s="432" t="b">
        <f t="shared" si="7"/>
        <v>0</v>
      </c>
      <c r="O118" s="436" t="s">
        <v>1651</v>
      </c>
      <c r="P118" s="293"/>
      <c r="Q118" s="292"/>
    </row>
    <row r="119" spans="1:17" ht="37.5" customHeight="1" x14ac:dyDescent="0.3">
      <c r="A119" s="367">
        <v>12</v>
      </c>
      <c r="B119" s="384" t="str">
        <f>IFERROR(VLOOKUP(A119,'Impact Indicators - Section B'!$A$9:$S$27,19,FALSE),"")</f>
        <v/>
      </c>
      <c r="C119" s="467" t="str">
        <f t="array" ref="C119">IFERROR(IF(INDEX('Disaggregation Records'!$E$3:$E$56,MATCH(LEFT(L119,255),LEFT('Disaggregation Records'!$D$3:$D$56,255),0))=0,"",INDEX('Disaggregation Records'!$E$3:$E$56,MATCH(LEFT(L119,255),LEFT('Disaggregation Records'!$D$3:$D$56,255),0))),"")</f>
        <v/>
      </c>
      <c r="D119" s="467" t="str">
        <f t="array" ref="D119">IFERROR(IF(INDEX('Disaggregation Records'!$F$3:$F$56,MATCH(LEFT(L119,255),LEFT('Disaggregation Records'!$D$3:$D$56,255),0))=0,"",INDEX('Disaggregation Records'!$F$3:$F$56,MATCH(LEFT(L119,255),LEFT('Disaggregation Records'!$D$3:$D$56,255),0))),"")</f>
        <v/>
      </c>
      <c r="E119" s="370" t="str">
        <f t="array" ref="E119">IFERROR(IF(INDEX('Disaggregation Data'!$K$3:$K$154,MATCH(LEFT(M119,255),LEFT('Disaggregation Data'!$J$3:$J$154,255),0))=0,"",INDEX('Disaggregation Data'!$K$3:$K$154,MATCH(LEFT(M119,255),LEFT('Disaggregation Data'!$J$3:$J$154,255),0))),"")</f>
        <v/>
      </c>
      <c r="F119" s="370" t="str">
        <f t="array" ref="F119">IFERROR(IF(INDEX('Disaggregation Data'!$L$3:$L$154,MATCH(LEFT(M119,255),LEFT('Disaggregation Data'!$J$3:$J$154,255),0))=0,"",INDEX('Disaggregation Data'!$L$3:$L$154,MATCH(LEFT(M119,255),LEFT('Disaggregation Data'!$J$3:$J$154,255),0))),"")</f>
        <v/>
      </c>
      <c r="G119" s="370" t="str">
        <f t="array" ref="G119">IFERROR(IF(INDEX('Disaggregation Data'!$M$3:$M$154,MATCH(LEFT(M119,255),LEFT('Disaggregation Data'!$J$3:$J$154,255),0))=0,"",INDEX('Disaggregation Data'!$M$3:$M$154,MATCH(LEFT(M119,255),LEFT('Disaggregation Data'!$J$3:$J$154,255),0))),"")</f>
        <v/>
      </c>
      <c r="H119" s="369" t="str">
        <f t="array" ref="H119">IFERROR(IF(INDEX('Disaggregation Data'!$N$3:$N$154,MATCH(LEFT(M119,255),LEFT('Disaggregation Data'!$J$3:$J$154,255),0))=0,"",INDEX('Disaggregation Data'!$N$3:$N$154,MATCH(LEFT(M119,255),LEFT('Disaggregation Data'!$J$3:$J$154,255),0))),"")</f>
        <v/>
      </c>
      <c r="I119" s="464" t="str">
        <f t="array" ref="I119">IFERROR(IF(INDEX('Disaggregation Records'!$G$3:$G$56,MATCH(LEFT(L119,255),LEFT('Disaggregation Records'!$D$3:$D$56,255),0))=0,"",INDEX('Disaggregation Records'!$G$3:$G$56,MATCH(LEFT(L119,255),LEFT('Disaggregation Records'!$D$3:$D$56,255),0))),"")</f>
        <v/>
      </c>
      <c r="J119" s="464" t="s">
        <v>406</v>
      </c>
      <c r="K119" s="464">
        <f t="shared" si="4"/>
        <v>80</v>
      </c>
      <c r="L119" s="464" t="str">
        <f t="shared" si="5"/>
        <v/>
      </c>
      <c r="M119" s="464" t="str">
        <f t="shared" si="6"/>
        <v/>
      </c>
      <c r="N119" s="432" t="b">
        <f t="shared" si="7"/>
        <v>0</v>
      </c>
      <c r="O119" s="436" t="s">
        <v>1652</v>
      </c>
      <c r="P119" s="293"/>
      <c r="Q119" s="292"/>
    </row>
    <row r="120" spans="1:17" ht="37.5" customHeight="1" x14ac:dyDescent="0.3">
      <c r="A120" s="367">
        <v>12</v>
      </c>
      <c r="B120" s="384" t="str">
        <f>IFERROR(VLOOKUP(A120,'Impact Indicators - Section B'!$A$9:$S$27,19,FALSE),"")</f>
        <v/>
      </c>
      <c r="C120" s="467" t="str">
        <f t="array" ref="C120">IFERROR(IF(INDEX('Disaggregation Records'!$E$3:$E$56,MATCH(LEFT(L120,255),LEFT('Disaggregation Records'!$D$3:$D$56,255),0))=0,"",INDEX('Disaggregation Records'!$E$3:$E$56,MATCH(LEFT(L120,255),LEFT('Disaggregation Records'!$D$3:$D$56,255),0))),"")</f>
        <v/>
      </c>
      <c r="D120" s="467" t="str">
        <f t="array" ref="D120">IFERROR(IF(INDEX('Disaggregation Records'!$F$3:$F$56,MATCH(LEFT(L120,255),LEFT('Disaggregation Records'!$D$3:$D$56,255),0))=0,"",INDEX('Disaggregation Records'!$F$3:$F$56,MATCH(LEFT(L120,255),LEFT('Disaggregation Records'!$D$3:$D$56,255),0))),"")</f>
        <v/>
      </c>
      <c r="E120" s="370" t="str">
        <f t="array" ref="E120">IFERROR(IF(INDEX('Disaggregation Data'!$K$3:$K$154,MATCH(LEFT(M120,255),LEFT('Disaggregation Data'!$J$3:$J$154,255),0))=0,"",INDEX('Disaggregation Data'!$K$3:$K$154,MATCH(LEFT(M120,255),LEFT('Disaggregation Data'!$J$3:$J$154,255),0))),"")</f>
        <v/>
      </c>
      <c r="F120" s="370" t="str">
        <f t="array" ref="F120">IFERROR(IF(INDEX('Disaggregation Data'!$L$3:$L$154,MATCH(LEFT(M120,255),LEFT('Disaggregation Data'!$J$3:$J$154,255),0))=0,"",INDEX('Disaggregation Data'!$L$3:$L$154,MATCH(LEFT(M120,255),LEFT('Disaggregation Data'!$J$3:$J$154,255),0))),"")</f>
        <v/>
      </c>
      <c r="G120" s="370" t="str">
        <f t="array" ref="G120">IFERROR(IF(INDEX('Disaggregation Data'!$M$3:$M$154,MATCH(LEFT(M120,255),LEFT('Disaggregation Data'!$J$3:$J$154,255),0))=0,"",INDEX('Disaggregation Data'!$M$3:$M$154,MATCH(LEFT(M120,255),LEFT('Disaggregation Data'!$J$3:$J$154,255),0))),"")</f>
        <v/>
      </c>
      <c r="H120" s="369" t="str">
        <f t="array" ref="H120">IFERROR(IF(INDEX('Disaggregation Data'!$N$3:$N$154,MATCH(LEFT(M120,255),LEFT('Disaggregation Data'!$J$3:$J$154,255),0))=0,"",INDEX('Disaggregation Data'!$N$3:$N$154,MATCH(LEFT(M120,255),LEFT('Disaggregation Data'!$J$3:$J$154,255),0))),"")</f>
        <v/>
      </c>
      <c r="I120" s="464" t="str">
        <f t="array" ref="I120">IFERROR(IF(INDEX('Disaggregation Records'!$G$3:$G$56,MATCH(LEFT(L120,255),LEFT('Disaggregation Records'!$D$3:$D$56,255),0))=0,"",INDEX('Disaggregation Records'!$G$3:$G$56,MATCH(LEFT(L120,255),LEFT('Disaggregation Records'!$D$3:$D$56,255),0))),"")</f>
        <v/>
      </c>
      <c r="J120" s="464" t="s">
        <v>406</v>
      </c>
      <c r="K120" s="464">
        <f t="shared" si="4"/>
        <v>81</v>
      </c>
      <c r="L120" s="464" t="str">
        <f t="shared" si="5"/>
        <v/>
      </c>
      <c r="M120" s="464" t="str">
        <f t="shared" si="6"/>
        <v/>
      </c>
      <c r="N120" s="432" t="b">
        <f t="shared" si="7"/>
        <v>0</v>
      </c>
      <c r="O120" s="436" t="s">
        <v>1653</v>
      </c>
      <c r="P120" s="293"/>
      <c r="Q120" s="292"/>
    </row>
    <row r="121" spans="1:17" ht="37.5" customHeight="1" x14ac:dyDescent="0.3">
      <c r="A121" s="367">
        <v>12</v>
      </c>
      <c r="B121" s="384" t="str">
        <f>IFERROR(VLOOKUP(A121,'Impact Indicators - Section B'!$A$9:$S$27,19,FALSE),"")</f>
        <v/>
      </c>
      <c r="C121" s="467" t="str">
        <f t="array" ref="C121">IFERROR(IF(INDEX('Disaggregation Records'!$E$3:$E$56,MATCH(LEFT(L121,255),LEFT('Disaggregation Records'!$D$3:$D$56,255),0))=0,"",INDEX('Disaggregation Records'!$E$3:$E$56,MATCH(LEFT(L121,255),LEFT('Disaggregation Records'!$D$3:$D$56,255),0))),"")</f>
        <v/>
      </c>
      <c r="D121" s="467" t="str">
        <f t="array" ref="D121">IFERROR(IF(INDEX('Disaggregation Records'!$F$3:$F$56,MATCH(LEFT(L121,255),LEFT('Disaggregation Records'!$D$3:$D$56,255),0))=0,"",INDEX('Disaggregation Records'!$F$3:$F$56,MATCH(LEFT(L121,255),LEFT('Disaggregation Records'!$D$3:$D$56,255),0))),"")</f>
        <v/>
      </c>
      <c r="E121" s="370" t="str">
        <f t="array" ref="E121">IFERROR(IF(INDEX('Disaggregation Data'!$K$3:$K$154,MATCH(LEFT(M121,255),LEFT('Disaggregation Data'!$J$3:$J$154,255),0))=0,"",INDEX('Disaggregation Data'!$K$3:$K$154,MATCH(LEFT(M121,255),LEFT('Disaggregation Data'!$J$3:$J$154,255),0))),"")</f>
        <v/>
      </c>
      <c r="F121" s="370" t="str">
        <f t="array" ref="F121">IFERROR(IF(INDEX('Disaggregation Data'!$L$3:$L$154,MATCH(LEFT(M121,255),LEFT('Disaggregation Data'!$J$3:$J$154,255),0))=0,"",INDEX('Disaggregation Data'!$L$3:$L$154,MATCH(LEFT(M121,255),LEFT('Disaggregation Data'!$J$3:$J$154,255),0))),"")</f>
        <v/>
      </c>
      <c r="G121" s="370" t="str">
        <f t="array" ref="G121">IFERROR(IF(INDEX('Disaggregation Data'!$M$3:$M$154,MATCH(LEFT(M121,255),LEFT('Disaggregation Data'!$J$3:$J$154,255),0))=0,"",INDEX('Disaggregation Data'!$M$3:$M$154,MATCH(LEFT(M121,255),LEFT('Disaggregation Data'!$J$3:$J$154,255),0))),"")</f>
        <v/>
      </c>
      <c r="H121" s="369" t="str">
        <f t="array" ref="H121">IFERROR(IF(INDEX('Disaggregation Data'!$N$3:$N$154,MATCH(LEFT(M121,255),LEFT('Disaggregation Data'!$J$3:$J$154,255),0))=0,"",INDEX('Disaggregation Data'!$N$3:$N$154,MATCH(LEFT(M121,255),LEFT('Disaggregation Data'!$J$3:$J$154,255),0))),"")</f>
        <v/>
      </c>
      <c r="I121" s="464" t="str">
        <f t="array" ref="I121">IFERROR(IF(INDEX('Disaggregation Records'!$G$3:$G$56,MATCH(LEFT(L121,255),LEFT('Disaggregation Records'!$D$3:$D$56,255),0))=0,"",INDEX('Disaggregation Records'!$G$3:$G$56,MATCH(LEFT(L121,255),LEFT('Disaggregation Records'!$D$3:$D$56,255),0))),"")</f>
        <v/>
      </c>
      <c r="J121" s="464" t="s">
        <v>406</v>
      </c>
      <c r="K121" s="464">
        <f t="shared" si="4"/>
        <v>82</v>
      </c>
      <c r="L121" s="464" t="str">
        <f t="shared" si="5"/>
        <v/>
      </c>
      <c r="M121" s="464" t="str">
        <f t="shared" si="6"/>
        <v/>
      </c>
      <c r="N121" s="432" t="b">
        <f t="shared" si="7"/>
        <v>0</v>
      </c>
      <c r="O121" s="436" t="s">
        <v>1654</v>
      </c>
      <c r="P121" s="293"/>
      <c r="Q121" s="292"/>
    </row>
    <row r="122" spans="1:17" ht="37.5" customHeight="1" x14ac:dyDescent="0.3">
      <c r="A122" s="367">
        <v>12</v>
      </c>
      <c r="B122" s="384" t="str">
        <f>IFERROR(VLOOKUP(A122,'Impact Indicators - Section B'!$A$9:$S$27,19,FALSE),"")</f>
        <v/>
      </c>
      <c r="C122" s="467" t="str">
        <f t="array" ref="C122">IFERROR(IF(INDEX('Disaggregation Records'!$E$3:$E$56,MATCH(LEFT(L122,255),LEFT('Disaggregation Records'!$D$3:$D$56,255),0))=0,"",INDEX('Disaggregation Records'!$E$3:$E$56,MATCH(LEFT(L122,255),LEFT('Disaggregation Records'!$D$3:$D$56,255),0))),"")</f>
        <v/>
      </c>
      <c r="D122" s="467" t="str">
        <f t="array" ref="D122">IFERROR(IF(INDEX('Disaggregation Records'!$F$3:$F$56,MATCH(LEFT(L122,255),LEFT('Disaggregation Records'!$D$3:$D$56,255),0))=0,"",INDEX('Disaggregation Records'!$F$3:$F$56,MATCH(LEFT(L122,255),LEFT('Disaggregation Records'!$D$3:$D$56,255),0))),"")</f>
        <v/>
      </c>
      <c r="E122" s="370" t="str">
        <f t="array" ref="E122">IFERROR(IF(INDEX('Disaggregation Data'!$K$3:$K$154,MATCH(LEFT(M122,255),LEFT('Disaggregation Data'!$J$3:$J$154,255),0))=0,"",INDEX('Disaggregation Data'!$K$3:$K$154,MATCH(LEFT(M122,255),LEFT('Disaggregation Data'!$J$3:$J$154,255),0))),"")</f>
        <v/>
      </c>
      <c r="F122" s="370" t="str">
        <f t="array" ref="F122">IFERROR(IF(INDEX('Disaggregation Data'!$L$3:$L$154,MATCH(LEFT(M122,255),LEFT('Disaggregation Data'!$J$3:$J$154,255),0))=0,"",INDEX('Disaggregation Data'!$L$3:$L$154,MATCH(LEFT(M122,255),LEFT('Disaggregation Data'!$J$3:$J$154,255),0))),"")</f>
        <v/>
      </c>
      <c r="G122" s="370" t="str">
        <f t="array" ref="G122">IFERROR(IF(INDEX('Disaggregation Data'!$M$3:$M$154,MATCH(LEFT(M122,255),LEFT('Disaggregation Data'!$J$3:$J$154,255),0))=0,"",INDEX('Disaggregation Data'!$M$3:$M$154,MATCH(LEFT(M122,255),LEFT('Disaggregation Data'!$J$3:$J$154,255),0))),"")</f>
        <v/>
      </c>
      <c r="H122" s="369" t="str">
        <f t="array" ref="H122">IFERROR(IF(INDEX('Disaggregation Data'!$N$3:$N$154,MATCH(LEFT(M122,255),LEFT('Disaggregation Data'!$J$3:$J$154,255),0))=0,"",INDEX('Disaggregation Data'!$N$3:$N$154,MATCH(LEFT(M122,255),LEFT('Disaggregation Data'!$J$3:$J$154,255),0))),"")</f>
        <v/>
      </c>
      <c r="I122" s="464" t="str">
        <f t="array" ref="I122">IFERROR(IF(INDEX('Disaggregation Records'!$G$3:$G$56,MATCH(LEFT(L122,255),LEFT('Disaggregation Records'!$D$3:$D$56,255),0))=0,"",INDEX('Disaggregation Records'!$G$3:$G$56,MATCH(LEFT(L122,255),LEFT('Disaggregation Records'!$D$3:$D$56,255),0))),"")</f>
        <v/>
      </c>
      <c r="J122" s="464" t="s">
        <v>406</v>
      </c>
      <c r="K122" s="464">
        <f t="shared" si="4"/>
        <v>83</v>
      </c>
      <c r="L122" s="464" t="str">
        <f t="shared" si="5"/>
        <v/>
      </c>
      <c r="M122" s="464" t="str">
        <f t="shared" si="6"/>
        <v/>
      </c>
      <c r="N122" s="432" t="b">
        <f t="shared" si="7"/>
        <v>0</v>
      </c>
      <c r="O122" s="436" t="s">
        <v>1655</v>
      </c>
      <c r="P122" s="293"/>
      <c r="Q122" s="292"/>
    </row>
    <row r="123" spans="1:17" ht="37.5" customHeight="1" x14ac:dyDescent="0.3">
      <c r="A123" s="367">
        <v>12</v>
      </c>
      <c r="B123" s="384" t="str">
        <f>IFERROR(VLOOKUP(A123,'Impact Indicators - Section B'!$A$9:$S$27,19,FALSE),"")</f>
        <v/>
      </c>
      <c r="C123" s="467" t="str">
        <f t="array" ref="C123">IFERROR(IF(INDEX('Disaggregation Records'!$E$3:$E$56,MATCH(LEFT(L123,255),LEFT('Disaggregation Records'!$D$3:$D$56,255),0))=0,"",INDEX('Disaggregation Records'!$E$3:$E$56,MATCH(LEFT(L123,255),LEFT('Disaggregation Records'!$D$3:$D$56,255),0))),"")</f>
        <v/>
      </c>
      <c r="D123" s="467" t="str">
        <f t="array" ref="D123">IFERROR(IF(INDEX('Disaggregation Records'!$F$3:$F$56,MATCH(LEFT(L123,255),LEFT('Disaggregation Records'!$D$3:$D$56,255),0))=0,"",INDEX('Disaggregation Records'!$F$3:$F$56,MATCH(LEFT(L123,255),LEFT('Disaggregation Records'!$D$3:$D$56,255),0))),"")</f>
        <v/>
      </c>
      <c r="E123" s="370" t="str">
        <f t="array" ref="E123">IFERROR(IF(INDEX('Disaggregation Data'!$K$3:$K$154,MATCH(LEFT(M123,255),LEFT('Disaggregation Data'!$J$3:$J$154,255),0))=0,"",INDEX('Disaggregation Data'!$K$3:$K$154,MATCH(LEFT(M123,255),LEFT('Disaggregation Data'!$J$3:$J$154,255),0))),"")</f>
        <v/>
      </c>
      <c r="F123" s="370" t="str">
        <f t="array" ref="F123">IFERROR(IF(INDEX('Disaggregation Data'!$L$3:$L$154,MATCH(LEFT(M123,255),LEFT('Disaggregation Data'!$J$3:$J$154,255),0))=0,"",INDEX('Disaggregation Data'!$L$3:$L$154,MATCH(LEFT(M123,255),LEFT('Disaggregation Data'!$J$3:$J$154,255),0))),"")</f>
        <v/>
      </c>
      <c r="G123" s="370" t="str">
        <f t="array" ref="G123">IFERROR(IF(INDEX('Disaggregation Data'!$M$3:$M$154,MATCH(LEFT(M123,255),LEFT('Disaggregation Data'!$J$3:$J$154,255),0))=0,"",INDEX('Disaggregation Data'!$M$3:$M$154,MATCH(LEFT(M123,255),LEFT('Disaggregation Data'!$J$3:$J$154,255),0))),"")</f>
        <v/>
      </c>
      <c r="H123" s="369" t="str">
        <f t="array" ref="H123">IFERROR(IF(INDEX('Disaggregation Data'!$N$3:$N$154,MATCH(LEFT(M123,255),LEFT('Disaggregation Data'!$J$3:$J$154,255),0))=0,"",INDEX('Disaggregation Data'!$N$3:$N$154,MATCH(LEFT(M123,255),LEFT('Disaggregation Data'!$J$3:$J$154,255),0))),"")</f>
        <v/>
      </c>
      <c r="I123" s="464" t="str">
        <f t="array" ref="I123">IFERROR(IF(INDEX('Disaggregation Records'!$G$3:$G$56,MATCH(LEFT(L123,255),LEFT('Disaggregation Records'!$D$3:$D$56,255),0))=0,"",INDEX('Disaggregation Records'!$G$3:$G$56,MATCH(LEFT(L123,255),LEFT('Disaggregation Records'!$D$3:$D$56,255),0))),"")</f>
        <v/>
      </c>
      <c r="J123" s="464" t="s">
        <v>406</v>
      </c>
      <c r="K123" s="464">
        <f t="shared" si="4"/>
        <v>84</v>
      </c>
      <c r="L123" s="464" t="str">
        <f t="shared" si="5"/>
        <v/>
      </c>
      <c r="M123" s="464" t="str">
        <f t="shared" si="6"/>
        <v/>
      </c>
      <c r="N123" s="432" t="b">
        <f t="shared" si="7"/>
        <v>0</v>
      </c>
      <c r="O123" s="436" t="s">
        <v>1656</v>
      </c>
      <c r="P123" s="293"/>
      <c r="Q123" s="292"/>
    </row>
    <row r="124" spans="1:17" ht="37.5" customHeight="1" x14ac:dyDescent="0.3">
      <c r="A124" s="367">
        <v>12</v>
      </c>
      <c r="B124" s="384" t="str">
        <f>IFERROR(VLOOKUP(A124,'Impact Indicators - Section B'!$A$9:$S$27,19,FALSE),"")</f>
        <v/>
      </c>
      <c r="C124" s="467" t="str">
        <f t="array" ref="C124">IFERROR(IF(INDEX('Disaggregation Records'!$E$3:$E$56,MATCH(LEFT(L124,255),LEFT('Disaggregation Records'!$D$3:$D$56,255),0))=0,"",INDEX('Disaggregation Records'!$E$3:$E$56,MATCH(LEFT(L124,255),LEFT('Disaggregation Records'!$D$3:$D$56,255),0))),"")</f>
        <v/>
      </c>
      <c r="D124" s="467" t="str">
        <f t="array" ref="D124">IFERROR(IF(INDEX('Disaggregation Records'!$F$3:$F$56,MATCH(LEFT(L124,255),LEFT('Disaggregation Records'!$D$3:$D$56,255),0))=0,"",INDEX('Disaggregation Records'!$F$3:$F$56,MATCH(LEFT(L124,255),LEFT('Disaggregation Records'!$D$3:$D$56,255),0))),"")</f>
        <v/>
      </c>
      <c r="E124" s="370" t="str">
        <f t="array" ref="E124">IFERROR(IF(INDEX('Disaggregation Data'!$K$3:$K$154,MATCH(LEFT(M124,255),LEFT('Disaggregation Data'!$J$3:$J$154,255),0))=0,"",INDEX('Disaggregation Data'!$K$3:$K$154,MATCH(LEFT(M124,255),LEFT('Disaggregation Data'!$J$3:$J$154,255),0))),"")</f>
        <v/>
      </c>
      <c r="F124" s="370" t="str">
        <f t="array" ref="F124">IFERROR(IF(INDEX('Disaggregation Data'!$L$3:$L$154,MATCH(LEFT(M124,255),LEFT('Disaggregation Data'!$J$3:$J$154,255),0))=0,"",INDEX('Disaggregation Data'!$L$3:$L$154,MATCH(LEFT(M124,255),LEFT('Disaggregation Data'!$J$3:$J$154,255),0))),"")</f>
        <v/>
      </c>
      <c r="G124" s="370" t="str">
        <f t="array" ref="G124">IFERROR(IF(INDEX('Disaggregation Data'!$M$3:$M$154,MATCH(LEFT(M124,255),LEFT('Disaggregation Data'!$J$3:$J$154,255),0))=0,"",INDEX('Disaggregation Data'!$M$3:$M$154,MATCH(LEFT(M124,255),LEFT('Disaggregation Data'!$J$3:$J$154,255),0))),"")</f>
        <v/>
      </c>
      <c r="H124" s="369" t="str">
        <f t="array" ref="H124">IFERROR(IF(INDEX('Disaggregation Data'!$N$3:$N$154,MATCH(LEFT(M124,255),LEFT('Disaggregation Data'!$J$3:$J$154,255),0))=0,"",INDEX('Disaggregation Data'!$N$3:$N$154,MATCH(LEFT(M124,255),LEFT('Disaggregation Data'!$J$3:$J$154,255),0))),"")</f>
        <v/>
      </c>
      <c r="I124" s="464" t="str">
        <f t="array" ref="I124">IFERROR(IF(INDEX('Disaggregation Records'!$G$3:$G$56,MATCH(LEFT(L124,255),LEFT('Disaggregation Records'!$D$3:$D$56,255),0))=0,"",INDEX('Disaggregation Records'!$G$3:$G$56,MATCH(LEFT(L124,255),LEFT('Disaggregation Records'!$D$3:$D$56,255),0))),"")</f>
        <v/>
      </c>
      <c r="J124" s="464" t="s">
        <v>406</v>
      </c>
      <c r="K124" s="464">
        <f t="shared" si="4"/>
        <v>85</v>
      </c>
      <c r="L124" s="464" t="str">
        <f t="shared" si="5"/>
        <v/>
      </c>
      <c r="M124" s="464" t="str">
        <f t="shared" si="6"/>
        <v/>
      </c>
      <c r="N124" s="432" t="b">
        <f t="shared" si="7"/>
        <v>0</v>
      </c>
      <c r="O124" s="436" t="s">
        <v>1657</v>
      </c>
      <c r="P124" s="293"/>
      <c r="Q124" s="292"/>
    </row>
    <row r="125" spans="1:17" ht="37.5" customHeight="1" x14ac:dyDescent="0.3">
      <c r="A125" s="367">
        <v>12</v>
      </c>
      <c r="B125" s="384" t="str">
        <f>IFERROR(VLOOKUP(A125,'Impact Indicators - Section B'!$A$9:$S$27,19,FALSE),"")</f>
        <v/>
      </c>
      <c r="C125" s="467" t="str">
        <f t="array" ref="C125">IFERROR(IF(INDEX('Disaggregation Records'!$E$3:$E$56,MATCH(LEFT(L125,255),LEFT('Disaggregation Records'!$D$3:$D$56,255),0))=0,"",INDEX('Disaggregation Records'!$E$3:$E$56,MATCH(LEFT(L125,255),LEFT('Disaggregation Records'!$D$3:$D$56,255),0))),"")</f>
        <v/>
      </c>
      <c r="D125" s="467" t="str">
        <f t="array" ref="D125">IFERROR(IF(INDEX('Disaggregation Records'!$F$3:$F$56,MATCH(LEFT(L125,255),LEFT('Disaggregation Records'!$D$3:$D$56,255),0))=0,"",INDEX('Disaggregation Records'!$F$3:$F$56,MATCH(LEFT(L125,255),LEFT('Disaggregation Records'!$D$3:$D$56,255),0))),"")</f>
        <v/>
      </c>
      <c r="E125" s="370" t="str">
        <f t="array" ref="E125">IFERROR(IF(INDEX('Disaggregation Data'!$K$3:$K$154,MATCH(LEFT(M125,255),LEFT('Disaggregation Data'!$J$3:$J$154,255),0))=0,"",INDEX('Disaggregation Data'!$K$3:$K$154,MATCH(LEFT(M125,255),LEFT('Disaggregation Data'!$J$3:$J$154,255),0))),"")</f>
        <v/>
      </c>
      <c r="F125" s="370" t="str">
        <f t="array" ref="F125">IFERROR(IF(INDEX('Disaggregation Data'!$L$3:$L$154,MATCH(LEFT(M125,255),LEFT('Disaggregation Data'!$J$3:$J$154,255),0))=0,"",INDEX('Disaggregation Data'!$L$3:$L$154,MATCH(LEFT(M125,255),LEFT('Disaggregation Data'!$J$3:$J$154,255),0))),"")</f>
        <v/>
      </c>
      <c r="G125" s="370" t="str">
        <f t="array" ref="G125">IFERROR(IF(INDEX('Disaggregation Data'!$M$3:$M$154,MATCH(LEFT(M125,255),LEFT('Disaggregation Data'!$J$3:$J$154,255),0))=0,"",INDEX('Disaggregation Data'!$M$3:$M$154,MATCH(LEFT(M125,255),LEFT('Disaggregation Data'!$J$3:$J$154,255),0))),"")</f>
        <v/>
      </c>
      <c r="H125" s="369" t="str">
        <f t="array" ref="H125">IFERROR(IF(INDEX('Disaggregation Data'!$N$3:$N$154,MATCH(LEFT(M125,255),LEFT('Disaggregation Data'!$J$3:$J$154,255),0))=0,"",INDEX('Disaggregation Data'!$N$3:$N$154,MATCH(LEFT(M125,255),LEFT('Disaggregation Data'!$J$3:$J$154,255),0))),"")</f>
        <v/>
      </c>
      <c r="I125" s="464" t="str">
        <f t="array" ref="I125">IFERROR(IF(INDEX('Disaggregation Records'!$G$3:$G$56,MATCH(LEFT(L125,255),LEFT('Disaggregation Records'!$D$3:$D$56,255),0))=0,"",INDEX('Disaggregation Records'!$G$3:$G$56,MATCH(LEFT(L125,255),LEFT('Disaggregation Records'!$D$3:$D$56,255),0))),"")</f>
        <v/>
      </c>
      <c r="J125" s="464" t="s">
        <v>406</v>
      </c>
      <c r="K125" s="464">
        <f t="shared" si="4"/>
        <v>86</v>
      </c>
      <c r="L125" s="464" t="str">
        <f t="shared" si="5"/>
        <v/>
      </c>
      <c r="M125" s="464" t="str">
        <f t="shared" si="6"/>
        <v/>
      </c>
      <c r="N125" s="432" t="b">
        <f t="shared" si="7"/>
        <v>0</v>
      </c>
      <c r="O125" s="436" t="s">
        <v>1658</v>
      </c>
      <c r="P125" s="293"/>
      <c r="Q125" s="292"/>
    </row>
    <row r="126" spans="1:17" ht="37.5" customHeight="1" x14ac:dyDescent="0.3">
      <c r="A126" s="367">
        <v>12</v>
      </c>
      <c r="B126" s="384" t="str">
        <f>IFERROR(VLOOKUP(A126,'Impact Indicators - Section B'!$A$9:$S$27,19,FALSE),"")</f>
        <v/>
      </c>
      <c r="C126" s="467" t="str">
        <f t="array" ref="C126">IFERROR(IF(INDEX('Disaggregation Records'!$E$3:$E$56,MATCH(LEFT(L126,255),LEFT('Disaggregation Records'!$D$3:$D$56,255),0))=0,"",INDEX('Disaggregation Records'!$E$3:$E$56,MATCH(LEFT(L126,255),LEFT('Disaggregation Records'!$D$3:$D$56,255),0))),"")</f>
        <v/>
      </c>
      <c r="D126" s="467" t="str">
        <f t="array" ref="D126">IFERROR(IF(INDEX('Disaggregation Records'!$F$3:$F$56,MATCH(LEFT(L126,255),LEFT('Disaggregation Records'!$D$3:$D$56,255),0))=0,"",INDEX('Disaggregation Records'!$F$3:$F$56,MATCH(LEFT(L126,255),LEFT('Disaggregation Records'!$D$3:$D$56,255),0))),"")</f>
        <v/>
      </c>
      <c r="E126" s="370" t="str">
        <f t="array" ref="E126">IFERROR(IF(INDEX('Disaggregation Data'!$K$3:$K$154,MATCH(LEFT(M126,255),LEFT('Disaggregation Data'!$J$3:$J$154,255),0))=0,"",INDEX('Disaggregation Data'!$K$3:$K$154,MATCH(LEFT(M126,255),LEFT('Disaggregation Data'!$J$3:$J$154,255),0))),"")</f>
        <v/>
      </c>
      <c r="F126" s="370" t="str">
        <f t="array" ref="F126">IFERROR(IF(INDEX('Disaggregation Data'!$L$3:$L$154,MATCH(LEFT(M126,255),LEFT('Disaggregation Data'!$J$3:$J$154,255),0))=0,"",INDEX('Disaggregation Data'!$L$3:$L$154,MATCH(LEFT(M126,255),LEFT('Disaggregation Data'!$J$3:$J$154,255),0))),"")</f>
        <v/>
      </c>
      <c r="G126" s="370" t="str">
        <f t="array" ref="G126">IFERROR(IF(INDEX('Disaggregation Data'!$M$3:$M$154,MATCH(LEFT(M126,255),LEFT('Disaggregation Data'!$J$3:$J$154,255),0))=0,"",INDEX('Disaggregation Data'!$M$3:$M$154,MATCH(LEFT(M126,255),LEFT('Disaggregation Data'!$J$3:$J$154,255),0))),"")</f>
        <v/>
      </c>
      <c r="H126" s="369" t="str">
        <f t="array" ref="H126">IFERROR(IF(INDEX('Disaggregation Data'!$N$3:$N$154,MATCH(LEFT(M126,255),LEFT('Disaggregation Data'!$J$3:$J$154,255),0))=0,"",INDEX('Disaggregation Data'!$N$3:$N$154,MATCH(LEFT(M126,255),LEFT('Disaggregation Data'!$J$3:$J$154,255),0))),"")</f>
        <v/>
      </c>
      <c r="I126" s="464" t="str">
        <f t="array" ref="I126">IFERROR(IF(INDEX('Disaggregation Records'!$G$3:$G$56,MATCH(LEFT(L126,255),LEFT('Disaggregation Records'!$D$3:$D$56,255),0))=0,"",INDEX('Disaggregation Records'!$G$3:$G$56,MATCH(LEFT(L126,255),LEFT('Disaggregation Records'!$D$3:$D$56,255),0))),"")</f>
        <v/>
      </c>
      <c r="J126" s="464" t="s">
        <v>406</v>
      </c>
      <c r="K126" s="464">
        <f t="shared" si="4"/>
        <v>87</v>
      </c>
      <c r="L126" s="464" t="str">
        <f t="shared" si="5"/>
        <v/>
      </c>
      <c r="M126" s="464" t="str">
        <f t="shared" si="6"/>
        <v/>
      </c>
      <c r="N126" s="432" t="b">
        <f t="shared" si="7"/>
        <v>0</v>
      </c>
      <c r="O126" s="436" t="s">
        <v>1659</v>
      </c>
      <c r="P126" s="293"/>
      <c r="Q126" s="292"/>
    </row>
    <row r="127" spans="1:17" ht="37.5" customHeight="1" x14ac:dyDescent="0.3">
      <c r="A127" s="367">
        <v>12</v>
      </c>
      <c r="B127" s="384" t="str">
        <f>IFERROR(VLOOKUP(A127,'Impact Indicators - Section B'!$A$9:$S$27,19,FALSE),"")</f>
        <v/>
      </c>
      <c r="C127" s="467" t="str">
        <f t="array" ref="C127">IFERROR(IF(INDEX('Disaggregation Records'!$E$3:$E$56,MATCH(LEFT(L127,255),LEFT('Disaggregation Records'!$D$3:$D$56,255),0))=0,"",INDEX('Disaggregation Records'!$E$3:$E$56,MATCH(LEFT(L127,255),LEFT('Disaggregation Records'!$D$3:$D$56,255),0))),"")</f>
        <v/>
      </c>
      <c r="D127" s="467" t="str">
        <f t="array" ref="D127">IFERROR(IF(INDEX('Disaggregation Records'!$F$3:$F$56,MATCH(LEFT(L127,255),LEFT('Disaggregation Records'!$D$3:$D$56,255),0))=0,"",INDEX('Disaggregation Records'!$F$3:$F$56,MATCH(LEFT(L127,255),LEFT('Disaggregation Records'!$D$3:$D$56,255),0))),"")</f>
        <v/>
      </c>
      <c r="E127" s="370" t="str">
        <f t="array" ref="E127">IFERROR(IF(INDEX('Disaggregation Data'!$K$3:$K$154,MATCH(LEFT(M127,255),LEFT('Disaggregation Data'!$J$3:$J$154,255),0))=0,"",INDEX('Disaggregation Data'!$K$3:$K$154,MATCH(LEFT(M127,255),LEFT('Disaggregation Data'!$J$3:$J$154,255),0))),"")</f>
        <v/>
      </c>
      <c r="F127" s="370" t="str">
        <f t="array" ref="F127">IFERROR(IF(INDEX('Disaggregation Data'!$L$3:$L$154,MATCH(LEFT(M127,255),LEFT('Disaggregation Data'!$J$3:$J$154,255),0))=0,"",INDEX('Disaggregation Data'!$L$3:$L$154,MATCH(LEFT(M127,255),LEFT('Disaggregation Data'!$J$3:$J$154,255),0))),"")</f>
        <v/>
      </c>
      <c r="G127" s="370" t="str">
        <f t="array" ref="G127">IFERROR(IF(INDEX('Disaggregation Data'!$M$3:$M$154,MATCH(LEFT(M127,255),LEFT('Disaggregation Data'!$J$3:$J$154,255),0))=0,"",INDEX('Disaggregation Data'!$M$3:$M$154,MATCH(LEFT(M127,255),LEFT('Disaggregation Data'!$J$3:$J$154,255),0))),"")</f>
        <v/>
      </c>
      <c r="H127" s="369" t="str">
        <f t="array" ref="H127">IFERROR(IF(INDEX('Disaggregation Data'!$N$3:$N$154,MATCH(LEFT(M127,255),LEFT('Disaggregation Data'!$J$3:$J$154,255),0))=0,"",INDEX('Disaggregation Data'!$N$3:$N$154,MATCH(LEFT(M127,255),LEFT('Disaggregation Data'!$J$3:$J$154,255),0))),"")</f>
        <v/>
      </c>
      <c r="I127" s="464" t="str">
        <f t="array" ref="I127">IFERROR(IF(INDEX('Disaggregation Records'!$G$3:$G$56,MATCH(LEFT(L127,255),LEFT('Disaggregation Records'!$D$3:$D$56,255),0))=0,"",INDEX('Disaggregation Records'!$G$3:$G$56,MATCH(LEFT(L127,255),LEFT('Disaggregation Records'!$D$3:$D$56,255),0))),"")</f>
        <v/>
      </c>
      <c r="J127" s="464" t="s">
        <v>406</v>
      </c>
      <c r="K127" s="464">
        <f t="shared" si="4"/>
        <v>88</v>
      </c>
      <c r="L127" s="464" t="str">
        <f t="shared" si="5"/>
        <v/>
      </c>
      <c r="M127" s="464" t="str">
        <f t="shared" si="6"/>
        <v/>
      </c>
      <c r="N127" s="432" t="b">
        <f t="shared" si="7"/>
        <v>0</v>
      </c>
      <c r="O127" s="436" t="s">
        <v>1660</v>
      </c>
      <c r="P127" s="293"/>
      <c r="Q127" s="292"/>
    </row>
    <row r="128" spans="1:17" ht="37.5" customHeight="1" x14ac:dyDescent="0.3">
      <c r="A128" s="367">
        <v>12</v>
      </c>
      <c r="B128" s="384" t="str">
        <f>IFERROR(VLOOKUP(A128,'Impact Indicators - Section B'!$A$9:$S$27,19,FALSE),"")</f>
        <v/>
      </c>
      <c r="C128" s="467" t="str">
        <f t="array" ref="C128">IFERROR(IF(INDEX('Disaggregation Records'!$E$3:$E$56,MATCH(LEFT(L128,255),LEFT('Disaggregation Records'!$D$3:$D$56,255),0))=0,"",INDEX('Disaggregation Records'!$E$3:$E$56,MATCH(LEFT(L128,255),LEFT('Disaggregation Records'!$D$3:$D$56,255),0))),"")</f>
        <v/>
      </c>
      <c r="D128" s="467" t="str">
        <f t="array" ref="D128">IFERROR(IF(INDEX('Disaggregation Records'!$F$3:$F$56,MATCH(LEFT(L128,255),LEFT('Disaggregation Records'!$D$3:$D$56,255),0))=0,"",INDEX('Disaggregation Records'!$F$3:$F$56,MATCH(LEFT(L128,255),LEFT('Disaggregation Records'!$D$3:$D$56,255),0))),"")</f>
        <v/>
      </c>
      <c r="E128" s="370" t="str">
        <f t="array" ref="E128">IFERROR(IF(INDEX('Disaggregation Data'!$K$3:$K$154,MATCH(LEFT(M128,255),LEFT('Disaggregation Data'!$J$3:$J$154,255),0))=0,"",INDEX('Disaggregation Data'!$K$3:$K$154,MATCH(LEFT(M128,255),LEFT('Disaggregation Data'!$J$3:$J$154,255),0))),"")</f>
        <v/>
      </c>
      <c r="F128" s="370" t="str">
        <f t="array" ref="F128">IFERROR(IF(INDEX('Disaggregation Data'!$L$3:$L$154,MATCH(LEFT(M128,255),LEFT('Disaggregation Data'!$J$3:$J$154,255),0))=0,"",INDEX('Disaggregation Data'!$L$3:$L$154,MATCH(LEFT(M128,255),LEFT('Disaggregation Data'!$J$3:$J$154,255),0))),"")</f>
        <v/>
      </c>
      <c r="G128" s="370" t="str">
        <f t="array" ref="G128">IFERROR(IF(INDEX('Disaggregation Data'!$M$3:$M$154,MATCH(LEFT(M128,255),LEFT('Disaggregation Data'!$J$3:$J$154,255),0))=0,"",INDEX('Disaggregation Data'!$M$3:$M$154,MATCH(LEFT(M128,255),LEFT('Disaggregation Data'!$J$3:$J$154,255),0))),"")</f>
        <v/>
      </c>
      <c r="H128" s="369" t="str">
        <f t="array" ref="H128">IFERROR(IF(INDEX('Disaggregation Data'!$N$3:$N$154,MATCH(LEFT(M128,255),LEFT('Disaggregation Data'!$J$3:$J$154,255),0))=0,"",INDEX('Disaggregation Data'!$N$3:$N$154,MATCH(LEFT(M128,255),LEFT('Disaggregation Data'!$J$3:$J$154,255),0))),"")</f>
        <v/>
      </c>
      <c r="I128" s="464" t="str">
        <f t="array" ref="I128">IFERROR(IF(INDEX('Disaggregation Records'!$G$3:$G$56,MATCH(LEFT(L128,255),LEFT('Disaggregation Records'!$D$3:$D$56,255),0))=0,"",INDEX('Disaggregation Records'!$G$3:$G$56,MATCH(LEFT(L128,255),LEFT('Disaggregation Records'!$D$3:$D$56,255),0))),"")</f>
        <v/>
      </c>
      <c r="J128" s="464" t="s">
        <v>406</v>
      </c>
      <c r="K128" s="464">
        <f t="shared" si="4"/>
        <v>89</v>
      </c>
      <c r="L128" s="464" t="str">
        <f t="shared" si="5"/>
        <v/>
      </c>
      <c r="M128" s="464" t="str">
        <f t="shared" si="6"/>
        <v/>
      </c>
      <c r="N128" s="432" t="b">
        <f t="shared" si="7"/>
        <v>0</v>
      </c>
      <c r="O128" s="436" t="s">
        <v>1661</v>
      </c>
      <c r="P128" s="293"/>
      <c r="Q128" s="292"/>
    </row>
    <row r="129" spans="1:17" ht="37.5" customHeight="1" x14ac:dyDescent="0.3">
      <c r="A129" s="367">
        <v>13</v>
      </c>
      <c r="B129" s="384" t="str">
        <f>IFERROR(VLOOKUP(A129,'Impact Indicators - Section B'!$A$9:$S$27,19,FALSE),"")</f>
        <v/>
      </c>
      <c r="C129" s="467" t="str">
        <f t="array" ref="C129">IFERROR(IF(INDEX('Disaggregation Records'!$E$3:$E$56,MATCH(LEFT(L129,255),LEFT('Disaggregation Records'!$D$3:$D$56,255),0))=0,"",INDEX('Disaggregation Records'!$E$3:$E$56,MATCH(LEFT(L129,255),LEFT('Disaggregation Records'!$D$3:$D$56,255),0))),"")</f>
        <v/>
      </c>
      <c r="D129" s="467" t="str">
        <f t="array" ref="D129">IFERROR(IF(INDEX('Disaggregation Records'!$F$3:$F$56,MATCH(LEFT(L129,255),LEFT('Disaggregation Records'!$D$3:$D$56,255),0))=0,"",INDEX('Disaggregation Records'!$F$3:$F$56,MATCH(LEFT(L129,255),LEFT('Disaggregation Records'!$D$3:$D$56,255),0))),"")</f>
        <v/>
      </c>
      <c r="E129" s="370" t="str">
        <f t="array" ref="E129">IFERROR(IF(INDEX('Disaggregation Data'!$K$3:$K$154,MATCH(LEFT(M129,255),LEFT('Disaggregation Data'!$J$3:$J$154,255),0))=0,"",INDEX('Disaggregation Data'!$K$3:$K$154,MATCH(LEFT(M129,255),LEFT('Disaggregation Data'!$J$3:$J$154,255),0))),"")</f>
        <v/>
      </c>
      <c r="F129" s="370" t="str">
        <f t="array" ref="F129">IFERROR(IF(INDEX('Disaggregation Data'!$L$3:$L$154,MATCH(LEFT(M129,255),LEFT('Disaggregation Data'!$J$3:$J$154,255),0))=0,"",INDEX('Disaggregation Data'!$L$3:$L$154,MATCH(LEFT(M129,255),LEFT('Disaggregation Data'!$J$3:$J$154,255),0))),"")</f>
        <v/>
      </c>
      <c r="G129" s="370" t="str">
        <f t="array" ref="G129">IFERROR(IF(INDEX('Disaggregation Data'!$M$3:$M$154,MATCH(LEFT(M129,255),LEFT('Disaggregation Data'!$J$3:$J$154,255),0))=0,"",INDEX('Disaggregation Data'!$M$3:$M$154,MATCH(LEFT(M129,255),LEFT('Disaggregation Data'!$J$3:$J$154,255),0))),"")</f>
        <v/>
      </c>
      <c r="H129" s="369" t="str">
        <f t="array" ref="H129">IFERROR(IF(INDEX('Disaggregation Data'!$N$3:$N$154,MATCH(LEFT(M129,255),LEFT('Disaggregation Data'!$J$3:$J$154,255),0))=0,"",INDEX('Disaggregation Data'!$N$3:$N$154,MATCH(LEFT(M129,255),LEFT('Disaggregation Data'!$J$3:$J$154,255),0))),"")</f>
        <v/>
      </c>
      <c r="I129" s="464" t="str">
        <f t="array" ref="I129">IFERROR(IF(INDEX('Disaggregation Records'!$G$3:$G$56,MATCH(LEFT(L129,255),LEFT('Disaggregation Records'!$D$3:$D$56,255),0))=0,"",INDEX('Disaggregation Records'!$G$3:$G$56,MATCH(LEFT(L129,255),LEFT('Disaggregation Records'!$D$3:$D$56,255),0))),"")</f>
        <v/>
      </c>
      <c r="J129" s="464" t="s">
        <v>407</v>
      </c>
      <c r="K129" s="464">
        <f t="shared" si="4"/>
        <v>90</v>
      </c>
      <c r="L129" s="464" t="str">
        <f t="shared" si="5"/>
        <v/>
      </c>
      <c r="M129" s="464" t="str">
        <f t="shared" si="6"/>
        <v/>
      </c>
      <c r="N129" s="432" t="b">
        <f t="shared" si="7"/>
        <v>0</v>
      </c>
      <c r="O129" s="436" t="s">
        <v>1662</v>
      </c>
      <c r="P129" s="293"/>
      <c r="Q129" s="292"/>
    </row>
    <row r="130" spans="1:17" ht="37.5" customHeight="1" x14ac:dyDescent="0.3">
      <c r="A130" s="367">
        <v>13</v>
      </c>
      <c r="B130" s="384" t="str">
        <f>IFERROR(VLOOKUP(A130,'Impact Indicators - Section B'!$A$9:$S$27,19,FALSE),"")</f>
        <v/>
      </c>
      <c r="C130" s="467" t="str">
        <f t="array" ref="C130">IFERROR(IF(INDEX('Disaggregation Records'!$E$3:$E$56,MATCH(LEFT(L130,255),LEFT('Disaggregation Records'!$D$3:$D$56,255),0))=0,"",INDEX('Disaggregation Records'!$E$3:$E$56,MATCH(LEFT(L130,255),LEFT('Disaggregation Records'!$D$3:$D$56,255),0))),"")</f>
        <v/>
      </c>
      <c r="D130" s="467" t="str">
        <f t="array" ref="D130">IFERROR(IF(INDEX('Disaggregation Records'!$F$3:$F$56,MATCH(LEFT(L130,255),LEFT('Disaggregation Records'!$D$3:$D$56,255),0))=0,"",INDEX('Disaggregation Records'!$F$3:$F$56,MATCH(LEFT(L130,255),LEFT('Disaggregation Records'!$D$3:$D$56,255),0))),"")</f>
        <v/>
      </c>
      <c r="E130" s="370" t="str">
        <f t="array" ref="E130">IFERROR(IF(INDEX('Disaggregation Data'!$K$3:$K$154,MATCH(LEFT(M130,255),LEFT('Disaggregation Data'!$J$3:$J$154,255),0))=0,"",INDEX('Disaggregation Data'!$K$3:$K$154,MATCH(LEFT(M130,255),LEFT('Disaggregation Data'!$J$3:$J$154,255),0))),"")</f>
        <v/>
      </c>
      <c r="F130" s="370" t="str">
        <f t="array" ref="F130">IFERROR(IF(INDEX('Disaggregation Data'!$L$3:$L$154,MATCH(LEFT(M130,255),LEFT('Disaggregation Data'!$J$3:$J$154,255),0))=0,"",INDEX('Disaggregation Data'!$L$3:$L$154,MATCH(LEFT(M130,255),LEFT('Disaggregation Data'!$J$3:$J$154,255),0))),"")</f>
        <v/>
      </c>
      <c r="G130" s="370" t="str">
        <f t="array" ref="G130">IFERROR(IF(INDEX('Disaggregation Data'!$M$3:$M$154,MATCH(LEFT(M130,255),LEFT('Disaggregation Data'!$J$3:$J$154,255),0))=0,"",INDEX('Disaggregation Data'!$M$3:$M$154,MATCH(LEFT(M130,255),LEFT('Disaggregation Data'!$J$3:$J$154,255),0))),"")</f>
        <v/>
      </c>
      <c r="H130" s="369" t="str">
        <f t="array" ref="H130">IFERROR(IF(INDEX('Disaggregation Data'!$N$3:$N$154,MATCH(LEFT(M130,255),LEFT('Disaggregation Data'!$J$3:$J$154,255),0))=0,"",INDEX('Disaggregation Data'!$N$3:$N$154,MATCH(LEFT(M130,255),LEFT('Disaggregation Data'!$J$3:$J$154,255),0))),"")</f>
        <v/>
      </c>
      <c r="I130" s="464" t="str">
        <f t="array" ref="I130">IFERROR(IF(INDEX('Disaggregation Records'!$G$3:$G$56,MATCH(LEFT(L130,255),LEFT('Disaggregation Records'!$D$3:$D$56,255),0))=0,"",INDEX('Disaggregation Records'!$G$3:$G$56,MATCH(LEFT(L130,255),LEFT('Disaggregation Records'!$D$3:$D$56,255),0))),"")</f>
        <v/>
      </c>
      <c r="J130" s="464" t="s">
        <v>407</v>
      </c>
      <c r="K130" s="464">
        <f t="shared" si="4"/>
        <v>91</v>
      </c>
      <c r="L130" s="464" t="str">
        <f t="shared" si="5"/>
        <v/>
      </c>
      <c r="M130" s="464" t="str">
        <f t="shared" si="6"/>
        <v/>
      </c>
      <c r="N130" s="432" t="b">
        <f t="shared" si="7"/>
        <v>0</v>
      </c>
      <c r="O130" s="436" t="s">
        <v>1663</v>
      </c>
      <c r="P130" s="293"/>
      <c r="Q130" s="292"/>
    </row>
    <row r="131" spans="1:17" ht="37.5" customHeight="1" x14ac:dyDescent="0.3">
      <c r="A131" s="367">
        <v>13</v>
      </c>
      <c r="B131" s="384" t="str">
        <f>IFERROR(VLOOKUP(A131,'Impact Indicators - Section B'!$A$9:$S$27,19,FALSE),"")</f>
        <v/>
      </c>
      <c r="C131" s="467" t="str">
        <f t="array" ref="C131">IFERROR(IF(INDEX('Disaggregation Records'!$E$3:$E$56,MATCH(LEFT(L131,255),LEFT('Disaggregation Records'!$D$3:$D$56,255),0))=0,"",INDEX('Disaggregation Records'!$E$3:$E$56,MATCH(LEFT(L131,255),LEFT('Disaggregation Records'!$D$3:$D$56,255),0))),"")</f>
        <v/>
      </c>
      <c r="D131" s="467" t="str">
        <f t="array" ref="D131">IFERROR(IF(INDEX('Disaggregation Records'!$F$3:$F$56,MATCH(LEFT(L131,255),LEFT('Disaggregation Records'!$D$3:$D$56,255),0))=0,"",INDEX('Disaggregation Records'!$F$3:$F$56,MATCH(LEFT(L131,255),LEFT('Disaggregation Records'!$D$3:$D$56,255),0))),"")</f>
        <v/>
      </c>
      <c r="E131" s="370" t="str">
        <f t="array" ref="E131">IFERROR(IF(INDEX('Disaggregation Data'!$K$3:$K$154,MATCH(LEFT(M131,255),LEFT('Disaggregation Data'!$J$3:$J$154,255),0))=0,"",INDEX('Disaggregation Data'!$K$3:$K$154,MATCH(LEFT(M131,255),LEFT('Disaggregation Data'!$J$3:$J$154,255),0))),"")</f>
        <v/>
      </c>
      <c r="F131" s="370" t="str">
        <f t="array" ref="F131">IFERROR(IF(INDEX('Disaggregation Data'!$L$3:$L$154,MATCH(LEFT(M131,255),LEFT('Disaggregation Data'!$J$3:$J$154,255),0))=0,"",INDEX('Disaggregation Data'!$L$3:$L$154,MATCH(LEFT(M131,255),LEFT('Disaggregation Data'!$J$3:$J$154,255),0))),"")</f>
        <v/>
      </c>
      <c r="G131" s="370" t="str">
        <f t="array" ref="G131">IFERROR(IF(INDEX('Disaggregation Data'!$M$3:$M$154,MATCH(LEFT(M131,255),LEFT('Disaggregation Data'!$J$3:$J$154,255),0))=0,"",INDEX('Disaggregation Data'!$M$3:$M$154,MATCH(LEFT(M131,255),LEFT('Disaggregation Data'!$J$3:$J$154,255),0))),"")</f>
        <v/>
      </c>
      <c r="H131" s="369" t="str">
        <f t="array" ref="H131">IFERROR(IF(INDEX('Disaggregation Data'!$N$3:$N$154,MATCH(LEFT(M131,255),LEFT('Disaggregation Data'!$J$3:$J$154,255),0))=0,"",INDEX('Disaggregation Data'!$N$3:$N$154,MATCH(LEFT(M131,255),LEFT('Disaggregation Data'!$J$3:$J$154,255),0))),"")</f>
        <v/>
      </c>
      <c r="I131" s="464" t="str">
        <f t="array" ref="I131">IFERROR(IF(INDEX('Disaggregation Records'!$G$3:$G$56,MATCH(LEFT(L131,255),LEFT('Disaggregation Records'!$D$3:$D$56,255),0))=0,"",INDEX('Disaggregation Records'!$G$3:$G$56,MATCH(LEFT(L131,255),LEFT('Disaggregation Records'!$D$3:$D$56,255),0))),"")</f>
        <v/>
      </c>
      <c r="J131" s="464" t="s">
        <v>407</v>
      </c>
      <c r="K131" s="464">
        <f t="shared" si="4"/>
        <v>92</v>
      </c>
      <c r="L131" s="464" t="str">
        <f t="shared" si="5"/>
        <v/>
      </c>
      <c r="M131" s="464" t="str">
        <f t="shared" si="6"/>
        <v/>
      </c>
      <c r="N131" s="432" t="b">
        <f t="shared" si="7"/>
        <v>0</v>
      </c>
      <c r="O131" s="436" t="s">
        <v>1664</v>
      </c>
      <c r="P131" s="293"/>
      <c r="Q131" s="292"/>
    </row>
    <row r="132" spans="1:17" ht="37.5" customHeight="1" x14ac:dyDescent="0.3">
      <c r="A132" s="367">
        <v>13</v>
      </c>
      <c r="B132" s="384" t="str">
        <f>IFERROR(VLOOKUP(A132,'Impact Indicators - Section B'!$A$9:$S$27,19,FALSE),"")</f>
        <v/>
      </c>
      <c r="C132" s="467" t="str">
        <f t="array" ref="C132">IFERROR(IF(INDEX('Disaggregation Records'!$E$3:$E$56,MATCH(LEFT(L132,255),LEFT('Disaggregation Records'!$D$3:$D$56,255),0))=0,"",INDEX('Disaggregation Records'!$E$3:$E$56,MATCH(LEFT(L132,255),LEFT('Disaggregation Records'!$D$3:$D$56,255),0))),"")</f>
        <v/>
      </c>
      <c r="D132" s="467" t="str">
        <f t="array" ref="D132">IFERROR(IF(INDEX('Disaggregation Records'!$F$3:$F$56,MATCH(LEFT(L132,255),LEFT('Disaggregation Records'!$D$3:$D$56,255),0))=0,"",INDEX('Disaggregation Records'!$F$3:$F$56,MATCH(LEFT(L132,255),LEFT('Disaggregation Records'!$D$3:$D$56,255),0))),"")</f>
        <v/>
      </c>
      <c r="E132" s="370" t="str">
        <f t="array" ref="E132">IFERROR(IF(INDEX('Disaggregation Data'!$K$3:$K$154,MATCH(LEFT(M132,255),LEFT('Disaggregation Data'!$J$3:$J$154,255),0))=0,"",INDEX('Disaggregation Data'!$K$3:$K$154,MATCH(LEFT(M132,255),LEFT('Disaggregation Data'!$J$3:$J$154,255),0))),"")</f>
        <v/>
      </c>
      <c r="F132" s="370" t="str">
        <f t="array" ref="F132">IFERROR(IF(INDEX('Disaggregation Data'!$L$3:$L$154,MATCH(LEFT(M132,255),LEFT('Disaggregation Data'!$J$3:$J$154,255),0))=0,"",INDEX('Disaggregation Data'!$L$3:$L$154,MATCH(LEFT(M132,255),LEFT('Disaggregation Data'!$J$3:$J$154,255),0))),"")</f>
        <v/>
      </c>
      <c r="G132" s="370" t="str">
        <f t="array" ref="G132">IFERROR(IF(INDEX('Disaggregation Data'!$M$3:$M$154,MATCH(LEFT(M132,255),LEFT('Disaggregation Data'!$J$3:$J$154,255),0))=0,"",INDEX('Disaggregation Data'!$M$3:$M$154,MATCH(LEFT(M132,255),LEFT('Disaggregation Data'!$J$3:$J$154,255),0))),"")</f>
        <v/>
      </c>
      <c r="H132" s="369" t="str">
        <f t="array" ref="H132">IFERROR(IF(INDEX('Disaggregation Data'!$N$3:$N$154,MATCH(LEFT(M132,255),LEFT('Disaggregation Data'!$J$3:$J$154,255),0))=0,"",INDEX('Disaggregation Data'!$N$3:$N$154,MATCH(LEFT(M132,255),LEFT('Disaggregation Data'!$J$3:$J$154,255),0))),"")</f>
        <v/>
      </c>
      <c r="I132" s="464" t="str">
        <f t="array" ref="I132">IFERROR(IF(INDEX('Disaggregation Records'!$G$3:$G$56,MATCH(LEFT(L132,255),LEFT('Disaggregation Records'!$D$3:$D$56,255),0))=0,"",INDEX('Disaggregation Records'!$G$3:$G$56,MATCH(LEFT(L132,255),LEFT('Disaggregation Records'!$D$3:$D$56,255),0))),"")</f>
        <v/>
      </c>
      <c r="J132" s="464" t="s">
        <v>407</v>
      </c>
      <c r="K132" s="464">
        <f t="shared" si="4"/>
        <v>93</v>
      </c>
      <c r="L132" s="464" t="str">
        <f t="shared" si="5"/>
        <v/>
      </c>
      <c r="M132" s="464" t="str">
        <f t="shared" si="6"/>
        <v/>
      </c>
      <c r="N132" s="432" t="b">
        <f t="shared" si="7"/>
        <v>0</v>
      </c>
      <c r="O132" s="436" t="s">
        <v>1665</v>
      </c>
      <c r="P132" s="293"/>
      <c r="Q132" s="292"/>
    </row>
    <row r="133" spans="1:17" ht="37.5" customHeight="1" x14ac:dyDescent="0.3">
      <c r="A133" s="367">
        <v>13</v>
      </c>
      <c r="B133" s="384" t="str">
        <f>IFERROR(VLOOKUP(A133,'Impact Indicators - Section B'!$A$9:$S$27,19,FALSE),"")</f>
        <v/>
      </c>
      <c r="C133" s="467" t="str">
        <f t="array" ref="C133">IFERROR(IF(INDEX('Disaggregation Records'!$E$3:$E$56,MATCH(LEFT(L133,255),LEFT('Disaggregation Records'!$D$3:$D$56,255),0))=0,"",INDEX('Disaggregation Records'!$E$3:$E$56,MATCH(LEFT(L133,255),LEFT('Disaggregation Records'!$D$3:$D$56,255),0))),"")</f>
        <v/>
      </c>
      <c r="D133" s="467" t="str">
        <f t="array" ref="D133">IFERROR(IF(INDEX('Disaggregation Records'!$F$3:$F$56,MATCH(LEFT(L133,255),LEFT('Disaggregation Records'!$D$3:$D$56,255),0))=0,"",INDEX('Disaggregation Records'!$F$3:$F$56,MATCH(LEFT(L133,255),LEFT('Disaggregation Records'!$D$3:$D$56,255),0))),"")</f>
        <v/>
      </c>
      <c r="E133" s="370" t="str">
        <f t="array" ref="E133">IFERROR(IF(INDEX('Disaggregation Data'!$K$3:$K$154,MATCH(LEFT(M133,255),LEFT('Disaggregation Data'!$J$3:$J$154,255),0))=0,"",INDEX('Disaggregation Data'!$K$3:$K$154,MATCH(LEFT(M133,255),LEFT('Disaggregation Data'!$J$3:$J$154,255),0))),"")</f>
        <v/>
      </c>
      <c r="F133" s="370" t="str">
        <f t="array" ref="F133">IFERROR(IF(INDEX('Disaggregation Data'!$L$3:$L$154,MATCH(LEFT(M133,255),LEFT('Disaggregation Data'!$J$3:$J$154,255),0))=0,"",INDEX('Disaggregation Data'!$L$3:$L$154,MATCH(LEFT(M133,255),LEFT('Disaggregation Data'!$J$3:$J$154,255),0))),"")</f>
        <v/>
      </c>
      <c r="G133" s="370" t="str">
        <f t="array" ref="G133">IFERROR(IF(INDEX('Disaggregation Data'!$M$3:$M$154,MATCH(LEFT(M133,255),LEFT('Disaggregation Data'!$J$3:$J$154,255),0))=0,"",INDEX('Disaggregation Data'!$M$3:$M$154,MATCH(LEFT(M133,255),LEFT('Disaggregation Data'!$J$3:$J$154,255),0))),"")</f>
        <v/>
      </c>
      <c r="H133" s="369" t="str">
        <f t="array" ref="H133">IFERROR(IF(INDEX('Disaggregation Data'!$N$3:$N$154,MATCH(LEFT(M133,255),LEFT('Disaggregation Data'!$J$3:$J$154,255),0))=0,"",INDEX('Disaggregation Data'!$N$3:$N$154,MATCH(LEFT(M133,255),LEFT('Disaggregation Data'!$J$3:$J$154,255),0))),"")</f>
        <v/>
      </c>
      <c r="I133" s="464" t="str">
        <f t="array" ref="I133">IFERROR(IF(INDEX('Disaggregation Records'!$G$3:$G$56,MATCH(LEFT(L133,255),LEFT('Disaggregation Records'!$D$3:$D$56,255),0))=0,"",INDEX('Disaggregation Records'!$G$3:$G$56,MATCH(LEFT(L133,255),LEFT('Disaggregation Records'!$D$3:$D$56,255),0))),"")</f>
        <v/>
      </c>
      <c r="J133" s="464" t="s">
        <v>407</v>
      </c>
      <c r="K133" s="464">
        <f t="shared" si="4"/>
        <v>94</v>
      </c>
      <c r="L133" s="464" t="str">
        <f t="shared" si="5"/>
        <v/>
      </c>
      <c r="M133" s="464" t="str">
        <f t="shared" si="6"/>
        <v/>
      </c>
      <c r="N133" s="432" t="b">
        <f t="shared" si="7"/>
        <v>0</v>
      </c>
      <c r="O133" s="436" t="s">
        <v>1666</v>
      </c>
      <c r="P133" s="293"/>
      <c r="Q133" s="292"/>
    </row>
    <row r="134" spans="1:17" ht="37.5" customHeight="1" x14ac:dyDescent="0.3">
      <c r="A134" s="367">
        <v>13</v>
      </c>
      <c r="B134" s="384" t="str">
        <f>IFERROR(VLOOKUP(A134,'Impact Indicators - Section B'!$A$9:$S$27,19,FALSE),"")</f>
        <v/>
      </c>
      <c r="C134" s="467" t="str">
        <f t="array" ref="C134">IFERROR(IF(INDEX('Disaggregation Records'!$E$3:$E$56,MATCH(LEFT(L134,255),LEFT('Disaggregation Records'!$D$3:$D$56,255),0))=0,"",INDEX('Disaggregation Records'!$E$3:$E$56,MATCH(LEFT(L134,255),LEFT('Disaggregation Records'!$D$3:$D$56,255),0))),"")</f>
        <v/>
      </c>
      <c r="D134" s="467" t="str">
        <f t="array" ref="D134">IFERROR(IF(INDEX('Disaggregation Records'!$F$3:$F$56,MATCH(LEFT(L134,255),LEFT('Disaggregation Records'!$D$3:$D$56,255),0))=0,"",INDEX('Disaggregation Records'!$F$3:$F$56,MATCH(LEFT(L134,255),LEFT('Disaggregation Records'!$D$3:$D$56,255),0))),"")</f>
        <v/>
      </c>
      <c r="E134" s="370" t="str">
        <f t="array" ref="E134">IFERROR(IF(INDEX('Disaggregation Data'!$K$3:$K$154,MATCH(LEFT(M134,255),LEFT('Disaggregation Data'!$J$3:$J$154,255),0))=0,"",INDEX('Disaggregation Data'!$K$3:$K$154,MATCH(LEFT(M134,255),LEFT('Disaggregation Data'!$J$3:$J$154,255),0))),"")</f>
        <v/>
      </c>
      <c r="F134" s="370" t="str">
        <f t="array" ref="F134">IFERROR(IF(INDEX('Disaggregation Data'!$L$3:$L$154,MATCH(LEFT(M134,255),LEFT('Disaggregation Data'!$J$3:$J$154,255),0))=0,"",INDEX('Disaggregation Data'!$L$3:$L$154,MATCH(LEFT(M134,255),LEFT('Disaggregation Data'!$J$3:$J$154,255),0))),"")</f>
        <v/>
      </c>
      <c r="G134" s="370" t="str">
        <f t="array" ref="G134">IFERROR(IF(INDEX('Disaggregation Data'!$M$3:$M$154,MATCH(LEFT(M134,255),LEFT('Disaggregation Data'!$J$3:$J$154,255),0))=0,"",INDEX('Disaggregation Data'!$M$3:$M$154,MATCH(LEFT(M134,255),LEFT('Disaggregation Data'!$J$3:$J$154,255),0))),"")</f>
        <v/>
      </c>
      <c r="H134" s="369" t="str">
        <f t="array" ref="H134">IFERROR(IF(INDEX('Disaggregation Data'!$N$3:$N$154,MATCH(LEFT(M134,255),LEFT('Disaggregation Data'!$J$3:$J$154,255),0))=0,"",INDEX('Disaggregation Data'!$N$3:$N$154,MATCH(LEFT(M134,255),LEFT('Disaggregation Data'!$J$3:$J$154,255),0))),"")</f>
        <v/>
      </c>
      <c r="I134" s="464" t="str">
        <f t="array" ref="I134">IFERROR(IF(INDEX('Disaggregation Records'!$G$3:$G$56,MATCH(LEFT(L134,255),LEFT('Disaggregation Records'!$D$3:$D$56,255),0))=0,"",INDEX('Disaggregation Records'!$G$3:$G$56,MATCH(LEFT(L134,255),LEFT('Disaggregation Records'!$D$3:$D$56,255),0))),"")</f>
        <v/>
      </c>
      <c r="J134" s="464" t="s">
        <v>407</v>
      </c>
      <c r="K134" s="464">
        <f t="shared" si="4"/>
        <v>95</v>
      </c>
      <c r="L134" s="464" t="str">
        <f t="shared" si="5"/>
        <v/>
      </c>
      <c r="M134" s="464" t="str">
        <f t="shared" si="6"/>
        <v/>
      </c>
      <c r="N134" s="432" t="b">
        <f t="shared" si="7"/>
        <v>0</v>
      </c>
      <c r="O134" s="436" t="s">
        <v>1667</v>
      </c>
      <c r="P134" s="293"/>
      <c r="Q134" s="292"/>
    </row>
    <row r="135" spans="1:17" ht="37.5" customHeight="1" x14ac:dyDescent="0.3">
      <c r="A135" s="367">
        <v>13</v>
      </c>
      <c r="B135" s="384" t="str">
        <f>IFERROR(VLOOKUP(A135,'Impact Indicators - Section B'!$A$9:$S$27,19,FALSE),"")</f>
        <v/>
      </c>
      <c r="C135" s="467" t="str">
        <f t="array" ref="C135">IFERROR(IF(INDEX('Disaggregation Records'!$E$3:$E$56,MATCH(LEFT(L135,255),LEFT('Disaggregation Records'!$D$3:$D$56,255),0))=0,"",INDEX('Disaggregation Records'!$E$3:$E$56,MATCH(LEFT(L135,255),LEFT('Disaggregation Records'!$D$3:$D$56,255),0))),"")</f>
        <v/>
      </c>
      <c r="D135" s="467" t="str">
        <f t="array" ref="D135">IFERROR(IF(INDEX('Disaggregation Records'!$F$3:$F$56,MATCH(LEFT(L135,255),LEFT('Disaggregation Records'!$D$3:$D$56,255),0))=0,"",INDEX('Disaggregation Records'!$F$3:$F$56,MATCH(LEFT(L135,255),LEFT('Disaggregation Records'!$D$3:$D$56,255),0))),"")</f>
        <v/>
      </c>
      <c r="E135" s="370" t="str">
        <f t="array" ref="E135">IFERROR(IF(INDEX('Disaggregation Data'!$K$3:$K$154,MATCH(LEFT(M135,255),LEFT('Disaggregation Data'!$J$3:$J$154,255),0))=0,"",INDEX('Disaggregation Data'!$K$3:$K$154,MATCH(LEFT(M135,255),LEFT('Disaggregation Data'!$J$3:$J$154,255),0))),"")</f>
        <v/>
      </c>
      <c r="F135" s="370" t="str">
        <f t="array" ref="F135">IFERROR(IF(INDEX('Disaggregation Data'!$L$3:$L$154,MATCH(LEFT(M135,255),LEFT('Disaggregation Data'!$J$3:$J$154,255),0))=0,"",INDEX('Disaggregation Data'!$L$3:$L$154,MATCH(LEFT(M135,255),LEFT('Disaggregation Data'!$J$3:$J$154,255),0))),"")</f>
        <v/>
      </c>
      <c r="G135" s="370" t="str">
        <f t="array" ref="G135">IFERROR(IF(INDEX('Disaggregation Data'!$M$3:$M$154,MATCH(LEFT(M135,255),LEFT('Disaggregation Data'!$J$3:$J$154,255),0))=0,"",INDEX('Disaggregation Data'!$M$3:$M$154,MATCH(LEFT(M135,255),LEFT('Disaggregation Data'!$J$3:$J$154,255),0))),"")</f>
        <v/>
      </c>
      <c r="H135" s="369" t="str">
        <f t="array" ref="H135">IFERROR(IF(INDEX('Disaggregation Data'!$N$3:$N$154,MATCH(LEFT(M135,255),LEFT('Disaggregation Data'!$J$3:$J$154,255),0))=0,"",INDEX('Disaggregation Data'!$N$3:$N$154,MATCH(LEFT(M135,255),LEFT('Disaggregation Data'!$J$3:$J$154,255),0))),"")</f>
        <v/>
      </c>
      <c r="I135" s="464" t="str">
        <f t="array" ref="I135">IFERROR(IF(INDEX('Disaggregation Records'!$G$3:$G$56,MATCH(LEFT(L135,255),LEFT('Disaggregation Records'!$D$3:$D$56,255),0))=0,"",INDEX('Disaggregation Records'!$G$3:$G$56,MATCH(LEFT(L135,255),LEFT('Disaggregation Records'!$D$3:$D$56,255),0))),"")</f>
        <v/>
      </c>
      <c r="J135" s="464" t="s">
        <v>407</v>
      </c>
      <c r="K135" s="464">
        <f t="shared" si="4"/>
        <v>96</v>
      </c>
      <c r="L135" s="464" t="str">
        <f t="shared" si="5"/>
        <v/>
      </c>
      <c r="M135" s="464" t="str">
        <f t="shared" si="6"/>
        <v/>
      </c>
      <c r="N135" s="432" t="b">
        <f t="shared" si="7"/>
        <v>0</v>
      </c>
      <c r="O135" s="436" t="s">
        <v>1668</v>
      </c>
      <c r="P135" s="293"/>
      <c r="Q135" s="292"/>
    </row>
    <row r="136" spans="1:17" ht="37.5" customHeight="1" x14ac:dyDescent="0.3">
      <c r="A136" s="367">
        <v>13</v>
      </c>
      <c r="B136" s="384" t="str">
        <f>IFERROR(VLOOKUP(A136,'Impact Indicators - Section B'!$A$9:$S$27,19,FALSE),"")</f>
        <v/>
      </c>
      <c r="C136" s="467" t="str">
        <f t="array" ref="C136">IFERROR(IF(INDEX('Disaggregation Records'!$E$3:$E$56,MATCH(LEFT(L136,255),LEFT('Disaggregation Records'!$D$3:$D$56,255),0))=0,"",INDEX('Disaggregation Records'!$E$3:$E$56,MATCH(LEFT(L136,255),LEFT('Disaggregation Records'!$D$3:$D$56,255),0))),"")</f>
        <v/>
      </c>
      <c r="D136" s="467" t="str">
        <f t="array" ref="D136">IFERROR(IF(INDEX('Disaggregation Records'!$F$3:$F$56,MATCH(LEFT(L136,255),LEFT('Disaggregation Records'!$D$3:$D$56,255),0))=0,"",INDEX('Disaggregation Records'!$F$3:$F$56,MATCH(LEFT(L136,255),LEFT('Disaggregation Records'!$D$3:$D$56,255),0))),"")</f>
        <v/>
      </c>
      <c r="E136" s="370" t="str">
        <f t="array" ref="E136">IFERROR(IF(INDEX('Disaggregation Data'!$K$3:$K$154,MATCH(LEFT(M136,255),LEFT('Disaggregation Data'!$J$3:$J$154,255),0))=0,"",INDEX('Disaggregation Data'!$K$3:$K$154,MATCH(LEFT(M136,255),LEFT('Disaggregation Data'!$J$3:$J$154,255),0))),"")</f>
        <v/>
      </c>
      <c r="F136" s="370" t="str">
        <f t="array" ref="F136">IFERROR(IF(INDEX('Disaggregation Data'!$L$3:$L$154,MATCH(LEFT(M136,255),LEFT('Disaggregation Data'!$J$3:$J$154,255),0))=0,"",INDEX('Disaggregation Data'!$L$3:$L$154,MATCH(LEFT(M136,255),LEFT('Disaggregation Data'!$J$3:$J$154,255),0))),"")</f>
        <v/>
      </c>
      <c r="G136" s="370" t="str">
        <f t="array" ref="G136">IFERROR(IF(INDEX('Disaggregation Data'!$M$3:$M$154,MATCH(LEFT(M136,255),LEFT('Disaggregation Data'!$J$3:$J$154,255),0))=0,"",INDEX('Disaggregation Data'!$M$3:$M$154,MATCH(LEFT(M136,255),LEFT('Disaggregation Data'!$J$3:$J$154,255),0))),"")</f>
        <v/>
      </c>
      <c r="H136" s="369" t="str">
        <f t="array" ref="H136">IFERROR(IF(INDEX('Disaggregation Data'!$N$3:$N$154,MATCH(LEFT(M136,255),LEFT('Disaggregation Data'!$J$3:$J$154,255),0))=0,"",INDEX('Disaggregation Data'!$N$3:$N$154,MATCH(LEFT(M136,255),LEFT('Disaggregation Data'!$J$3:$J$154,255),0))),"")</f>
        <v/>
      </c>
      <c r="I136" s="464" t="str">
        <f t="array" ref="I136">IFERROR(IF(INDEX('Disaggregation Records'!$G$3:$G$56,MATCH(LEFT(L136,255),LEFT('Disaggregation Records'!$D$3:$D$56,255),0))=0,"",INDEX('Disaggregation Records'!$G$3:$G$56,MATCH(LEFT(L136,255),LEFT('Disaggregation Records'!$D$3:$D$56,255),0))),"")</f>
        <v/>
      </c>
      <c r="J136" s="464" t="s">
        <v>407</v>
      </c>
      <c r="K136" s="464">
        <f t="shared" si="4"/>
        <v>97</v>
      </c>
      <c r="L136" s="464" t="str">
        <f t="shared" si="5"/>
        <v/>
      </c>
      <c r="M136" s="464" t="str">
        <f t="shared" si="6"/>
        <v/>
      </c>
      <c r="N136" s="432" t="b">
        <f t="shared" si="7"/>
        <v>0</v>
      </c>
      <c r="O136" s="436" t="s">
        <v>1669</v>
      </c>
      <c r="P136" s="293"/>
      <c r="Q136" s="292"/>
    </row>
    <row r="137" spans="1:17" ht="37.5" customHeight="1" x14ac:dyDescent="0.3">
      <c r="A137" s="367">
        <v>13</v>
      </c>
      <c r="B137" s="384" t="str">
        <f>IFERROR(VLOOKUP(A137,'Impact Indicators - Section B'!$A$9:$S$27,19,FALSE),"")</f>
        <v/>
      </c>
      <c r="C137" s="467" t="str">
        <f t="array" ref="C137">IFERROR(IF(INDEX('Disaggregation Records'!$E$3:$E$56,MATCH(LEFT(L137,255),LEFT('Disaggregation Records'!$D$3:$D$56,255),0))=0,"",INDEX('Disaggregation Records'!$E$3:$E$56,MATCH(LEFT(L137,255),LEFT('Disaggregation Records'!$D$3:$D$56,255),0))),"")</f>
        <v/>
      </c>
      <c r="D137" s="467" t="str">
        <f t="array" ref="D137">IFERROR(IF(INDEX('Disaggregation Records'!$F$3:$F$56,MATCH(LEFT(L137,255),LEFT('Disaggregation Records'!$D$3:$D$56,255),0))=0,"",INDEX('Disaggregation Records'!$F$3:$F$56,MATCH(LEFT(L137,255),LEFT('Disaggregation Records'!$D$3:$D$56,255),0))),"")</f>
        <v/>
      </c>
      <c r="E137" s="370" t="str">
        <f t="array" ref="E137">IFERROR(IF(INDEX('Disaggregation Data'!$K$3:$K$154,MATCH(LEFT(M137,255),LEFT('Disaggregation Data'!$J$3:$J$154,255),0))=0,"",INDEX('Disaggregation Data'!$K$3:$K$154,MATCH(LEFT(M137,255),LEFT('Disaggregation Data'!$J$3:$J$154,255),0))),"")</f>
        <v/>
      </c>
      <c r="F137" s="370" t="str">
        <f t="array" ref="F137">IFERROR(IF(INDEX('Disaggregation Data'!$L$3:$L$154,MATCH(LEFT(M137,255),LEFT('Disaggregation Data'!$J$3:$J$154,255),0))=0,"",INDEX('Disaggregation Data'!$L$3:$L$154,MATCH(LEFT(M137,255),LEFT('Disaggregation Data'!$J$3:$J$154,255),0))),"")</f>
        <v/>
      </c>
      <c r="G137" s="370" t="str">
        <f t="array" ref="G137">IFERROR(IF(INDEX('Disaggregation Data'!$M$3:$M$154,MATCH(LEFT(M137,255),LEFT('Disaggregation Data'!$J$3:$J$154,255),0))=0,"",INDEX('Disaggregation Data'!$M$3:$M$154,MATCH(LEFT(M137,255),LEFT('Disaggregation Data'!$J$3:$J$154,255),0))),"")</f>
        <v/>
      </c>
      <c r="H137" s="369" t="str">
        <f t="array" ref="H137">IFERROR(IF(INDEX('Disaggregation Data'!$N$3:$N$154,MATCH(LEFT(M137,255),LEFT('Disaggregation Data'!$J$3:$J$154,255),0))=0,"",INDEX('Disaggregation Data'!$N$3:$N$154,MATCH(LEFT(M137,255),LEFT('Disaggregation Data'!$J$3:$J$154,255),0))),"")</f>
        <v/>
      </c>
      <c r="I137" s="464" t="str">
        <f t="array" ref="I137">IFERROR(IF(INDEX('Disaggregation Records'!$G$3:$G$56,MATCH(LEFT(L137,255),LEFT('Disaggregation Records'!$D$3:$D$56,255),0))=0,"",INDEX('Disaggregation Records'!$G$3:$G$56,MATCH(LEFT(L137,255),LEFT('Disaggregation Records'!$D$3:$D$56,255),0))),"")</f>
        <v/>
      </c>
      <c r="J137" s="464" t="s">
        <v>407</v>
      </c>
      <c r="K137" s="464">
        <f t="shared" ref="K137:K158" si="8">IF(B137=B136,K136+1,0)</f>
        <v>98</v>
      </c>
      <c r="L137" s="464" t="str">
        <f t="shared" ref="L137:L158" si="9">IF(B137&lt;&gt;"",B137&amp;"-"&amp;K137,"")</f>
        <v/>
      </c>
      <c r="M137" s="464" t="str">
        <f t="shared" ref="M137:M158" si="10">IF(B137&lt;&gt;"",B137&amp;C137&amp;D137,"")</f>
        <v/>
      </c>
      <c r="N137" s="432" t="b">
        <f t="shared" ref="N137:N158" si="11">IFERROR(IF(B137&lt;&gt;"",TRUE,FALSE),"")</f>
        <v>0</v>
      </c>
      <c r="O137" s="436" t="s">
        <v>1670</v>
      </c>
      <c r="P137" s="293"/>
      <c r="Q137" s="292"/>
    </row>
    <row r="138" spans="1:17" ht="37.5" customHeight="1" x14ac:dyDescent="0.3">
      <c r="A138" s="367">
        <v>13</v>
      </c>
      <c r="B138" s="384" t="str">
        <f>IFERROR(VLOOKUP(A138,'Impact Indicators - Section B'!$A$9:$S$27,19,FALSE),"")</f>
        <v/>
      </c>
      <c r="C138" s="467" t="str">
        <f t="array" ref="C138">IFERROR(IF(INDEX('Disaggregation Records'!$E$3:$E$56,MATCH(LEFT(L138,255),LEFT('Disaggregation Records'!$D$3:$D$56,255),0))=0,"",INDEX('Disaggregation Records'!$E$3:$E$56,MATCH(LEFT(L138,255),LEFT('Disaggregation Records'!$D$3:$D$56,255),0))),"")</f>
        <v/>
      </c>
      <c r="D138" s="467" t="str">
        <f t="array" ref="D138">IFERROR(IF(INDEX('Disaggregation Records'!$F$3:$F$56,MATCH(LEFT(L138,255),LEFT('Disaggregation Records'!$D$3:$D$56,255),0))=0,"",INDEX('Disaggregation Records'!$F$3:$F$56,MATCH(LEFT(L138,255),LEFT('Disaggregation Records'!$D$3:$D$56,255),0))),"")</f>
        <v/>
      </c>
      <c r="E138" s="370" t="str">
        <f t="array" ref="E138">IFERROR(IF(INDEX('Disaggregation Data'!$K$3:$K$154,MATCH(LEFT(M138,255),LEFT('Disaggregation Data'!$J$3:$J$154,255),0))=0,"",INDEX('Disaggregation Data'!$K$3:$K$154,MATCH(LEFT(M138,255),LEFT('Disaggregation Data'!$J$3:$J$154,255),0))),"")</f>
        <v/>
      </c>
      <c r="F138" s="370" t="str">
        <f t="array" ref="F138">IFERROR(IF(INDEX('Disaggregation Data'!$L$3:$L$154,MATCH(LEFT(M138,255),LEFT('Disaggregation Data'!$J$3:$J$154,255),0))=0,"",INDEX('Disaggregation Data'!$L$3:$L$154,MATCH(LEFT(M138,255),LEFT('Disaggregation Data'!$J$3:$J$154,255),0))),"")</f>
        <v/>
      </c>
      <c r="G138" s="370" t="str">
        <f t="array" ref="G138">IFERROR(IF(INDEX('Disaggregation Data'!$M$3:$M$154,MATCH(LEFT(M138,255),LEFT('Disaggregation Data'!$J$3:$J$154,255),0))=0,"",INDEX('Disaggregation Data'!$M$3:$M$154,MATCH(LEFT(M138,255),LEFT('Disaggregation Data'!$J$3:$J$154,255),0))),"")</f>
        <v/>
      </c>
      <c r="H138" s="369" t="str">
        <f t="array" ref="H138">IFERROR(IF(INDEX('Disaggregation Data'!$N$3:$N$154,MATCH(LEFT(M138,255),LEFT('Disaggregation Data'!$J$3:$J$154,255),0))=0,"",INDEX('Disaggregation Data'!$N$3:$N$154,MATCH(LEFT(M138,255),LEFT('Disaggregation Data'!$J$3:$J$154,255),0))),"")</f>
        <v/>
      </c>
      <c r="I138" s="464" t="str">
        <f t="array" ref="I138">IFERROR(IF(INDEX('Disaggregation Records'!$G$3:$G$56,MATCH(LEFT(L138,255),LEFT('Disaggregation Records'!$D$3:$D$56,255),0))=0,"",INDEX('Disaggregation Records'!$G$3:$G$56,MATCH(LEFT(L138,255),LEFT('Disaggregation Records'!$D$3:$D$56,255),0))),"")</f>
        <v/>
      </c>
      <c r="J138" s="464" t="s">
        <v>407</v>
      </c>
      <c r="K138" s="464">
        <f t="shared" si="8"/>
        <v>99</v>
      </c>
      <c r="L138" s="464" t="str">
        <f t="shared" si="9"/>
        <v/>
      </c>
      <c r="M138" s="464" t="str">
        <f t="shared" si="10"/>
        <v/>
      </c>
      <c r="N138" s="432" t="b">
        <f t="shared" si="11"/>
        <v>0</v>
      </c>
      <c r="O138" s="436" t="s">
        <v>1671</v>
      </c>
      <c r="P138" s="293"/>
      <c r="Q138" s="292"/>
    </row>
    <row r="139" spans="1:17" ht="37.5" customHeight="1" x14ac:dyDescent="0.3">
      <c r="A139" s="367">
        <v>14</v>
      </c>
      <c r="B139" s="384" t="str">
        <f>IFERROR(VLOOKUP(A139,'Impact Indicators - Section B'!$A$9:$S$27,19,FALSE),"")</f>
        <v/>
      </c>
      <c r="C139" s="467" t="str">
        <f t="array" ref="C139">IFERROR(IF(INDEX('Disaggregation Records'!$E$3:$E$56,MATCH(LEFT(L139,255),LEFT('Disaggregation Records'!$D$3:$D$56,255),0))=0,"",INDEX('Disaggregation Records'!$E$3:$E$56,MATCH(LEFT(L139,255),LEFT('Disaggregation Records'!$D$3:$D$56,255),0))),"")</f>
        <v/>
      </c>
      <c r="D139" s="467" t="str">
        <f t="array" ref="D139">IFERROR(IF(INDEX('Disaggregation Records'!$F$3:$F$56,MATCH(LEFT(L139,255),LEFT('Disaggregation Records'!$D$3:$D$56,255),0))=0,"",INDEX('Disaggregation Records'!$F$3:$F$56,MATCH(LEFT(L139,255),LEFT('Disaggregation Records'!$D$3:$D$56,255),0))),"")</f>
        <v/>
      </c>
      <c r="E139" s="370" t="str">
        <f t="array" ref="E139">IFERROR(IF(INDEX('Disaggregation Data'!$K$3:$K$154,MATCH(LEFT(M139,255),LEFT('Disaggregation Data'!$J$3:$J$154,255),0))=0,"",INDEX('Disaggregation Data'!$K$3:$K$154,MATCH(LEFT(M139,255),LEFT('Disaggregation Data'!$J$3:$J$154,255),0))),"")</f>
        <v/>
      </c>
      <c r="F139" s="370" t="str">
        <f t="array" ref="F139">IFERROR(IF(INDEX('Disaggregation Data'!$L$3:$L$154,MATCH(LEFT(M139,255),LEFT('Disaggregation Data'!$J$3:$J$154,255),0))=0,"",INDEX('Disaggregation Data'!$L$3:$L$154,MATCH(LEFT(M139,255),LEFT('Disaggregation Data'!$J$3:$J$154,255),0))),"")</f>
        <v/>
      </c>
      <c r="G139" s="370" t="str">
        <f t="array" ref="G139">IFERROR(IF(INDEX('Disaggregation Data'!$M$3:$M$154,MATCH(LEFT(M139,255),LEFT('Disaggregation Data'!$J$3:$J$154,255),0))=0,"",INDEX('Disaggregation Data'!$M$3:$M$154,MATCH(LEFT(M139,255),LEFT('Disaggregation Data'!$J$3:$J$154,255),0))),"")</f>
        <v/>
      </c>
      <c r="H139" s="369" t="str">
        <f t="array" ref="H139">IFERROR(IF(INDEX('Disaggregation Data'!$N$3:$N$154,MATCH(LEFT(M139,255),LEFT('Disaggregation Data'!$J$3:$J$154,255),0))=0,"",INDEX('Disaggregation Data'!$N$3:$N$154,MATCH(LEFT(M139,255),LEFT('Disaggregation Data'!$J$3:$J$154,255),0))),"")</f>
        <v/>
      </c>
      <c r="I139" s="464" t="str">
        <f t="array" ref="I139">IFERROR(IF(INDEX('Disaggregation Records'!$G$3:$G$56,MATCH(LEFT(L139,255),LEFT('Disaggregation Records'!$D$3:$D$56,255),0))=0,"",INDEX('Disaggregation Records'!$G$3:$G$56,MATCH(LEFT(L139,255),LEFT('Disaggregation Records'!$D$3:$D$56,255),0))),"")</f>
        <v/>
      </c>
      <c r="J139" s="464" t="s">
        <v>408</v>
      </c>
      <c r="K139" s="464">
        <f t="shared" si="8"/>
        <v>100</v>
      </c>
      <c r="L139" s="464" t="str">
        <f t="shared" si="9"/>
        <v/>
      </c>
      <c r="M139" s="464" t="str">
        <f t="shared" si="10"/>
        <v/>
      </c>
      <c r="N139" s="432" t="b">
        <f t="shared" si="11"/>
        <v>0</v>
      </c>
      <c r="O139" s="436" t="s">
        <v>1672</v>
      </c>
      <c r="P139" s="293"/>
      <c r="Q139" s="292"/>
    </row>
    <row r="140" spans="1:17" ht="37.5" customHeight="1" x14ac:dyDescent="0.3">
      <c r="A140" s="367">
        <v>14</v>
      </c>
      <c r="B140" s="384" t="str">
        <f>IFERROR(VLOOKUP(A140,'Impact Indicators - Section B'!$A$9:$S$27,19,FALSE),"")</f>
        <v/>
      </c>
      <c r="C140" s="467" t="str">
        <f t="array" ref="C140">IFERROR(IF(INDEX('Disaggregation Records'!$E$3:$E$56,MATCH(LEFT(L140,255),LEFT('Disaggregation Records'!$D$3:$D$56,255),0))=0,"",INDEX('Disaggregation Records'!$E$3:$E$56,MATCH(LEFT(L140,255),LEFT('Disaggregation Records'!$D$3:$D$56,255),0))),"")</f>
        <v/>
      </c>
      <c r="D140" s="467" t="str">
        <f t="array" ref="D140">IFERROR(IF(INDEX('Disaggregation Records'!$F$3:$F$56,MATCH(LEFT(L140,255),LEFT('Disaggregation Records'!$D$3:$D$56,255),0))=0,"",INDEX('Disaggregation Records'!$F$3:$F$56,MATCH(LEFT(L140,255),LEFT('Disaggregation Records'!$D$3:$D$56,255),0))),"")</f>
        <v/>
      </c>
      <c r="E140" s="370" t="str">
        <f t="array" ref="E140">IFERROR(IF(INDEX('Disaggregation Data'!$K$3:$K$154,MATCH(LEFT(M140,255),LEFT('Disaggregation Data'!$J$3:$J$154,255),0))=0,"",INDEX('Disaggregation Data'!$K$3:$K$154,MATCH(LEFT(M140,255),LEFT('Disaggregation Data'!$J$3:$J$154,255),0))),"")</f>
        <v/>
      </c>
      <c r="F140" s="370" t="str">
        <f t="array" ref="F140">IFERROR(IF(INDEX('Disaggregation Data'!$L$3:$L$154,MATCH(LEFT(M140,255),LEFT('Disaggregation Data'!$J$3:$J$154,255),0))=0,"",INDEX('Disaggregation Data'!$L$3:$L$154,MATCH(LEFT(M140,255),LEFT('Disaggregation Data'!$J$3:$J$154,255),0))),"")</f>
        <v/>
      </c>
      <c r="G140" s="370" t="str">
        <f t="array" ref="G140">IFERROR(IF(INDEX('Disaggregation Data'!$M$3:$M$154,MATCH(LEFT(M140,255),LEFT('Disaggregation Data'!$J$3:$J$154,255),0))=0,"",INDEX('Disaggregation Data'!$M$3:$M$154,MATCH(LEFT(M140,255),LEFT('Disaggregation Data'!$J$3:$J$154,255),0))),"")</f>
        <v/>
      </c>
      <c r="H140" s="369" t="str">
        <f t="array" ref="H140">IFERROR(IF(INDEX('Disaggregation Data'!$N$3:$N$154,MATCH(LEFT(M140,255),LEFT('Disaggregation Data'!$J$3:$J$154,255),0))=0,"",INDEX('Disaggregation Data'!$N$3:$N$154,MATCH(LEFT(M140,255),LEFT('Disaggregation Data'!$J$3:$J$154,255),0))),"")</f>
        <v/>
      </c>
      <c r="I140" s="464" t="str">
        <f t="array" ref="I140">IFERROR(IF(INDEX('Disaggregation Records'!$G$3:$G$56,MATCH(LEFT(L140,255),LEFT('Disaggregation Records'!$D$3:$D$56,255),0))=0,"",INDEX('Disaggregation Records'!$G$3:$G$56,MATCH(LEFT(L140,255),LEFT('Disaggregation Records'!$D$3:$D$56,255),0))),"")</f>
        <v/>
      </c>
      <c r="J140" s="464" t="s">
        <v>408</v>
      </c>
      <c r="K140" s="464">
        <f t="shared" si="8"/>
        <v>101</v>
      </c>
      <c r="L140" s="464" t="str">
        <f t="shared" si="9"/>
        <v/>
      </c>
      <c r="M140" s="464" t="str">
        <f t="shared" si="10"/>
        <v/>
      </c>
      <c r="N140" s="432" t="b">
        <f t="shared" si="11"/>
        <v>0</v>
      </c>
      <c r="O140" s="436" t="s">
        <v>1673</v>
      </c>
      <c r="P140" s="293"/>
      <c r="Q140" s="292"/>
    </row>
    <row r="141" spans="1:17" ht="37.5" customHeight="1" x14ac:dyDescent="0.3">
      <c r="A141" s="367">
        <v>14</v>
      </c>
      <c r="B141" s="384" t="str">
        <f>IFERROR(VLOOKUP(A141,'Impact Indicators - Section B'!$A$9:$S$27,19,FALSE),"")</f>
        <v/>
      </c>
      <c r="C141" s="467" t="str">
        <f t="array" ref="C141">IFERROR(IF(INDEX('Disaggregation Records'!$E$3:$E$56,MATCH(LEFT(L141,255),LEFT('Disaggregation Records'!$D$3:$D$56,255),0))=0,"",INDEX('Disaggregation Records'!$E$3:$E$56,MATCH(LEFT(L141,255),LEFT('Disaggregation Records'!$D$3:$D$56,255),0))),"")</f>
        <v/>
      </c>
      <c r="D141" s="467" t="str">
        <f t="array" ref="D141">IFERROR(IF(INDEX('Disaggregation Records'!$F$3:$F$56,MATCH(LEFT(L141,255),LEFT('Disaggregation Records'!$D$3:$D$56,255),0))=0,"",INDEX('Disaggregation Records'!$F$3:$F$56,MATCH(LEFT(L141,255),LEFT('Disaggregation Records'!$D$3:$D$56,255),0))),"")</f>
        <v/>
      </c>
      <c r="E141" s="370" t="str">
        <f t="array" ref="E141">IFERROR(IF(INDEX('Disaggregation Data'!$K$3:$K$154,MATCH(LEFT(M141,255),LEFT('Disaggregation Data'!$J$3:$J$154,255),0))=0,"",INDEX('Disaggregation Data'!$K$3:$K$154,MATCH(LEFT(M141,255),LEFT('Disaggregation Data'!$J$3:$J$154,255),0))),"")</f>
        <v/>
      </c>
      <c r="F141" s="370" t="str">
        <f t="array" ref="F141">IFERROR(IF(INDEX('Disaggregation Data'!$L$3:$L$154,MATCH(LEFT(M141,255),LEFT('Disaggregation Data'!$J$3:$J$154,255),0))=0,"",INDEX('Disaggregation Data'!$L$3:$L$154,MATCH(LEFT(M141,255),LEFT('Disaggregation Data'!$J$3:$J$154,255),0))),"")</f>
        <v/>
      </c>
      <c r="G141" s="370" t="str">
        <f t="array" ref="G141">IFERROR(IF(INDEX('Disaggregation Data'!$M$3:$M$154,MATCH(LEFT(M141,255),LEFT('Disaggregation Data'!$J$3:$J$154,255),0))=0,"",INDEX('Disaggregation Data'!$M$3:$M$154,MATCH(LEFT(M141,255),LEFT('Disaggregation Data'!$J$3:$J$154,255),0))),"")</f>
        <v/>
      </c>
      <c r="H141" s="369" t="str">
        <f t="array" ref="H141">IFERROR(IF(INDEX('Disaggregation Data'!$N$3:$N$154,MATCH(LEFT(M141,255),LEFT('Disaggregation Data'!$J$3:$J$154,255),0))=0,"",INDEX('Disaggregation Data'!$N$3:$N$154,MATCH(LEFT(M141,255),LEFT('Disaggregation Data'!$J$3:$J$154,255),0))),"")</f>
        <v/>
      </c>
      <c r="I141" s="464" t="str">
        <f t="array" ref="I141">IFERROR(IF(INDEX('Disaggregation Records'!$G$3:$G$56,MATCH(LEFT(L141,255),LEFT('Disaggregation Records'!$D$3:$D$56,255),0))=0,"",INDEX('Disaggregation Records'!$G$3:$G$56,MATCH(LEFT(L141,255),LEFT('Disaggregation Records'!$D$3:$D$56,255),0))),"")</f>
        <v/>
      </c>
      <c r="J141" s="464" t="s">
        <v>408</v>
      </c>
      <c r="K141" s="464">
        <f t="shared" si="8"/>
        <v>102</v>
      </c>
      <c r="L141" s="464" t="str">
        <f t="shared" si="9"/>
        <v/>
      </c>
      <c r="M141" s="464" t="str">
        <f t="shared" si="10"/>
        <v/>
      </c>
      <c r="N141" s="432" t="b">
        <f t="shared" si="11"/>
        <v>0</v>
      </c>
      <c r="O141" s="436" t="s">
        <v>1674</v>
      </c>
      <c r="P141" s="293"/>
      <c r="Q141" s="292"/>
    </row>
    <row r="142" spans="1:17" ht="37.5" customHeight="1" x14ac:dyDescent="0.3">
      <c r="A142" s="367">
        <v>14</v>
      </c>
      <c r="B142" s="384" t="str">
        <f>IFERROR(VLOOKUP(A142,'Impact Indicators - Section B'!$A$9:$S$27,19,FALSE),"")</f>
        <v/>
      </c>
      <c r="C142" s="467" t="str">
        <f t="array" ref="C142">IFERROR(IF(INDEX('Disaggregation Records'!$E$3:$E$56,MATCH(LEFT(L142,255),LEFT('Disaggregation Records'!$D$3:$D$56,255),0))=0,"",INDEX('Disaggregation Records'!$E$3:$E$56,MATCH(LEFT(L142,255),LEFT('Disaggregation Records'!$D$3:$D$56,255),0))),"")</f>
        <v/>
      </c>
      <c r="D142" s="467" t="str">
        <f t="array" ref="D142">IFERROR(IF(INDEX('Disaggregation Records'!$F$3:$F$56,MATCH(LEFT(L142,255),LEFT('Disaggregation Records'!$D$3:$D$56,255),0))=0,"",INDEX('Disaggregation Records'!$F$3:$F$56,MATCH(LEFT(L142,255),LEFT('Disaggregation Records'!$D$3:$D$56,255),0))),"")</f>
        <v/>
      </c>
      <c r="E142" s="370" t="str">
        <f t="array" ref="E142">IFERROR(IF(INDEX('Disaggregation Data'!$K$3:$K$154,MATCH(LEFT(M142,255),LEFT('Disaggregation Data'!$J$3:$J$154,255),0))=0,"",INDEX('Disaggregation Data'!$K$3:$K$154,MATCH(LEFT(M142,255),LEFT('Disaggregation Data'!$J$3:$J$154,255),0))),"")</f>
        <v/>
      </c>
      <c r="F142" s="370" t="str">
        <f t="array" ref="F142">IFERROR(IF(INDEX('Disaggregation Data'!$L$3:$L$154,MATCH(LEFT(M142,255),LEFT('Disaggregation Data'!$J$3:$J$154,255),0))=0,"",INDEX('Disaggregation Data'!$L$3:$L$154,MATCH(LEFT(M142,255),LEFT('Disaggregation Data'!$J$3:$J$154,255),0))),"")</f>
        <v/>
      </c>
      <c r="G142" s="370" t="str">
        <f t="array" ref="G142">IFERROR(IF(INDEX('Disaggregation Data'!$M$3:$M$154,MATCH(LEFT(M142,255),LEFT('Disaggregation Data'!$J$3:$J$154,255),0))=0,"",INDEX('Disaggregation Data'!$M$3:$M$154,MATCH(LEFT(M142,255),LEFT('Disaggregation Data'!$J$3:$J$154,255),0))),"")</f>
        <v/>
      </c>
      <c r="H142" s="369" t="str">
        <f t="array" ref="H142">IFERROR(IF(INDEX('Disaggregation Data'!$N$3:$N$154,MATCH(LEFT(M142,255),LEFT('Disaggregation Data'!$J$3:$J$154,255),0))=0,"",INDEX('Disaggregation Data'!$N$3:$N$154,MATCH(LEFT(M142,255),LEFT('Disaggregation Data'!$J$3:$J$154,255),0))),"")</f>
        <v/>
      </c>
      <c r="I142" s="464" t="str">
        <f t="array" ref="I142">IFERROR(IF(INDEX('Disaggregation Records'!$G$3:$G$56,MATCH(LEFT(L142,255),LEFT('Disaggregation Records'!$D$3:$D$56,255),0))=0,"",INDEX('Disaggregation Records'!$G$3:$G$56,MATCH(LEFT(L142,255),LEFT('Disaggregation Records'!$D$3:$D$56,255),0))),"")</f>
        <v/>
      </c>
      <c r="J142" s="464" t="s">
        <v>408</v>
      </c>
      <c r="K142" s="464">
        <f t="shared" si="8"/>
        <v>103</v>
      </c>
      <c r="L142" s="464" t="str">
        <f t="shared" si="9"/>
        <v/>
      </c>
      <c r="M142" s="464" t="str">
        <f t="shared" si="10"/>
        <v/>
      </c>
      <c r="N142" s="432" t="b">
        <f t="shared" si="11"/>
        <v>0</v>
      </c>
      <c r="O142" s="436" t="s">
        <v>1675</v>
      </c>
      <c r="P142" s="293"/>
      <c r="Q142" s="292"/>
    </row>
    <row r="143" spans="1:17" ht="37.5" customHeight="1" x14ac:dyDescent="0.3">
      <c r="A143" s="367">
        <v>14</v>
      </c>
      <c r="B143" s="384" t="str">
        <f>IFERROR(VLOOKUP(A143,'Impact Indicators - Section B'!$A$9:$S$27,19,FALSE),"")</f>
        <v/>
      </c>
      <c r="C143" s="467" t="str">
        <f t="array" ref="C143">IFERROR(IF(INDEX('Disaggregation Records'!$E$3:$E$56,MATCH(LEFT(L143,255),LEFT('Disaggregation Records'!$D$3:$D$56,255),0))=0,"",INDEX('Disaggregation Records'!$E$3:$E$56,MATCH(LEFT(L143,255),LEFT('Disaggregation Records'!$D$3:$D$56,255),0))),"")</f>
        <v/>
      </c>
      <c r="D143" s="467" t="str">
        <f t="array" ref="D143">IFERROR(IF(INDEX('Disaggregation Records'!$F$3:$F$56,MATCH(LEFT(L143,255),LEFT('Disaggregation Records'!$D$3:$D$56,255),0))=0,"",INDEX('Disaggregation Records'!$F$3:$F$56,MATCH(LEFT(L143,255),LEFT('Disaggregation Records'!$D$3:$D$56,255),0))),"")</f>
        <v/>
      </c>
      <c r="E143" s="370" t="str">
        <f t="array" ref="E143">IFERROR(IF(INDEX('Disaggregation Data'!$K$3:$K$154,MATCH(LEFT(M143,255),LEFT('Disaggregation Data'!$J$3:$J$154,255),0))=0,"",INDEX('Disaggregation Data'!$K$3:$K$154,MATCH(LEFT(M143,255),LEFT('Disaggregation Data'!$J$3:$J$154,255),0))),"")</f>
        <v/>
      </c>
      <c r="F143" s="370" t="str">
        <f t="array" ref="F143">IFERROR(IF(INDEX('Disaggregation Data'!$L$3:$L$154,MATCH(LEFT(M143,255),LEFT('Disaggregation Data'!$J$3:$J$154,255),0))=0,"",INDEX('Disaggregation Data'!$L$3:$L$154,MATCH(LEFT(M143,255),LEFT('Disaggregation Data'!$J$3:$J$154,255),0))),"")</f>
        <v/>
      </c>
      <c r="G143" s="370" t="str">
        <f t="array" ref="G143">IFERROR(IF(INDEX('Disaggregation Data'!$M$3:$M$154,MATCH(LEFT(M143,255),LEFT('Disaggregation Data'!$J$3:$J$154,255),0))=0,"",INDEX('Disaggregation Data'!$M$3:$M$154,MATCH(LEFT(M143,255),LEFT('Disaggregation Data'!$J$3:$J$154,255),0))),"")</f>
        <v/>
      </c>
      <c r="H143" s="369" t="str">
        <f t="array" ref="H143">IFERROR(IF(INDEX('Disaggregation Data'!$N$3:$N$154,MATCH(LEFT(M143,255),LEFT('Disaggregation Data'!$J$3:$J$154,255),0))=0,"",INDEX('Disaggregation Data'!$N$3:$N$154,MATCH(LEFT(M143,255),LEFT('Disaggregation Data'!$J$3:$J$154,255),0))),"")</f>
        <v/>
      </c>
      <c r="I143" s="464" t="str">
        <f t="array" ref="I143">IFERROR(IF(INDEX('Disaggregation Records'!$G$3:$G$56,MATCH(LEFT(L143,255),LEFT('Disaggregation Records'!$D$3:$D$56,255),0))=0,"",INDEX('Disaggregation Records'!$G$3:$G$56,MATCH(LEFT(L143,255),LEFT('Disaggregation Records'!$D$3:$D$56,255),0))),"")</f>
        <v/>
      </c>
      <c r="J143" s="464" t="s">
        <v>408</v>
      </c>
      <c r="K143" s="464">
        <f t="shared" si="8"/>
        <v>104</v>
      </c>
      <c r="L143" s="464" t="str">
        <f t="shared" si="9"/>
        <v/>
      </c>
      <c r="M143" s="464" t="str">
        <f t="shared" si="10"/>
        <v/>
      </c>
      <c r="N143" s="432" t="b">
        <f t="shared" si="11"/>
        <v>0</v>
      </c>
      <c r="O143" s="436" t="s">
        <v>1676</v>
      </c>
      <c r="P143" s="293"/>
      <c r="Q143" s="292"/>
    </row>
    <row r="144" spans="1:17" ht="37.5" customHeight="1" x14ac:dyDescent="0.3">
      <c r="A144" s="367">
        <v>14</v>
      </c>
      <c r="B144" s="384" t="str">
        <f>IFERROR(VLOOKUP(A144,'Impact Indicators - Section B'!$A$9:$S$27,19,FALSE),"")</f>
        <v/>
      </c>
      <c r="C144" s="467" t="str">
        <f t="array" ref="C144">IFERROR(IF(INDEX('Disaggregation Records'!$E$3:$E$56,MATCH(LEFT(L144,255),LEFT('Disaggregation Records'!$D$3:$D$56,255),0))=0,"",INDEX('Disaggregation Records'!$E$3:$E$56,MATCH(LEFT(L144,255),LEFT('Disaggregation Records'!$D$3:$D$56,255),0))),"")</f>
        <v/>
      </c>
      <c r="D144" s="467" t="str">
        <f t="array" ref="D144">IFERROR(IF(INDEX('Disaggregation Records'!$F$3:$F$56,MATCH(LEFT(L144,255),LEFT('Disaggregation Records'!$D$3:$D$56,255),0))=0,"",INDEX('Disaggregation Records'!$F$3:$F$56,MATCH(LEFT(L144,255),LEFT('Disaggregation Records'!$D$3:$D$56,255),0))),"")</f>
        <v/>
      </c>
      <c r="E144" s="370" t="str">
        <f t="array" ref="E144">IFERROR(IF(INDEX('Disaggregation Data'!$K$3:$K$154,MATCH(LEFT(M144,255),LEFT('Disaggregation Data'!$J$3:$J$154,255),0))=0,"",INDEX('Disaggregation Data'!$K$3:$K$154,MATCH(LEFT(M144,255),LEFT('Disaggregation Data'!$J$3:$J$154,255),0))),"")</f>
        <v/>
      </c>
      <c r="F144" s="370" t="str">
        <f t="array" ref="F144">IFERROR(IF(INDEX('Disaggregation Data'!$L$3:$L$154,MATCH(LEFT(M144,255),LEFT('Disaggregation Data'!$J$3:$J$154,255),0))=0,"",INDEX('Disaggregation Data'!$L$3:$L$154,MATCH(LEFT(M144,255),LEFT('Disaggregation Data'!$J$3:$J$154,255),0))),"")</f>
        <v/>
      </c>
      <c r="G144" s="370" t="str">
        <f t="array" ref="G144">IFERROR(IF(INDEX('Disaggregation Data'!$M$3:$M$154,MATCH(LEFT(M144,255),LEFT('Disaggregation Data'!$J$3:$J$154,255),0))=0,"",INDEX('Disaggregation Data'!$M$3:$M$154,MATCH(LEFT(M144,255),LEFT('Disaggregation Data'!$J$3:$J$154,255),0))),"")</f>
        <v/>
      </c>
      <c r="H144" s="369" t="str">
        <f t="array" ref="H144">IFERROR(IF(INDEX('Disaggregation Data'!$N$3:$N$154,MATCH(LEFT(M144,255),LEFT('Disaggregation Data'!$J$3:$J$154,255),0))=0,"",INDEX('Disaggregation Data'!$N$3:$N$154,MATCH(LEFT(M144,255),LEFT('Disaggregation Data'!$J$3:$J$154,255),0))),"")</f>
        <v/>
      </c>
      <c r="I144" s="464" t="str">
        <f t="array" ref="I144">IFERROR(IF(INDEX('Disaggregation Records'!$G$3:$G$56,MATCH(LEFT(L144,255),LEFT('Disaggregation Records'!$D$3:$D$56,255),0))=0,"",INDEX('Disaggregation Records'!$G$3:$G$56,MATCH(LEFT(L144,255),LEFT('Disaggregation Records'!$D$3:$D$56,255),0))),"")</f>
        <v/>
      </c>
      <c r="J144" s="464" t="s">
        <v>408</v>
      </c>
      <c r="K144" s="464">
        <f t="shared" si="8"/>
        <v>105</v>
      </c>
      <c r="L144" s="464" t="str">
        <f t="shared" si="9"/>
        <v/>
      </c>
      <c r="M144" s="464" t="str">
        <f t="shared" si="10"/>
        <v/>
      </c>
      <c r="N144" s="432" t="b">
        <f t="shared" si="11"/>
        <v>0</v>
      </c>
      <c r="O144" s="436" t="s">
        <v>1677</v>
      </c>
      <c r="P144" s="293"/>
      <c r="Q144" s="292"/>
    </row>
    <row r="145" spans="1:17" ht="37.5" customHeight="1" x14ac:dyDescent="0.3">
      <c r="A145" s="367">
        <v>14</v>
      </c>
      <c r="B145" s="384" t="str">
        <f>IFERROR(VLOOKUP(A145,'Impact Indicators - Section B'!$A$9:$S$27,19,FALSE),"")</f>
        <v/>
      </c>
      <c r="C145" s="467" t="str">
        <f t="array" ref="C145">IFERROR(IF(INDEX('Disaggregation Records'!$E$3:$E$56,MATCH(LEFT(L145,255),LEFT('Disaggregation Records'!$D$3:$D$56,255),0))=0,"",INDEX('Disaggregation Records'!$E$3:$E$56,MATCH(LEFT(L145,255),LEFT('Disaggregation Records'!$D$3:$D$56,255),0))),"")</f>
        <v/>
      </c>
      <c r="D145" s="467" t="str">
        <f t="array" ref="D145">IFERROR(IF(INDEX('Disaggregation Records'!$F$3:$F$56,MATCH(LEFT(L145,255),LEFT('Disaggregation Records'!$D$3:$D$56,255),0))=0,"",INDEX('Disaggregation Records'!$F$3:$F$56,MATCH(LEFT(L145,255),LEFT('Disaggregation Records'!$D$3:$D$56,255),0))),"")</f>
        <v/>
      </c>
      <c r="E145" s="370" t="str">
        <f t="array" ref="E145">IFERROR(IF(INDEX('Disaggregation Data'!$K$3:$K$154,MATCH(LEFT(M145,255),LEFT('Disaggregation Data'!$J$3:$J$154,255),0))=0,"",INDEX('Disaggregation Data'!$K$3:$K$154,MATCH(LEFT(M145,255),LEFT('Disaggregation Data'!$J$3:$J$154,255),0))),"")</f>
        <v/>
      </c>
      <c r="F145" s="370" t="str">
        <f t="array" ref="F145">IFERROR(IF(INDEX('Disaggregation Data'!$L$3:$L$154,MATCH(LEFT(M145,255),LEFT('Disaggregation Data'!$J$3:$J$154,255),0))=0,"",INDEX('Disaggregation Data'!$L$3:$L$154,MATCH(LEFT(M145,255),LEFT('Disaggregation Data'!$J$3:$J$154,255),0))),"")</f>
        <v/>
      </c>
      <c r="G145" s="370" t="str">
        <f t="array" ref="G145">IFERROR(IF(INDEX('Disaggregation Data'!$M$3:$M$154,MATCH(LEFT(M145,255),LEFT('Disaggregation Data'!$J$3:$J$154,255),0))=0,"",INDEX('Disaggregation Data'!$M$3:$M$154,MATCH(LEFT(M145,255),LEFT('Disaggregation Data'!$J$3:$J$154,255),0))),"")</f>
        <v/>
      </c>
      <c r="H145" s="369" t="str">
        <f t="array" ref="H145">IFERROR(IF(INDEX('Disaggregation Data'!$N$3:$N$154,MATCH(LEFT(M145,255),LEFT('Disaggregation Data'!$J$3:$J$154,255),0))=0,"",INDEX('Disaggregation Data'!$N$3:$N$154,MATCH(LEFT(M145,255),LEFT('Disaggregation Data'!$J$3:$J$154,255),0))),"")</f>
        <v/>
      </c>
      <c r="I145" s="464" t="str">
        <f t="array" ref="I145">IFERROR(IF(INDEX('Disaggregation Records'!$G$3:$G$56,MATCH(LEFT(L145,255),LEFT('Disaggregation Records'!$D$3:$D$56,255),0))=0,"",INDEX('Disaggregation Records'!$G$3:$G$56,MATCH(LEFT(L145,255),LEFT('Disaggregation Records'!$D$3:$D$56,255),0))),"")</f>
        <v/>
      </c>
      <c r="J145" s="464" t="s">
        <v>408</v>
      </c>
      <c r="K145" s="464">
        <f t="shared" si="8"/>
        <v>106</v>
      </c>
      <c r="L145" s="464" t="str">
        <f t="shared" si="9"/>
        <v/>
      </c>
      <c r="M145" s="464" t="str">
        <f t="shared" si="10"/>
        <v/>
      </c>
      <c r="N145" s="432" t="b">
        <f t="shared" si="11"/>
        <v>0</v>
      </c>
      <c r="O145" s="436" t="s">
        <v>1678</v>
      </c>
      <c r="P145" s="293"/>
      <c r="Q145" s="292"/>
    </row>
    <row r="146" spans="1:17" ht="37.5" customHeight="1" x14ac:dyDescent="0.3">
      <c r="A146" s="367">
        <v>14</v>
      </c>
      <c r="B146" s="384" t="str">
        <f>IFERROR(VLOOKUP(A146,'Impact Indicators - Section B'!$A$9:$S$27,19,FALSE),"")</f>
        <v/>
      </c>
      <c r="C146" s="467" t="str">
        <f t="array" ref="C146">IFERROR(IF(INDEX('Disaggregation Records'!$E$3:$E$56,MATCH(LEFT(L146,255),LEFT('Disaggregation Records'!$D$3:$D$56,255),0))=0,"",INDEX('Disaggregation Records'!$E$3:$E$56,MATCH(LEFT(L146,255),LEFT('Disaggregation Records'!$D$3:$D$56,255),0))),"")</f>
        <v/>
      </c>
      <c r="D146" s="467" t="str">
        <f t="array" ref="D146">IFERROR(IF(INDEX('Disaggregation Records'!$F$3:$F$56,MATCH(LEFT(L146,255),LEFT('Disaggregation Records'!$D$3:$D$56,255),0))=0,"",INDEX('Disaggregation Records'!$F$3:$F$56,MATCH(LEFT(L146,255),LEFT('Disaggregation Records'!$D$3:$D$56,255),0))),"")</f>
        <v/>
      </c>
      <c r="E146" s="370" t="str">
        <f t="array" ref="E146">IFERROR(IF(INDEX('Disaggregation Data'!$K$3:$K$154,MATCH(LEFT(M146,255),LEFT('Disaggregation Data'!$J$3:$J$154,255),0))=0,"",INDEX('Disaggregation Data'!$K$3:$K$154,MATCH(LEFT(M146,255),LEFT('Disaggregation Data'!$J$3:$J$154,255),0))),"")</f>
        <v/>
      </c>
      <c r="F146" s="370" t="str">
        <f t="array" ref="F146">IFERROR(IF(INDEX('Disaggregation Data'!$L$3:$L$154,MATCH(LEFT(M146,255),LEFT('Disaggregation Data'!$J$3:$J$154,255),0))=0,"",INDEX('Disaggregation Data'!$L$3:$L$154,MATCH(LEFT(M146,255),LEFT('Disaggregation Data'!$J$3:$J$154,255),0))),"")</f>
        <v/>
      </c>
      <c r="G146" s="370" t="str">
        <f t="array" ref="G146">IFERROR(IF(INDEX('Disaggregation Data'!$M$3:$M$154,MATCH(LEFT(M146,255),LEFT('Disaggregation Data'!$J$3:$J$154,255),0))=0,"",INDEX('Disaggregation Data'!$M$3:$M$154,MATCH(LEFT(M146,255),LEFT('Disaggregation Data'!$J$3:$J$154,255),0))),"")</f>
        <v/>
      </c>
      <c r="H146" s="369" t="str">
        <f t="array" ref="H146">IFERROR(IF(INDEX('Disaggregation Data'!$N$3:$N$154,MATCH(LEFT(M146,255),LEFT('Disaggregation Data'!$J$3:$J$154,255),0))=0,"",INDEX('Disaggregation Data'!$N$3:$N$154,MATCH(LEFT(M146,255),LEFT('Disaggregation Data'!$J$3:$J$154,255),0))),"")</f>
        <v/>
      </c>
      <c r="I146" s="464" t="str">
        <f t="array" ref="I146">IFERROR(IF(INDEX('Disaggregation Records'!$G$3:$G$56,MATCH(LEFT(L146,255),LEFT('Disaggregation Records'!$D$3:$D$56,255),0))=0,"",INDEX('Disaggregation Records'!$G$3:$G$56,MATCH(LEFT(L146,255),LEFT('Disaggregation Records'!$D$3:$D$56,255),0))),"")</f>
        <v/>
      </c>
      <c r="J146" s="464" t="s">
        <v>408</v>
      </c>
      <c r="K146" s="464">
        <f t="shared" si="8"/>
        <v>107</v>
      </c>
      <c r="L146" s="464" t="str">
        <f t="shared" si="9"/>
        <v/>
      </c>
      <c r="M146" s="464" t="str">
        <f t="shared" si="10"/>
        <v/>
      </c>
      <c r="N146" s="432" t="b">
        <f t="shared" si="11"/>
        <v>0</v>
      </c>
      <c r="O146" s="436" t="s">
        <v>1679</v>
      </c>
      <c r="P146" s="293"/>
      <c r="Q146" s="292"/>
    </row>
    <row r="147" spans="1:17" ht="37.5" customHeight="1" x14ac:dyDescent="0.3">
      <c r="A147" s="367">
        <v>14</v>
      </c>
      <c r="B147" s="384" t="str">
        <f>IFERROR(VLOOKUP(A147,'Impact Indicators - Section B'!$A$9:$S$27,19,FALSE),"")</f>
        <v/>
      </c>
      <c r="C147" s="467" t="str">
        <f t="array" ref="C147">IFERROR(IF(INDEX('Disaggregation Records'!$E$3:$E$56,MATCH(LEFT(L147,255),LEFT('Disaggregation Records'!$D$3:$D$56,255),0))=0,"",INDEX('Disaggregation Records'!$E$3:$E$56,MATCH(LEFT(L147,255),LEFT('Disaggregation Records'!$D$3:$D$56,255),0))),"")</f>
        <v/>
      </c>
      <c r="D147" s="467" t="str">
        <f t="array" ref="D147">IFERROR(IF(INDEX('Disaggregation Records'!$F$3:$F$56,MATCH(LEFT(L147,255),LEFT('Disaggregation Records'!$D$3:$D$56,255),0))=0,"",INDEX('Disaggregation Records'!$F$3:$F$56,MATCH(LEFT(L147,255),LEFT('Disaggregation Records'!$D$3:$D$56,255),0))),"")</f>
        <v/>
      </c>
      <c r="E147" s="370" t="str">
        <f t="array" ref="E147">IFERROR(IF(INDEX('Disaggregation Data'!$K$3:$K$154,MATCH(LEFT(M147,255),LEFT('Disaggregation Data'!$J$3:$J$154,255),0))=0,"",INDEX('Disaggregation Data'!$K$3:$K$154,MATCH(LEFT(M147,255),LEFT('Disaggregation Data'!$J$3:$J$154,255),0))),"")</f>
        <v/>
      </c>
      <c r="F147" s="370" t="str">
        <f t="array" ref="F147">IFERROR(IF(INDEX('Disaggregation Data'!$L$3:$L$154,MATCH(LEFT(M147,255),LEFT('Disaggregation Data'!$J$3:$J$154,255),0))=0,"",INDEX('Disaggregation Data'!$L$3:$L$154,MATCH(LEFT(M147,255),LEFT('Disaggregation Data'!$J$3:$J$154,255),0))),"")</f>
        <v/>
      </c>
      <c r="G147" s="370" t="str">
        <f t="array" ref="G147">IFERROR(IF(INDEX('Disaggregation Data'!$M$3:$M$154,MATCH(LEFT(M147,255),LEFT('Disaggregation Data'!$J$3:$J$154,255),0))=0,"",INDEX('Disaggregation Data'!$M$3:$M$154,MATCH(LEFT(M147,255),LEFT('Disaggregation Data'!$J$3:$J$154,255),0))),"")</f>
        <v/>
      </c>
      <c r="H147" s="369" t="str">
        <f t="array" ref="H147">IFERROR(IF(INDEX('Disaggregation Data'!$N$3:$N$154,MATCH(LEFT(M147,255),LEFT('Disaggregation Data'!$J$3:$J$154,255),0))=0,"",INDEX('Disaggregation Data'!$N$3:$N$154,MATCH(LEFT(M147,255),LEFT('Disaggregation Data'!$J$3:$J$154,255),0))),"")</f>
        <v/>
      </c>
      <c r="I147" s="464" t="str">
        <f t="array" ref="I147">IFERROR(IF(INDEX('Disaggregation Records'!$G$3:$G$56,MATCH(LEFT(L147,255),LEFT('Disaggregation Records'!$D$3:$D$56,255),0))=0,"",INDEX('Disaggregation Records'!$G$3:$G$56,MATCH(LEFT(L147,255),LEFT('Disaggregation Records'!$D$3:$D$56,255),0))),"")</f>
        <v/>
      </c>
      <c r="J147" s="464" t="s">
        <v>408</v>
      </c>
      <c r="K147" s="464">
        <f t="shared" si="8"/>
        <v>108</v>
      </c>
      <c r="L147" s="464" t="str">
        <f t="shared" si="9"/>
        <v/>
      </c>
      <c r="M147" s="464" t="str">
        <f t="shared" si="10"/>
        <v/>
      </c>
      <c r="N147" s="432" t="b">
        <f t="shared" si="11"/>
        <v>0</v>
      </c>
      <c r="O147" s="436" t="s">
        <v>1680</v>
      </c>
      <c r="P147" s="293"/>
      <c r="Q147" s="292"/>
    </row>
    <row r="148" spans="1:17" ht="37.5" customHeight="1" x14ac:dyDescent="0.3">
      <c r="A148" s="367">
        <v>14</v>
      </c>
      <c r="B148" s="384" t="str">
        <f>IFERROR(VLOOKUP(A148,'Impact Indicators - Section B'!$A$9:$S$27,19,FALSE),"")</f>
        <v/>
      </c>
      <c r="C148" s="467" t="str">
        <f t="array" ref="C148">IFERROR(IF(INDEX('Disaggregation Records'!$E$3:$E$56,MATCH(LEFT(L148,255),LEFT('Disaggregation Records'!$D$3:$D$56,255),0))=0,"",INDEX('Disaggregation Records'!$E$3:$E$56,MATCH(LEFT(L148,255),LEFT('Disaggregation Records'!$D$3:$D$56,255),0))),"")</f>
        <v/>
      </c>
      <c r="D148" s="467" t="str">
        <f t="array" ref="D148">IFERROR(IF(INDEX('Disaggregation Records'!$F$3:$F$56,MATCH(LEFT(L148,255),LEFT('Disaggregation Records'!$D$3:$D$56,255),0))=0,"",INDEX('Disaggregation Records'!$F$3:$F$56,MATCH(LEFT(L148,255),LEFT('Disaggregation Records'!$D$3:$D$56,255),0))),"")</f>
        <v/>
      </c>
      <c r="E148" s="370" t="str">
        <f t="array" ref="E148">IFERROR(IF(INDEX('Disaggregation Data'!$K$3:$K$154,MATCH(LEFT(M148,255),LEFT('Disaggregation Data'!$J$3:$J$154,255),0))=0,"",INDEX('Disaggregation Data'!$K$3:$K$154,MATCH(LEFT(M148,255),LEFT('Disaggregation Data'!$J$3:$J$154,255),0))),"")</f>
        <v/>
      </c>
      <c r="F148" s="370" t="str">
        <f t="array" ref="F148">IFERROR(IF(INDEX('Disaggregation Data'!$L$3:$L$154,MATCH(LEFT(M148,255),LEFT('Disaggregation Data'!$J$3:$J$154,255),0))=0,"",INDEX('Disaggregation Data'!$L$3:$L$154,MATCH(LEFT(M148,255),LEFT('Disaggregation Data'!$J$3:$J$154,255),0))),"")</f>
        <v/>
      </c>
      <c r="G148" s="370" t="str">
        <f t="array" ref="G148">IFERROR(IF(INDEX('Disaggregation Data'!$M$3:$M$154,MATCH(LEFT(M148,255),LEFT('Disaggregation Data'!$J$3:$J$154,255),0))=0,"",INDEX('Disaggregation Data'!$M$3:$M$154,MATCH(LEFT(M148,255),LEFT('Disaggregation Data'!$J$3:$J$154,255),0))),"")</f>
        <v/>
      </c>
      <c r="H148" s="369" t="str">
        <f t="array" ref="H148">IFERROR(IF(INDEX('Disaggregation Data'!$N$3:$N$154,MATCH(LEFT(M148,255),LEFT('Disaggregation Data'!$J$3:$J$154,255),0))=0,"",INDEX('Disaggregation Data'!$N$3:$N$154,MATCH(LEFT(M148,255),LEFT('Disaggregation Data'!$J$3:$J$154,255),0))),"")</f>
        <v/>
      </c>
      <c r="I148" s="464" t="str">
        <f t="array" ref="I148">IFERROR(IF(INDEX('Disaggregation Records'!$G$3:$G$56,MATCH(LEFT(L148,255),LEFT('Disaggregation Records'!$D$3:$D$56,255),0))=0,"",INDEX('Disaggregation Records'!$G$3:$G$56,MATCH(LEFT(L148,255),LEFT('Disaggregation Records'!$D$3:$D$56,255),0))),"")</f>
        <v/>
      </c>
      <c r="J148" s="464" t="s">
        <v>408</v>
      </c>
      <c r="K148" s="464">
        <f t="shared" si="8"/>
        <v>109</v>
      </c>
      <c r="L148" s="464" t="str">
        <f t="shared" si="9"/>
        <v/>
      </c>
      <c r="M148" s="464" t="str">
        <f t="shared" si="10"/>
        <v/>
      </c>
      <c r="N148" s="432" t="b">
        <f t="shared" si="11"/>
        <v>0</v>
      </c>
      <c r="O148" s="436" t="s">
        <v>1681</v>
      </c>
      <c r="P148" s="293"/>
      <c r="Q148" s="292"/>
    </row>
    <row r="149" spans="1:17" ht="37.5" customHeight="1" x14ac:dyDescent="0.3">
      <c r="A149" s="367">
        <v>15</v>
      </c>
      <c r="B149" s="384" t="str">
        <f>IFERROR(VLOOKUP(A149,'Impact Indicators - Section B'!$A$9:$S$27,19,FALSE),"")</f>
        <v/>
      </c>
      <c r="C149" s="467" t="str">
        <f t="array" ref="C149">IFERROR(IF(INDEX('Disaggregation Records'!$E$3:$E$56,MATCH(LEFT(L149,255),LEFT('Disaggregation Records'!$D$3:$D$56,255),0))=0,"",INDEX('Disaggregation Records'!$E$3:$E$56,MATCH(LEFT(L149,255),LEFT('Disaggregation Records'!$D$3:$D$56,255),0))),"")</f>
        <v/>
      </c>
      <c r="D149" s="467" t="str">
        <f t="array" ref="D149">IFERROR(IF(INDEX('Disaggregation Records'!$F$3:$F$56,MATCH(LEFT(L149,255),LEFT('Disaggregation Records'!$D$3:$D$56,255),0))=0,"",INDEX('Disaggregation Records'!$F$3:$F$56,MATCH(LEFT(L149,255),LEFT('Disaggregation Records'!$D$3:$D$56,255),0))),"")</f>
        <v/>
      </c>
      <c r="E149" s="370" t="str">
        <f t="array" ref="E149">IFERROR(IF(INDEX('Disaggregation Data'!$K$3:$K$154,MATCH(LEFT(M149,255),LEFT('Disaggregation Data'!$J$3:$J$154,255),0))=0,"",INDEX('Disaggregation Data'!$K$3:$K$154,MATCH(LEFT(M149,255),LEFT('Disaggregation Data'!$J$3:$J$154,255),0))),"")</f>
        <v/>
      </c>
      <c r="F149" s="370" t="str">
        <f t="array" ref="F149">IFERROR(IF(INDEX('Disaggregation Data'!$L$3:$L$154,MATCH(LEFT(M149,255),LEFT('Disaggregation Data'!$J$3:$J$154,255),0))=0,"",INDEX('Disaggregation Data'!$L$3:$L$154,MATCH(LEFT(M149,255),LEFT('Disaggregation Data'!$J$3:$J$154,255),0))),"")</f>
        <v/>
      </c>
      <c r="G149" s="370" t="str">
        <f t="array" ref="G149">IFERROR(IF(INDEX('Disaggregation Data'!$M$3:$M$154,MATCH(LEFT(M149,255),LEFT('Disaggregation Data'!$J$3:$J$154,255),0))=0,"",INDEX('Disaggregation Data'!$M$3:$M$154,MATCH(LEFT(M149,255),LEFT('Disaggregation Data'!$J$3:$J$154,255),0))),"")</f>
        <v/>
      </c>
      <c r="H149" s="369" t="str">
        <f t="array" ref="H149">IFERROR(IF(INDEX('Disaggregation Data'!$N$3:$N$154,MATCH(LEFT(M149,255),LEFT('Disaggregation Data'!$J$3:$J$154,255),0))=0,"",INDEX('Disaggregation Data'!$N$3:$N$154,MATCH(LEFT(M149,255),LEFT('Disaggregation Data'!$J$3:$J$154,255),0))),"")</f>
        <v/>
      </c>
      <c r="I149" s="464" t="str">
        <f t="array" ref="I149">IFERROR(IF(INDEX('Disaggregation Records'!$G$3:$G$56,MATCH(LEFT(L149,255),LEFT('Disaggregation Records'!$D$3:$D$56,255),0))=0,"",INDEX('Disaggregation Records'!$G$3:$G$56,MATCH(LEFT(L149,255),LEFT('Disaggregation Records'!$D$3:$D$56,255),0))),"")</f>
        <v/>
      </c>
      <c r="J149" s="464" t="s">
        <v>409</v>
      </c>
      <c r="K149" s="464">
        <f t="shared" si="8"/>
        <v>110</v>
      </c>
      <c r="L149" s="464" t="str">
        <f t="shared" si="9"/>
        <v/>
      </c>
      <c r="M149" s="464" t="str">
        <f t="shared" si="10"/>
        <v/>
      </c>
      <c r="N149" s="432" t="b">
        <f t="shared" si="11"/>
        <v>0</v>
      </c>
      <c r="O149" s="436" t="s">
        <v>1682</v>
      </c>
      <c r="P149" s="293"/>
      <c r="Q149" s="292"/>
    </row>
    <row r="150" spans="1:17" ht="37.5" customHeight="1" x14ac:dyDescent="0.3">
      <c r="A150" s="367">
        <v>15</v>
      </c>
      <c r="B150" s="384" t="str">
        <f>IFERROR(VLOOKUP(A150,'Impact Indicators - Section B'!$A$9:$S$27,19,FALSE),"")</f>
        <v/>
      </c>
      <c r="C150" s="467" t="str">
        <f t="array" ref="C150">IFERROR(IF(INDEX('Disaggregation Records'!$E$3:$E$56,MATCH(LEFT(L150,255),LEFT('Disaggregation Records'!$D$3:$D$56,255),0))=0,"",INDEX('Disaggregation Records'!$E$3:$E$56,MATCH(LEFT(L150,255),LEFT('Disaggregation Records'!$D$3:$D$56,255),0))),"")</f>
        <v/>
      </c>
      <c r="D150" s="467" t="str">
        <f t="array" ref="D150">IFERROR(IF(INDEX('Disaggregation Records'!$F$3:$F$56,MATCH(LEFT(L150,255),LEFT('Disaggregation Records'!$D$3:$D$56,255),0))=0,"",INDEX('Disaggregation Records'!$F$3:$F$56,MATCH(LEFT(L150,255),LEFT('Disaggregation Records'!$D$3:$D$56,255),0))),"")</f>
        <v/>
      </c>
      <c r="E150" s="370" t="str">
        <f t="array" ref="E150">IFERROR(IF(INDEX('Disaggregation Data'!$K$3:$K$154,MATCH(LEFT(M150,255),LEFT('Disaggregation Data'!$J$3:$J$154,255),0))=0,"",INDEX('Disaggregation Data'!$K$3:$K$154,MATCH(LEFT(M150,255),LEFT('Disaggregation Data'!$J$3:$J$154,255),0))),"")</f>
        <v/>
      </c>
      <c r="F150" s="370" t="str">
        <f t="array" ref="F150">IFERROR(IF(INDEX('Disaggregation Data'!$L$3:$L$154,MATCH(LEFT(M150,255),LEFT('Disaggregation Data'!$J$3:$J$154,255),0))=0,"",INDEX('Disaggregation Data'!$L$3:$L$154,MATCH(LEFT(M150,255),LEFT('Disaggregation Data'!$J$3:$J$154,255),0))),"")</f>
        <v/>
      </c>
      <c r="G150" s="370" t="str">
        <f t="array" ref="G150">IFERROR(IF(INDEX('Disaggregation Data'!$M$3:$M$154,MATCH(LEFT(M150,255),LEFT('Disaggregation Data'!$J$3:$J$154,255),0))=0,"",INDEX('Disaggregation Data'!$M$3:$M$154,MATCH(LEFT(M150,255),LEFT('Disaggregation Data'!$J$3:$J$154,255),0))),"")</f>
        <v/>
      </c>
      <c r="H150" s="369" t="str">
        <f t="array" ref="H150">IFERROR(IF(INDEX('Disaggregation Data'!$N$3:$N$154,MATCH(LEFT(M150,255),LEFT('Disaggregation Data'!$J$3:$J$154,255),0))=0,"",INDEX('Disaggregation Data'!$N$3:$N$154,MATCH(LEFT(M150,255),LEFT('Disaggregation Data'!$J$3:$J$154,255),0))),"")</f>
        <v/>
      </c>
      <c r="I150" s="464" t="str">
        <f t="array" ref="I150">IFERROR(IF(INDEX('Disaggregation Records'!$G$3:$G$56,MATCH(LEFT(L150,255),LEFT('Disaggregation Records'!$D$3:$D$56,255),0))=0,"",INDEX('Disaggregation Records'!$G$3:$G$56,MATCH(LEFT(L150,255),LEFT('Disaggregation Records'!$D$3:$D$56,255),0))),"")</f>
        <v/>
      </c>
      <c r="J150" s="464" t="s">
        <v>409</v>
      </c>
      <c r="K150" s="464">
        <f t="shared" si="8"/>
        <v>111</v>
      </c>
      <c r="L150" s="464" t="str">
        <f t="shared" si="9"/>
        <v/>
      </c>
      <c r="M150" s="464" t="str">
        <f t="shared" si="10"/>
        <v/>
      </c>
      <c r="N150" s="432" t="b">
        <f t="shared" si="11"/>
        <v>0</v>
      </c>
      <c r="O150" s="436" t="s">
        <v>1683</v>
      </c>
      <c r="P150" s="293"/>
      <c r="Q150" s="292"/>
    </row>
    <row r="151" spans="1:17" ht="37.5" customHeight="1" x14ac:dyDescent="0.3">
      <c r="A151" s="367">
        <v>15</v>
      </c>
      <c r="B151" s="384" t="str">
        <f>IFERROR(VLOOKUP(A151,'Impact Indicators - Section B'!$A$9:$S$27,19,FALSE),"")</f>
        <v/>
      </c>
      <c r="C151" s="467" t="str">
        <f t="array" ref="C151">IFERROR(IF(INDEX('Disaggregation Records'!$E$3:$E$56,MATCH(LEFT(L151,255),LEFT('Disaggregation Records'!$D$3:$D$56,255),0))=0,"",INDEX('Disaggregation Records'!$E$3:$E$56,MATCH(LEFT(L151,255),LEFT('Disaggregation Records'!$D$3:$D$56,255),0))),"")</f>
        <v/>
      </c>
      <c r="D151" s="467" t="str">
        <f t="array" ref="D151">IFERROR(IF(INDEX('Disaggregation Records'!$F$3:$F$56,MATCH(LEFT(L151,255),LEFT('Disaggregation Records'!$D$3:$D$56,255),0))=0,"",INDEX('Disaggregation Records'!$F$3:$F$56,MATCH(LEFT(L151,255),LEFT('Disaggregation Records'!$D$3:$D$56,255),0))),"")</f>
        <v/>
      </c>
      <c r="E151" s="370" t="str">
        <f t="array" ref="E151">IFERROR(IF(INDEX('Disaggregation Data'!$K$3:$K$154,MATCH(LEFT(M151,255),LEFT('Disaggregation Data'!$J$3:$J$154,255),0))=0,"",INDEX('Disaggregation Data'!$K$3:$K$154,MATCH(LEFT(M151,255),LEFT('Disaggregation Data'!$J$3:$J$154,255),0))),"")</f>
        <v/>
      </c>
      <c r="F151" s="370" t="str">
        <f t="array" ref="F151">IFERROR(IF(INDEX('Disaggregation Data'!$L$3:$L$154,MATCH(LEFT(M151,255),LEFT('Disaggregation Data'!$J$3:$J$154,255),0))=0,"",INDEX('Disaggregation Data'!$L$3:$L$154,MATCH(LEFT(M151,255),LEFT('Disaggregation Data'!$J$3:$J$154,255),0))),"")</f>
        <v/>
      </c>
      <c r="G151" s="370" t="str">
        <f t="array" ref="G151">IFERROR(IF(INDEX('Disaggregation Data'!$M$3:$M$154,MATCH(LEFT(M151,255),LEFT('Disaggregation Data'!$J$3:$J$154,255),0))=0,"",INDEX('Disaggregation Data'!$M$3:$M$154,MATCH(LEFT(M151,255),LEFT('Disaggregation Data'!$J$3:$J$154,255),0))),"")</f>
        <v/>
      </c>
      <c r="H151" s="369" t="str">
        <f t="array" ref="H151">IFERROR(IF(INDEX('Disaggregation Data'!$N$3:$N$154,MATCH(LEFT(M151,255),LEFT('Disaggregation Data'!$J$3:$J$154,255),0))=0,"",INDEX('Disaggregation Data'!$N$3:$N$154,MATCH(LEFT(M151,255),LEFT('Disaggregation Data'!$J$3:$J$154,255),0))),"")</f>
        <v/>
      </c>
      <c r="I151" s="464" t="str">
        <f t="array" ref="I151">IFERROR(IF(INDEX('Disaggregation Records'!$G$3:$G$56,MATCH(LEFT(L151,255),LEFT('Disaggregation Records'!$D$3:$D$56,255),0))=0,"",INDEX('Disaggregation Records'!$G$3:$G$56,MATCH(LEFT(L151,255),LEFT('Disaggregation Records'!$D$3:$D$56,255),0))),"")</f>
        <v/>
      </c>
      <c r="J151" s="464" t="s">
        <v>409</v>
      </c>
      <c r="K151" s="464">
        <f t="shared" si="8"/>
        <v>112</v>
      </c>
      <c r="L151" s="464" t="str">
        <f t="shared" si="9"/>
        <v/>
      </c>
      <c r="M151" s="464" t="str">
        <f t="shared" si="10"/>
        <v/>
      </c>
      <c r="N151" s="432" t="b">
        <f t="shared" si="11"/>
        <v>0</v>
      </c>
      <c r="O151" s="436" t="s">
        <v>1684</v>
      </c>
      <c r="P151" s="293"/>
      <c r="Q151" s="292"/>
    </row>
    <row r="152" spans="1:17" ht="37.5" customHeight="1" x14ac:dyDescent="0.3">
      <c r="A152" s="367">
        <v>15</v>
      </c>
      <c r="B152" s="384" t="str">
        <f>IFERROR(VLOOKUP(A152,'Impact Indicators - Section B'!$A$9:$S$27,19,FALSE),"")</f>
        <v/>
      </c>
      <c r="C152" s="467" t="str">
        <f t="array" ref="C152">IFERROR(IF(INDEX('Disaggregation Records'!$E$3:$E$56,MATCH(LEFT(L152,255),LEFT('Disaggregation Records'!$D$3:$D$56,255),0))=0,"",INDEX('Disaggregation Records'!$E$3:$E$56,MATCH(LEFT(L152,255),LEFT('Disaggregation Records'!$D$3:$D$56,255),0))),"")</f>
        <v/>
      </c>
      <c r="D152" s="467" t="str">
        <f t="array" ref="D152">IFERROR(IF(INDEX('Disaggregation Records'!$F$3:$F$56,MATCH(LEFT(L152,255),LEFT('Disaggregation Records'!$D$3:$D$56,255),0))=0,"",INDEX('Disaggregation Records'!$F$3:$F$56,MATCH(LEFT(L152,255),LEFT('Disaggregation Records'!$D$3:$D$56,255),0))),"")</f>
        <v/>
      </c>
      <c r="E152" s="370" t="str">
        <f t="array" ref="E152">IFERROR(IF(INDEX('Disaggregation Data'!$K$3:$K$154,MATCH(LEFT(M152,255),LEFT('Disaggregation Data'!$J$3:$J$154,255),0))=0,"",INDEX('Disaggregation Data'!$K$3:$K$154,MATCH(LEFT(M152,255),LEFT('Disaggregation Data'!$J$3:$J$154,255),0))),"")</f>
        <v/>
      </c>
      <c r="F152" s="370" t="str">
        <f t="array" ref="F152">IFERROR(IF(INDEX('Disaggregation Data'!$L$3:$L$154,MATCH(LEFT(M152,255),LEFT('Disaggregation Data'!$J$3:$J$154,255),0))=0,"",INDEX('Disaggregation Data'!$L$3:$L$154,MATCH(LEFT(M152,255),LEFT('Disaggregation Data'!$J$3:$J$154,255),0))),"")</f>
        <v/>
      </c>
      <c r="G152" s="370" t="str">
        <f t="array" ref="G152">IFERROR(IF(INDEX('Disaggregation Data'!$M$3:$M$154,MATCH(LEFT(M152,255),LEFT('Disaggregation Data'!$J$3:$J$154,255),0))=0,"",INDEX('Disaggregation Data'!$M$3:$M$154,MATCH(LEFT(M152,255),LEFT('Disaggregation Data'!$J$3:$J$154,255),0))),"")</f>
        <v/>
      </c>
      <c r="H152" s="369" t="str">
        <f t="array" ref="H152">IFERROR(IF(INDEX('Disaggregation Data'!$N$3:$N$154,MATCH(LEFT(M152,255),LEFT('Disaggregation Data'!$J$3:$J$154,255),0))=0,"",INDEX('Disaggregation Data'!$N$3:$N$154,MATCH(LEFT(M152,255),LEFT('Disaggregation Data'!$J$3:$J$154,255),0))),"")</f>
        <v/>
      </c>
      <c r="I152" s="464" t="str">
        <f t="array" ref="I152">IFERROR(IF(INDEX('Disaggregation Records'!$G$3:$G$56,MATCH(LEFT(L152,255),LEFT('Disaggregation Records'!$D$3:$D$56,255),0))=0,"",INDEX('Disaggregation Records'!$G$3:$G$56,MATCH(LEFT(L152,255),LEFT('Disaggregation Records'!$D$3:$D$56,255),0))),"")</f>
        <v/>
      </c>
      <c r="J152" s="464" t="s">
        <v>409</v>
      </c>
      <c r="K152" s="464">
        <f t="shared" si="8"/>
        <v>113</v>
      </c>
      <c r="L152" s="464" t="str">
        <f t="shared" si="9"/>
        <v/>
      </c>
      <c r="M152" s="464" t="str">
        <f t="shared" si="10"/>
        <v/>
      </c>
      <c r="N152" s="432" t="b">
        <f t="shared" si="11"/>
        <v>0</v>
      </c>
      <c r="O152" s="436" t="s">
        <v>1685</v>
      </c>
      <c r="P152" s="293"/>
      <c r="Q152" s="292"/>
    </row>
    <row r="153" spans="1:17" ht="37.5" customHeight="1" x14ac:dyDescent="0.3">
      <c r="A153" s="367">
        <v>15</v>
      </c>
      <c r="B153" s="384" t="str">
        <f>IFERROR(VLOOKUP(A153,'Impact Indicators - Section B'!$A$9:$S$27,19,FALSE),"")</f>
        <v/>
      </c>
      <c r="C153" s="467" t="str">
        <f t="array" ref="C153">IFERROR(IF(INDEX('Disaggregation Records'!$E$3:$E$56,MATCH(LEFT(L153,255),LEFT('Disaggregation Records'!$D$3:$D$56,255),0))=0,"",INDEX('Disaggregation Records'!$E$3:$E$56,MATCH(LEFT(L153,255),LEFT('Disaggregation Records'!$D$3:$D$56,255),0))),"")</f>
        <v/>
      </c>
      <c r="D153" s="467" t="str">
        <f t="array" ref="D153">IFERROR(IF(INDEX('Disaggregation Records'!$F$3:$F$56,MATCH(LEFT(L153,255),LEFT('Disaggregation Records'!$D$3:$D$56,255),0))=0,"",INDEX('Disaggregation Records'!$F$3:$F$56,MATCH(LEFT(L153,255),LEFT('Disaggregation Records'!$D$3:$D$56,255),0))),"")</f>
        <v/>
      </c>
      <c r="E153" s="370" t="str">
        <f t="array" ref="E153">IFERROR(IF(INDEX('Disaggregation Data'!$K$3:$K$154,MATCH(LEFT(M153,255),LEFT('Disaggregation Data'!$J$3:$J$154,255),0))=0,"",INDEX('Disaggregation Data'!$K$3:$K$154,MATCH(LEFT(M153,255),LEFT('Disaggregation Data'!$J$3:$J$154,255),0))),"")</f>
        <v/>
      </c>
      <c r="F153" s="370" t="str">
        <f t="array" ref="F153">IFERROR(IF(INDEX('Disaggregation Data'!$L$3:$L$154,MATCH(LEFT(M153,255),LEFT('Disaggregation Data'!$J$3:$J$154,255),0))=0,"",INDEX('Disaggregation Data'!$L$3:$L$154,MATCH(LEFT(M153,255),LEFT('Disaggregation Data'!$J$3:$J$154,255),0))),"")</f>
        <v/>
      </c>
      <c r="G153" s="370" t="str">
        <f t="array" ref="G153">IFERROR(IF(INDEX('Disaggregation Data'!$M$3:$M$154,MATCH(LEFT(M153,255),LEFT('Disaggregation Data'!$J$3:$J$154,255),0))=0,"",INDEX('Disaggregation Data'!$M$3:$M$154,MATCH(LEFT(M153,255),LEFT('Disaggregation Data'!$J$3:$J$154,255),0))),"")</f>
        <v/>
      </c>
      <c r="H153" s="369" t="str">
        <f t="array" ref="H153">IFERROR(IF(INDEX('Disaggregation Data'!$N$3:$N$154,MATCH(LEFT(M153,255),LEFT('Disaggregation Data'!$J$3:$J$154,255),0))=0,"",INDEX('Disaggregation Data'!$N$3:$N$154,MATCH(LEFT(M153,255),LEFT('Disaggregation Data'!$J$3:$J$154,255),0))),"")</f>
        <v/>
      </c>
      <c r="I153" s="464" t="str">
        <f t="array" ref="I153">IFERROR(IF(INDEX('Disaggregation Records'!$G$3:$G$56,MATCH(LEFT(L153,255),LEFT('Disaggregation Records'!$D$3:$D$56,255),0))=0,"",INDEX('Disaggregation Records'!$G$3:$G$56,MATCH(LEFT(L153,255),LEFT('Disaggregation Records'!$D$3:$D$56,255),0))),"")</f>
        <v/>
      </c>
      <c r="J153" s="464" t="s">
        <v>409</v>
      </c>
      <c r="K153" s="464">
        <f t="shared" si="8"/>
        <v>114</v>
      </c>
      <c r="L153" s="464" t="str">
        <f t="shared" si="9"/>
        <v/>
      </c>
      <c r="M153" s="464" t="str">
        <f t="shared" si="10"/>
        <v/>
      </c>
      <c r="N153" s="432" t="b">
        <f t="shared" si="11"/>
        <v>0</v>
      </c>
      <c r="O153" s="436" t="s">
        <v>1686</v>
      </c>
      <c r="P153" s="293"/>
      <c r="Q153" s="292"/>
    </row>
    <row r="154" spans="1:17" ht="37.5" customHeight="1" x14ac:dyDescent="0.3">
      <c r="A154" s="367">
        <v>15</v>
      </c>
      <c r="B154" s="384" t="str">
        <f>IFERROR(VLOOKUP(A154,'Impact Indicators - Section B'!$A$9:$S$27,19,FALSE),"")</f>
        <v/>
      </c>
      <c r="C154" s="467" t="str">
        <f t="array" ref="C154">IFERROR(IF(INDEX('Disaggregation Records'!$E$3:$E$56,MATCH(LEFT(L154,255),LEFT('Disaggregation Records'!$D$3:$D$56,255),0))=0,"",INDEX('Disaggregation Records'!$E$3:$E$56,MATCH(LEFT(L154,255),LEFT('Disaggregation Records'!$D$3:$D$56,255),0))),"")</f>
        <v/>
      </c>
      <c r="D154" s="467" t="str">
        <f t="array" ref="D154">IFERROR(IF(INDEX('Disaggregation Records'!$F$3:$F$56,MATCH(LEFT(L154,255),LEFT('Disaggregation Records'!$D$3:$D$56,255),0))=0,"",INDEX('Disaggregation Records'!$F$3:$F$56,MATCH(LEFT(L154,255),LEFT('Disaggregation Records'!$D$3:$D$56,255),0))),"")</f>
        <v/>
      </c>
      <c r="E154" s="370" t="str">
        <f t="array" ref="E154">IFERROR(IF(INDEX('Disaggregation Data'!$K$3:$K$154,MATCH(LEFT(M154,255),LEFT('Disaggregation Data'!$J$3:$J$154,255),0))=0,"",INDEX('Disaggregation Data'!$K$3:$K$154,MATCH(LEFT(M154,255),LEFT('Disaggregation Data'!$J$3:$J$154,255),0))),"")</f>
        <v/>
      </c>
      <c r="F154" s="370" t="str">
        <f t="array" ref="F154">IFERROR(IF(INDEX('Disaggregation Data'!$L$3:$L$154,MATCH(LEFT(M154,255),LEFT('Disaggregation Data'!$J$3:$J$154,255),0))=0,"",INDEX('Disaggregation Data'!$L$3:$L$154,MATCH(LEFT(M154,255),LEFT('Disaggregation Data'!$J$3:$J$154,255),0))),"")</f>
        <v/>
      </c>
      <c r="G154" s="370" t="str">
        <f t="array" ref="G154">IFERROR(IF(INDEX('Disaggregation Data'!$M$3:$M$154,MATCH(LEFT(M154,255),LEFT('Disaggregation Data'!$J$3:$J$154,255),0))=0,"",INDEX('Disaggregation Data'!$M$3:$M$154,MATCH(LEFT(M154,255),LEFT('Disaggregation Data'!$J$3:$J$154,255),0))),"")</f>
        <v/>
      </c>
      <c r="H154" s="369" t="str">
        <f t="array" ref="H154">IFERROR(IF(INDEX('Disaggregation Data'!$N$3:$N$154,MATCH(LEFT(M154,255),LEFT('Disaggregation Data'!$J$3:$J$154,255),0))=0,"",INDEX('Disaggregation Data'!$N$3:$N$154,MATCH(LEFT(M154,255),LEFT('Disaggregation Data'!$J$3:$J$154,255),0))),"")</f>
        <v/>
      </c>
      <c r="I154" s="464" t="str">
        <f t="array" ref="I154">IFERROR(IF(INDEX('Disaggregation Records'!$G$3:$G$56,MATCH(LEFT(L154,255),LEFT('Disaggregation Records'!$D$3:$D$56,255),0))=0,"",INDEX('Disaggregation Records'!$G$3:$G$56,MATCH(LEFT(L154,255),LEFT('Disaggregation Records'!$D$3:$D$56,255),0))),"")</f>
        <v/>
      </c>
      <c r="J154" s="464" t="s">
        <v>409</v>
      </c>
      <c r="K154" s="464">
        <f t="shared" si="8"/>
        <v>115</v>
      </c>
      <c r="L154" s="464" t="str">
        <f t="shared" si="9"/>
        <v/>
      </c>
      <c r="M154" s="464" t="str">
        <f t="shared" si="10"/>
        <v/>
      </c>
      <c r="N154" s="432" t="b">
        <f t="shared" si="11"/>
        <v>0</v>
      </c>
      <c r="O154" s="436" t="s">
        <v>1687</v>
      </c>
      <c r="P154" s="293"/>
      <c r="Q154" s="292"/>
    </row>
    <row r="155" spans="1:17" ht="37.5" customHeight="1" x14ac:dyDescent="0.3">
      <c r="A155" s="367">
        <v>15</v>
      </c>
      <c r="B155" s="384" t="str">
        <f>IFERROR(VLOOKUP(A155,'Impact Indicators - Section B'!$A$9:$S$27,19,FALSE),"")</f>
        <v/>
      </c>
      <c r="C155" s="467" t="str">
        <f t="array" ref="C155">IFERROR(IF(INDEX('Disaggregation Records'!$E$3:$E$56,MATCH(LEFT(L155,255),LEFT('Disaggregation Records'!$D$3:$D$56,255),0))=0,"",INDEX('Disaggregation Records'!$E$3:$E$56,MATCH(LEFT(L155,255),LEFT('Disaggregation Records'!$D$3:$D$56,255),0))),"")</f>
        <v/>
      </c>
      <c r="D155" s="467" t="str">
        <f t="array" ref="D155">IFERROR(IF(INDEX('Disaggregation Records'!$F$3:$F$56,MATCH(LEFT(L155,255),LEFT('Disaggregation Records'!$D$3:$D$56,255),0))=0,"",INDEX('Disaggregation Records'!$F$3:$F$56,MATCH(LEFT(L155,255),LEFT('Disaggregation Records'!$D$3:$D$56,255),0))),"")</f>
        <v/>
      </c>
      <c r="E155" s="370" t="str">
        <f t="array" ref="E155">IFERROR(IF(INDEX('Disaggregation Data'!$K$3:$K$154,MATCH(LEFT(M155,255),LEFT('Disaggregation Data'!$J$3:$J$154,255),0))=0,"",INDEX('Disaggregation Data'!$K$3:$K$154,MATCH(LEFT(M155,255),LEFT('Disaggregation Data'!$J$3:$J$154,255),0))),"")</f>
        <v/>
      </c>
      <c r="F155" s="370" t="str">
        <f t="array" ref="F155">IFERROR(IF(INDEX('Disaggregation Data'!$L$3:$L$154,MATCH(LEFT(M155,255),LEFT('Disaggregation Data'!$J$3:$J$154,255),0))=0,"",INDEX('Disaggregation Data'!$L$3:$L$154,MATCH(LEFT(M155,255),LEFT('Disaggregation Data'!$J$3:$J$154,255),0))),"")</f>
        <v/>
      </c>
      <c r="G155" s="370" t="str">
        <f t="array" ref="G155">IFERROR(IF(INDEX('Disaggregation Data'!$M$3:$M$154,MATCH(LEFT(M155,255),LEFT('Disaggregation Data'!$J$3:$J$154,255),0))=0,"",INDEX('Disaggregation Data'!$M$3:$M$154,MATCH(LEFT(M155,255),LEFT('Disaggregation Data'!$J$3:$J$154,255),0))),"")</f>
        <v/>
      </c>
      <c r="H155" s="369" t="str">
        <f t="array" ref="H155">IFERROR(IF(INDEX('Disaggregation Data'!$N$3:$N$154,MATCH(LEFT(M155,255),LEFT('Disaggregation Data'!$J$3:$J$154,255),0))=0,"",INDEX('Disaggregation Data'!$N$3:$N$154,MATCH(LEFT(M155,255),LEFT('Disaggregation Data'!$J$3:$J$154,255),0))),"")</f>
        <v/>
      </c>
      <c r="I155" s="464" t="str">
        <f t="array" ref="I155">IFERROR(IF(INDEX('Disaggregation Records'!$G$3:$G$56,MATCH(LEFT(L155,255),LEFT('Disaggregation Records'!$D$3:$D$56,255),0))=0,"",INDEX('Disaggregation Records'!$G$3:$G$56,MATCH(LEFT(L155,255),LEFT('Disaggregation Records'!$D$3:$D$56,255),0))),"")</f>
        <v/>
      </c>
      <c r="J155" s="464" t="s">
        <v>409</v>
      </c>
      <c r="K155" s="464">
        <f t="shared" si="8"/>
        <v>116</v>
      </c>
      <c r="L155" s="464" t="str">
        <f t="shared" si="9"/>
        <v/>
      </c>
      <c r="M155" s="464" t="str">
        <f t="shared" si="10"/>
        <v/>
      </c>
      <c r="N155" s="432" t="b">
        <f t="shared" si="11"/>
        <v>0</v>
      </c>
      <c r="O155" s="436" t="s">
        <v>1688</v>
      </c>
      <c r="P155" s="293"/>
      <c r="Q155" s="292"/>
    </row>
    <row r="156" spans="1:17" ht="37.5" customHeight="1" x14ac:dyDescent="0.3">
      <c r="A156" s="367">
        <v>15</v>
      </c>
      <c r="B156" s="384" t="str">
        <f>IFERROR(VLOOKUP(A156,'Impact Indicators - Section B'!$A$9:$S$27,19,FALSE),"")</f>
        <v/>
      </c>
      <c r="C156" s="467" t="str">
        <f t="array" ref="C156">IFERROR(IF(INDEX('Disaggregation Records'!$E$3:$E$56,MATCH(LEFT(L156,255),LEFT('Disaggregation Records'!$D$3:$D$56,255),0))=0,"",INDEX('Disaggregation Records'!$E$3:$E$56,MATCH(LEFT(L156,255),LEFT('Disaggregation Records'!$D$3:$D$56,255),0))),"")</f>
        <v/>
      </c>
      <c r="D156" s="467" t="str">
        <f t="array" ref="D156">IFERROR(IF(INDEX('Disaggregation Records'!$F$3:$F$56,MATCH(LEFT(L156,255),LEFT('Disaggregation Records'!$D$3:$D$56,255),0))=0,"",INDEX('Disaggregation Records'!$F$3:$F$56,MATCH(LEFT(L156,255),LEFT('Disaggregation Records'!$D$3:$D$56,255),0))),"")</f>
        <v/>
      </c>
      <c r="E156" s="370" t="str">
        <f t="array" ref="E156">IFERROR(IF(INDEX('Disaggregation Data'!$K$3:$K$154,MATCH(LEFT(M156,255),LEFT('Disaggregation Data'!$J$3:$J$154,255),0))=0,"",INDEX('Disaggregation Data'!$K$3:$K$154,MATCH(LEFT(M156,255),LEFT('Disaggregation Data'!$J$3:$J$154,255),0))),"")</f>
        <v/>
      </c>
      <c r="F156" s="370" t="str">
        <f t="array" ref="F156">IFERROR(IF(INDEX('Disaggregation Data'!$L$3:$L$154,MATCH(LEFT(M156,255),LEFT('Disaggregation Data'!$J$3:$J$154,255),0))=0,"",INDEX('Disaggregation Data'!$L$3:$L$154,MATCH(LEFT(M156,255),LEFT('Disaggregation Data'!$J$3:$J$154,255),0))),"")</f>
        <v/>
      </c>
      <c r="G156" s="370" t="str">
        <f t="array" ref="G156">IFERROR(IF(INDEX('Disaggregation Data'!$M$3:$M$154,MATCH(LEFT(M156,255),LEFT('Disaggregation Data'!$J$3:$J$154,255),0))=0,"",INDEX('Disaggregation Data'!$M$3:$M$154,MATCH(LEFT(M156,255),LEFT('Disaggregation Data'!$J$3:$J$154,255),0))),"")</f>
        <v/>
      </c>
      <c r="H156" s="369" t="str">
        <f t="array" ref="H156">IFERROR(IF(INDEX('Disaggregation Data'!$N$3:$N$154,MATCH(LEFT(M156,255),LEFT('Disaggregation Data'!$J$3:$J$154,255),0))=0,"",INDEX('Disaggregation Data'!$N$3:$N$154,MATCH(LEFT(M156,255),LEFT('Disaggregation Data'!$J$3:$J$154,255),0))),"")</f>
        <v/>
      </c>
      <c r="I156" s="464" t="str">
        <f t="array" ref="I156">IFERROR(IF(INDEX('Disaggregation Records'!$G$3:$G$56,MATCH(LEFT(L156,255),LEFT('Disaggregation Records'!$D$3:$D$56,255),0))=0,"",INDEX('Disaggregation Records'!$G$3:$G$56,MATCH(LEFT(L156,255),LEFT('Disaggregation Records'!$D$3:$D$56,255),0))),"")</f>
        <v/>
      </c>
      <c r="J156" s="464" t="s">
        <v>409</v>
      </c>
      <c r="K156" s="464">
        <f t="shared" si="8"/>
        <v>117</v>
      </c>
      <c r="L156" s="464" t="str">
        <f t="shared" si="9"/>
        <v/>
      </c>
      <c r="M156" s="464" t="str">
        <f t="shared" si="10"/>
        <v/>
      </c>
      <c r="N156" s="432" t="b">
        <f t="shared" si="11"/>
        <v>0</v>
      </c>
      <c r="O156" s="436" t="s">
        <v>1689</v>
      </c>
      <c r="P156" s="293"/>
      <c r="Q156" s="292"/>
    </row>
    <row r="157" spans="1:17" ht="37.5" customHeight="1" x14ac:dyDescent="0.3">
      <c r="A157" s="367">
        <v>15</v>
      </c>
      <c r="B157" s="384" t="str">
        <f>IFERROR(VLOOKUP(A157,'Impact Indicators - Section B'!$A$9:$S$27,19,FALSE),"")</f>
        <v/>
      </c>
      <c r="C157" s="467" t="str">
        <f t="array" ref="C157">IFERROR(IF(INDEX('Disaggregation Records'!$E$3:$E$56,MATCH(LEFT(L157,255),LEFT('Disaggregation Records'!$D$3:$D$56,255),0))=0,"",INDEX('Disaggregation Records'!$E$3:$E$56,MATCH(LEFT(L157,255),LEFT('Disaggregation Records'!$D$3:$D$56,255),0))),"")</f>
        <v/>
      </c>
      <c r="D157" s="467" t="str">
        <f t="array" ref="D157">IFERROR(IF(INDEX('Disaggregation Records'!$F$3:$F$56,MATCH(LEFT(L157,255),LEFT('Disaggregation Records'!$D$3:$D$56,255),0))=0,"",INDEX('Disaggregation Records'!$F$3:$F$56,MATCH(LEFT(L157,255),LEFT('Disaggregation Records'!$D$3:$D$56,255),0))),"")</f>
        <v/>
      </c>
      <c r="E157" s="370" t="str">
        <f t="array" ref="E157">IFERROR(IF(INDEX('Disaggregation Data'!$K$3:$K$154,MATCH(LEFT(M157,255),LEFT('Disaggregation Data'!$J$3:$J$154,255),0))=0,"",INDEX('Disaggregation Data'!$K$3:$K$154,MATCH(LEFT(M157,255),LEFT('Disaggregation Data'!$J$3:$J$154,255),0))),"")</f>
        <v/>
      </c>
      <c r="F157" s="370" t="str">
        <f t="array" ref="F157">IFERROR(IF(INDEX('Disaggregation Data'!$L$3:$L$154,MATCH(LEFT(M157,255),LEFT('Disaggregation Data'!$J$3:$J$154,255),0))=0,"",INDEX('Disaggregation Data'!$L$3:$L$154,MATCH(LEFT(M157,255),LEFT('Disaggregation Data'!$J$3:$J$154,255),0))),"")</f>
        <v/>
      </c>
      <c r="G157" s="370" t="str">
        <f t="array" ref="G157">IFERROR(IF(INDEX('Disaggregation Data'!$M$3:$M$154,MATCH(LEFT(M157,255),LEFT('Disaggregation Data'!$J$3:$J$154,255),0))=0,"",INDEX('Disaggregation Data'!$M$3:$M$154,MATCH(LEFT(M157,255),LEFT('Disaggregation Data'!$J$3:$J$154,255),0))),"")</f>
        <v/>
      </c>
      <c r="H157" s="369" t="str">
        <f t="array" ref="H157">IFERROR(IF(INDEX('Disaggregation Data'!$N$3:$N$154,MATCH(LEFT(M157,255),LEFT('Disaggregation Data'!$J$3:$J$154,255),0))=0,"",INDEX('Disaggregation Data'!$N$3:$N$154,MATCH(LEFT(M157,255),LEFT('Disaggregation Data'!$J$3:$J$154,255),0))),"")</f>
        <v/>
      </c>
      <c r="I157" s="464" t="str">
        <f t="array" ref="I157">IFERROR(IF(INDEX('Disaggregation Records'!$G$3:$G$56,MATCH(LEFT(L157,255),LEFT('Disaggregation Records'!$D$3:$D$56,255),0))=0,"",INDEX('Disaggregation Records'!$G$3:$G$56,MATCH(LEFT(L157,255),LEFT('Disaggregation Records'!$D$3:$D$56,255),0))),"")</f>
        <v/>
      </c>
      <c r="J157" s="464" t="s">
        <v>409</v>
      </c>
      <c r="K157" s="464">
        <f t="shared" si="8"/>
        <v>118</v>
      </c>
      <c r="L157" s="464" t="str">
        <f t="shared" si="9"/>
        <v/>
      </c>
      <c r="M157" s="464" t="str">
        <f t="shared" si="10"/>
        <v/>
      </c>
      <c r="N157" s="432" t="b">
        <f t="shared" si="11"/>
        <v>0</v>
      </c>
      <c r="O157" s="436" t="s">
        <v>1690</v>
      </c>
      <c r="P157" s="293"/>
      <c r="Q157" s="292"/>
    </row>
    <row r="158" spans="1:17" ht="37.5" customHeight="1" x14ac:dyDescent="0.3">
      <c r="A158" s="367">
        <v>15</v>
      </c>
      <c r="B158" s="384" t="str">
        <f>IFERROR(VLOOKUP(A158,'Impact Indicators - Section B'!$A$9:$S$27,19,FALSE),"")</f>
        <v/>
      </c>
      <c r="C158" s="467" t="str">
        <f t="array" ref="C158">IFERROR(IF(INDEX('Disaggregation Records'!$E$3:$E$56,MATCH(LEFT(L158,255),LEFT('Disaggregation Records'!$D$3:$D$56,255),0))=0,"",INDEX('Disaggregation Records'!$E$3:$E$56,MATCH(LEFT(L158,255),LEFT('Disaggregation Records'!$D$3:$D$56,255),0))),"")</f>
        <v/>
      </c>
      <c r="D158" s="467" t="str">
        <f t="array" ref="D158">IFERROR(IF(INDEX('Disaggregation Records'!$F$3:$F$56,MATCH(LEFT(L158,255),LEFT('Disaggregation Records'!$D$3:$D$56,255),0))=0,"",INDEX('Disaggregation Records'!$F$3:$F$56,MATCH(LEFT(L158,255),LEFT('Disaggregation Records'!$D$3:$D$56,255),0))),"")</f>
        <v/>
      </c>
      <c r="E158" s="370" t="str">
        <f t="array" ref="E158">IFERROR(IF(INDEX('Disaggregation Data'!$K$3:$K$154,MATCH(LEFT(M158,255),LEFT('Disaggregation Data'!$J$3:$J$154,255),0))=0,"",INDEX('Disaggregation Data'!$K$3:$K$154,MATCH(LEFT(M158,255),LEFT('Disaggregation Data'!$J$3:$J$154,255),0))),"")</f>
        <v/>
      </c>
      <c r="F158" s="370" t="str">
        <f t="array" ref="F158">IFERROR(IF(INDEX('Disaggregation Data'!$L$3:$L$154,MATCH(LEFT(M158,255),LEFT('Disaggregation Data'!$J$3:$J$154,255),0))=0,"",INDEX('Disaggregation Data'!$L$3:$L$154,MATCH(LEFT(M158,255),LEFT('Disaggregation Data'!$J$3:$J$154,255),0))),"")</f>
        <v/>
      </c>
      <c r="G158" s="370" t="str">
        <f t="array" ref="G158">IFERROR(IF(INDEX('Disaggregation Data'!$M$3:$M$154,MATCH(LEFT(M158,255),LEFT('Disaggregation Data'!$J$3:$J$154,255),0))=0,"",INDEX('Disaggregation Data'!$M$3:$M$154,MATCH(LEFT(M158,255),LEFT('Disaggregation Data'!$J$3:$J$154,255),0))),"")</f>
        <v/>
      </c>
      <c r="H158" s="369" t="str">
        <f t="array" ref="H158">IFERROR(IF(INDEX('Disaggregation Data'!$N$3:$N$154,MATCH(LEFT(M158,255),LEFT('Disaggregation Data'!$J$3:$J$154,255),0))=0,"",INDEX('Disaggregation Data'!$N$3:$N$154,MATCH(LEFT(M158,255),LEFT('Disaggregation Data'!$J$3:$J$154,255),0))),"")</f>
        <v/>
      </c>
      <c r="I158" s="464" t="str">
        <f t="array" ref="I158">IFERROR(IF(INDEX('Disaggregation Records'!$G$3:$G$56,MATCH(LEFT(L158,255),LEFT('Disaggregation Records'!$D$3:$D$56,255),0))=0,"",INDEX('Disaggregation Records'!$G$3:$G$56,MATCH(LEFT(L158,255),LEFT('Disaggregation Records'!$D$3:$D$56,255),0))),"")</f>
        <v/>
      </c>
      <c r="J158" s="464" t="s">
        <v>409</v>
      </c>
      <c r="K158" s="464">
        <f t="shared" si="8"/>
        <v>119</v>
      </c>
      <c r="L158" s="464" t="str">
        <f t="shared" si="9"/>
        <v/>
      </c>
      <c r="M158" s="464" t="str">
        <f t="shared" si="10"/>
        <v/>
      </c>
      <c r="N158" s="432" t="b">
        <f t="shared" si="11"/>
        <v>0</v>
      </c>
      <c r="O158" s="436" t="s">
        <v>1691</v>
      </c>
      <c r="P158" s="293"/>
      <c r="Q158" s="292"/>
    </row>
    <row r="159" spans="1:17" ht="2.1" customHeight="1" thickBot="1" x14ac:dyDescent="0.35">
      <c r="A159" s="65"/>
      <c r="B159" s="66"/>
      <c r="C159" s="66"/>
      <c r="D159" s="66"/>
      <c r="E159" s="66"/>
      <c r="F159" s="66"/>
      <c r="G159" s="66"/>
      <c r="H159" s="66"/>
      <c r="I159" s="66"/>
      <c r="J159" s="123"/>
      <c r="K159" s="123"/>
      <c r="L159" s="123"/>
      <c r="M159" s="123"/>
      <c r="N159" s="123"/>
      <c r="O159" s="66"/>
      <c r="P159" s="172"/>
      <c r="Q159" s="173"/>
    </row>
    <row r="160" spans="1:17" ht="39" customHeight="1" thickBot="1" x14ac:dyDescent="0.35">
      <c r="J160" s="124"/>
      <c r="K160" s="124"/>
      <c r="L160" s="124"/>
      <c r="M160" s="124"/>
      <c r="N160" s="124"/>
      <c r="P160" s="135"/>
      <c r="Q160" s="135"/>
    </row>
    <row r="161" spans="1:17" ht="26.85" hidden="1" customHeight="1" x14ac:dyDescent="0.3">
      <c r="J161" s="124"/>
      <c r="K161" s="124"/>
      <c r="L161" s="124"/>
      <c r="M161" s="124"/>
      <c r="N161" s="124"/>
      <c r="P161" s="135"/>
      <c r="Q161" s="135"/>
    </row>
    <row r="162" spans="1:17" ht="29.25" hidden="1" customHeight="1" x14ac:dyDescent="0.3">
      <c r="J162" s="124"/>
      <c r="K162" s="124"/>
      <c r="L162" s="124"/>
      <c r="M162" s="124"/>
      <c r="N162" s="124"/>
      <c r="P162" s="135"/>
      <c r="Q162" s="135"/>
    </row>
    <row r="163" spans="1:17" ht="20.85" hidden="1" customHeight="1" x14ac:dyDescent="0.3">
      <c r="J163" s="124"/>
      <c r="K163" s="124"/>
      <c r="L163" s="124"/>
      <c r="M163" s="124"/>
      <c r="N163" s="124"/>
      <c r="P163" s="135"/>
      <c r="Q163" s="135"/>
    </row>
    <row r="164" spans="1:17" ht="35.25" hidden="1" customHeight="1" thickBot="1" x14ac:dyDescent="0.35">
      <c r="J164" s="124"/>
      <c r="K164" s="124"/>
      <c r="L164" s="124"/>
      <c r="M164" s="124"/>
      <c r="N164" s="124"/>
      <c r="P164" s="135"/>
      <c r="Q164" s="135"/>
    </row>
    <row r="165" spans="1:17" ht="26.25" customHeight="1" thickBot="1" x14ac:dyDescent="0.35">
      <c r="A165" s="537" t="s">
        <v>29</v>
      </c>
      <c r="B165" s="538"/>
      <c r="C165" s="538"/>
      <c r="D165" s="538"/>
      <c r="E165" s="538"/>
      <c r="F165" s="538"/>
      <c r="G165" s="538"/>
      <c r="H165" s="538"/>
      <c r="I165" s="208"/>
      <c r="J165" s="209"/>
      <c r="K165" s="210"/>
      <c r="L165" s="209"/>
      <c r="M165" s="209"/>
      <c r="N165" s="209"/>
      <c r="O165" s="211"/>
      <c r="P165" s="212"/>
      <c r="Q165" s="178"/>
    </row>
    <row r="166" spans="1:17" ht="49.5" customHeight="1" x14ac:dyDescent="0.3">
      <c r="A166" s="410" t="s">
        <v>23</v>
      </c>
      <c r="B166" s="410" t="s">
        <v>125</v>
      </c>
      <c r="C166" s="410" t="s">
        <v>41</v>
      </c>
      <c r="D166" s="410" t="s">
        <v>31</v>
      </c>
      <c r="E166" s="410" t="s">
        <v>32</v>
      </c>
      <c r="F166" s="410" t="s">
        <v>33</v>
      </c>
      <c r="G166" s="410" t="s">
        <v>18</v>
      </c>
      <c r="H166" s="410" t="s">
        <v>9</v>
      </c>
      <c r="I166" s="383" t="s">
        <v>240</v>
      </c>
      <c r="J166" s="383" t="s">
        <v>281</v>
      </c>
      <c r="K166" s="468">
        <v>0</v>
      </c>
      <c r="L166" s="383" t="s">
        <v>110</v>
      </c>
      <c r="M166" s="383" t="s">
        <v>220</v>
      </c>
      <c r="N166" s="383" t="s">
        <v>60</v>
      </c>
      <c r="O166" s="469" t="s">
        <v>62</v>
      </c>
      <c r="P166" s="202"/>
      <c r="Q166" s="179"/>
    </row>
    <row r="167" spans="1:17" ht="37.5" hidden="1" customHeight="1" x14ac:dyDescent="0.3">
      <c r="A167" s="367" t="s">
        <v>84</v>
      </c>
      <c r="B167" s="384" t="str">
        <f>IFERROR(VLOOKUP(A167,'Outcome Indicators - Section C'!$A$10:$S$27,19,FALSE),"")</f>
        <v/>
      </c>
      <c r="C167" s="467" t="str">
        <f t="array" ref="C167">IFERROR(IF(INDEX('Disaggregation Records'!$E$59:$E$92,MATCH(LEFT(L167,255),LEFT('Disaggregation Records'!$D$59:$D$92,255),0))=0,"",INDEX('Disaggregation Records'!$E$59:$E$92,MATCH(LEFT(L167,255),LEFT('Disaggregation Records'!$D$59:$D$92,255),0))),"")</f>
        <v/>
      </c>
      <c r="D167" s="467" t="str">
        <f t="array" ref="D167">IFERROR(IF(INDEX('Disaggregation Records'!$F$59:$F$92,MATCH(LEFT(L167,255),LEFT('Disaggregation Records'!$D$59:$D$92,255),0))=0,"",INDEX('Disaggregation Records'!$F$59:$F$92,MATCH(LEFT(L167,255),LEFT('Disaggregation Records'!$D$59:$D$92,255),0))),"")</f>
        <v/>
      </c>
      <c r="E167" s="370" t="str">
        <f t="array" ref="E167">IFERROR(IF(INDEX('Disaggregation Data'!$K$159:$K$310,MATCH(LEFT(M167,255),LEFT('Disaggregation Data'!$J$159:$J$310,255),0))=0,"",INDEX('Disaggregation Data'!$K$159:$K$310,MATCH(LEFT(M167,255),LEFT('Disaggregation Data'!J$159:$J$310,255),0))),"")</f>
        <v/>
      </c>
      <c r="F167" s="370" t="str">
        <f t="array" ref="F167">IFERROR(IF(INDEX('Disaggregation Data'!$L$159:$L$310,MATCH(LEFT(M167,255),LEFT('Disaggregation Data'!$J$159:$J$310,255),0))=0,"",INDEX('Disaggregation Data'!$L$159:$L$310,MATCH(LEFT(M167,255),LEFT('Disaggregation Data'!J$159:$J$310,255),0))),"")</f>
        <v/>
      </c>
      <c r="G167" s="370" t="str">
        <f t="array" ref="G167">IFERROR(IF(INDEX('Disaggregation Data'!$M$159:$M$310,MATCH(LEFT(M167,255),LEFT('Disaggregation Data'!$J$159:$J$310,255),0))=0,"",INDEX('Disaggregation Data'!$M$159:$M$310,MATCH(LEFT(M167,255),LEFT('Disaggregation Data'!J$159:$J$310,255),0))),"")</f>
        <v/>
      </c>
      <c r="H167" s="369" t="str">
        <f t="array" ref="H167">IFERROR(IF(INDEX('Disaggregation Data'!$N$159:$N$310,MATCH(LEFT(M167,255),LEFT('Disaggregation Data'!$J$159:$J$310,255),0))=0,"",INDEX('Disaggregation Data'!$N$159:$N$310,MATCH(LEFT(M167,255),LEFT('Disaggregation Data'!J$159:$J$310,255),0))),"")</f>
        <v/>
      </c>
      <c r="I167" s="459" t="str">
        <f t="array" ref="I167">IFERROR(IF(INDEX('Disaggregation Records'!$G$59:$G$92,MATCH(LEFT(L167,255),LEFT('Disaggregation Records'!$D$59:$D$92,255),0))=0,"",INDEX('Disaggregation Records'!$G$59:$G$92,MATCH(LEFT(L167,255),LEFT('Disaggregation Records'!$D$59:$D$92,255),0))),"")</f>
        <v/>
      </c>
      <c r="J167" s="464" t="s">
        <v>61</v>
      </c>
      <c r="K167" s="464">
        <f>IF(B167=B166,K166+1,0)</f>
        <v>0</v>
      </c>
      <c r="L167" s="464" t="str">
        <f>IF(B167&lt;&gt;"",B167&amp;"-"&amp;K167,"")</f>
        <v/>
      </c>
      <c r="M167" s="464" t="str">
        <f>IF(B167&lt;&gt;"",B167&amp;C167&amp;D167,"")</f>
        <v/>
      </c>
      <c r="N167" s="464" t="b">
        <f>IFERROR(IF(B167&lt;&gt;"",TRUE,FALSE),"")</f>
        <v>0</v>
      </c>
      <c r="O167" s="468" t="s">
        <v>61</v>
      </c>
      <c r="P167" s="202"/>
      <c r="Q167" s="179"/>
    </row>
    <row r="168" spans="1:17" ht="37.5" customHeight="1" x14ac:dyDescent="0.3">
      <c r="A168" s="367">
        <v>1</v>
      </c>
      <c r="B168" s="384" t="str">
        <f>IFERROR(VLOOKUP(A168,'Outcome Indicators - Section C'!$A$10:$S$27,19,FALSE),"")</f>
        <v>HIV O-1(M): Percentage of adults and children with HIV, known to be on treatment 12 months after initiation of antiretroviral therapy</v>
      </c>
      <c r="C168" s="467" t="str">
        <f t="array" ref="C168">IFERROR(IF(INDEX('Disaggregation Records'!$E$59:$E$92,MATCH(LEFT(L168,255),LEFT('Disaggregation Records'!$D$59:$D$92,255),0))=0,"",INDEX('Disaggregation Records'!$E$59:$E$92,MATCH(LEFT(L168,255),LEFT('Disaggregation Records'!$D$59:$D$92,255),0))),"")</f>
        <v>Age</v>
      </c>
      <c r="D168" s="467" t="str">
        <f t="array" ref="D168">IFERROR(IF(INDEX('Disaggregation Records'!$F$59:$F$92,MATCH(LEFT(L168,255),LEFT('Disaggregation Records'!$D$59:$D$92,255),0))=0,"",INDEX('Disaggregation Records'!$F$59:$F$92,MATCH(LEFT(L168,255),LEFT('Disaggregation Records'!$D$59:$D$92,255),0))),"")</f>
        <v>U15</v>
      </c>
      <c r="E168" s="370" t="str">
        <f t="array" ref="E168">IFERROR(IF(INDEX('Disaggregation Data'!$K$159:$K$310,MATCH(LEFT(M168,255),LEFT('Disaggregation Data'!$J$159:$J$310,255),0))=0,"",INDEX('Disaggregation Data'!$K$159:$K$310,MATCH(LEFT(M168,255),LEFT('Disaggregation Data'!J$159:$J$310,255),0))),"")</f>
        <v>82.1%</v>
      </c>
      <c r="F168" s="370" t="str">
        <f t="array" ref="F168">IFERROR(IF(INDEX('Disaggregation Data'!$L$159:$L$310,MATCH(LEFT(M168,255),LEFT('Disaggregation Data'!$J$159:$J$310,255),0))=0,"",INDEX('Disaggregation Data'!$L$159:$L$310,MATCH(LEFT(M168,255),LEFT('Disaggregation Data'!J$159:$J$310,255),0))),"")</f>
        <v>2015</v>
      </c>
      <c r="G168" s="370" t="str">
        <f t="array" ref="G168">IFERROR(IF(INDEX('Disaggregation Data'!$M$159:$M$310,MATCH(LEFT(M168,255),LEFT('Disaggregation Data'!$J$159:$J$310,255),0))=0,"",INDEX('Disaggregation Data'!$M$159:$M$310,MATCH(LEFT(M168,255),LEFT('Disaggregation Data'!J$159:$J$310,255),0))),"")</f>
        <v>Study</v>
      </c>
      <c r="H168" s="501" t="s">
        <v>3988</v>
      </c>
      <c r="I168" s="459" t="str">
        <f t="array" ref="I168">IFERROR(IF(INDEX('Disaggregation Records'!$G$59:$G$92,MATCH(LEFT(L168,255),LEFT('Disaggregation Records'!$D$59:$D$92,255),0))=0,"",INDEX('Disaggregation Records'!$G$59:$G$92,MATCH(LEFT(L168,255),LEFT('Disaggregation Records'!$D$59:$D$92,255),0))),"")</f>
        <v>a1L36000000zoL4EAI</v>
      </c>
      <c r="J168" s="464" t="s">
        <v>730</v>
      </c>
      <c r="K168" s="464">
        <f t="shared" ref="K168:K231" si="12">IF(B168=B167,K167+1,0)</f>
        <v>0</v>
      </c>
      <c r="L168" s="464" t="str">
        <f t="shared" ref="L168:L231" si="13">IF(B168&lt;&gt;"",B168&amp;"-"&amp;K168,"")</f>
        <v>HIV O-1(M): Percentage of adults and children with HIV, known to be on treatment 12 months after initiation of antiretroviral therapy-0</v>
      </c>
      <c r="M168" s="464" t="str">
        <f t="shared" ref="M168:M231" si="14">IF(B168&lt;&gt;"",B168&amp;C168&amp;D168,"")</f>
        <v>HIV O-1(M): Percentage of adults and children with HIV, known to be on treatment 12 months after initiation of antiretroviral therapyAgeU15</v>
      </c>
      <c r="N168" s="464" t="b">
        <f t="shared" ref="N168:N231" si="15">IFERROR(IF(B168&lt;&gt;"",TRUE,FALSE),"")</f>
        <v>1</v>
      </c>
      <c r="O168" s="468" t="s">
        <v>1693</v>
      </c>
      <c r="P168" s="202"/>
      <c r="Q168" s="179"/>
    </row>
    <row r="169" spans="1:17" ht="37.5" customHeight="1" x14ac:dyDescent="0.3">
      <c r="A169" s="367">
        <v>1</v>
      </c>
      <c r="B169" s="384" t="str">
        <f>IFERROR(VLOOKUP(A169,'Outcome Indicators - Section C'!$A$10:$S$27,19,FALSE),"")</f>
        <v>HIV O-1(M): Percentage of adults and children with HIV, known to be on treatment 12 months after initiation of antiretroviral therapy</v>
      </c>
      <c r="C169" s="467" t="str">
        <f t="array" ref="C169">IFERROR(IF(INDEX('Disaggregation Records'!$E$59:$E$92,MATCH(LEFT(L169,255),LEFT('Disaggregation Records'!$D$59:$D$92,255),0))=0,"",INDEX('Disaggregation Records'!$E$59:$E$92,MATCH(LEFT(L169,255),LEFT('Disaggregation Records'!$D$59:$D$92,255),0))),"")</f>
        <v>Age</v>
      </c>
      <c r="D169" s="467" t="str">
        <f t="array" ref="D169">IFERROR(IF(INDEX('Disaggregation Records'!$F$59:$F$92,MATCH(LEFT(L169,255),LEFT('Disaggregation Records'!$D$59:$D$92,255),0))=0,"",INDEX('Disaggregation Records'!$F$59:$F$92,MATCH(LEFT(L169,255),LEFT('Disaggregation Records'!$D$59:$D$92,255),0))),"")</f>
        <v>15+</v>
      </c>
      <c r="E169" s="370" t="str">
        <f t="array" ref="E169">IFERROR(IF(INDEX('Disaggregation Data'!$K$159:$K$310,MATCH(LEFT(M169,255),LEFT('Disaggregation Data'!$J$159:$J$310,255),0))=0,"",INDEX('Disaggregation Data'!$K$159:$K$310,MATCH(LEFT(M169,255),LEFT('Disaggregation Data'!J$159:$J$310,255),0))),"")</f>
        <v>78%</v>
      </c>
      <c r="F169" s="370" t="str">
        <f t="array" ref="F169">IFERROR(IF(INDEX('Disaggregation Data'!$L$159:$L$310,MATCH(LEFT(M169,255),LEFT('Disaggregation Data'!$J$159:$J$310,255),0))=0,"",INDEX('Disaggregation Data'!$L$159:$L$310,MATCH(LEFT(M169,255),LEFT('Disaggregation Data'!J$159:$J$310,255),0))),"")</f>
        <v>2015</v>
      </c>
      <c r="G169" s="370" t="str">
        <f t="array" ref="G169">IFERROR(IF(INDEX('Disaggregation Data'!$M$159:$M$310,MATCH(LEFT(M169,255),LEFT('Disaggregation Data'!$J$159:$J$310,255),0))=0,"",INDEX('Disaggregation Data'!$M$159:$M$310,MATCH(LEFT(M169,255),LEFT('Disaggregation Data'!J$159:$J$310,255),0))),"")</f>
        <v>Study</v>
      </c>
      <c r="H169" s="501" t="s">
        <v>3989</v>
      </c>
      <c r="I169" s="459" t="str">
        <f t="array" ref="I169">IFERROR(IF(INDEX('Disaggregation Records'!$G$59:$G$92,MATCH(LEFT(L169,255),LEFT('Disaggregation Records'!$D$59:$D$92,255),0))=0,"",INDEX('Disaggregation Records'!$G$59:$G$92,MATCH(LEFT(L169,255),LEFT('Disaggregation Records'!$D$59:$D$92,255),0))),"")</f>
        <v>a1L36000000zoL5EAI</v>
      </c>
      <c r="J169" s="464" t="s">
        <v>730</v>
      </c>
      <c r="K169" s="464">
        <f t="shared" si="12"/>
        <v>1</v>
      </c>
      <c r="L169" s="464" t="str">
        <f t="shared" si="13"/>
        <v>HIV O-1(M): Percentage of adults and children with HIV, known to be on treatment 12 months after initiation of antiretroviral therapy-1</v>
      </c>
      <c r="M169" s="464" t="str">
        <f t="shared" si="14"/>
        <v>HIV O-1(M): Percentage of adults and children with HIV, known to be on treatment 12 months after initiation of antiretroviral therapyAge15+</v>
      </c>
      <c r="N169" s="464" t="b">
        <f t="shared" si="15"/>
        <v>1</v>
      </c>
      <c r="O169" s="468" t="s">
        <v>1695</v>
      </c>
      <c r="P169" s="202"/>
      <c r="Q169" s="179"/>
    </row>
    <row r="170" spans="1:17" ht="37.5" customHeight="1" x14ac:dyDescent="0.3">
      <c r="A170" s="367">
        <v>1</v>
      </c>
      <c r="B170" s="384" t="str">
        <f>IFERROR(VLOOKUP(A170,'Outcome Indicators - Section C'!$A$10:$S$27,19,FALSE),"")</f>
        <v>HIV O-1(M): Percentage of adults and children with HIV, known to be on treatment 12 months after initiation of antiretroviral therapy</v>
      </c>
      <c r="C170" s="467" t="str">
        <f t="array" ref="C170">IFERROR(IF(INDEX('Disaggregation Records'!$E$59:$E$92,MATCH(LEFT(L170,255),LEFT('Disaggregation Records'!$D$59:$D$92,255),0))=0,"",INDEX('Disaggregation Records'!$E$59:$E$92,MATCH(LEFT(L170,255),LEFT('Disaggregation Records'!$D$59:$D$92,255),0))),"")</f>
        <v>Duration of treatment</v>
      </c>
      <c r="D170" s="467" t="str">
        <f t="array" ref="D170">IFERROR(IF(INDEX('Disaggregation Records'!$F$59:$F$92,MATCH(LEFT(L170,255),LEFT('Disaggregation Records'!$D$59:$D$92,255),0))=0,"",INDEX('Disaggregation Records'!$F$59:$F$92,MATCH(LEFT(L170,255),LEFT('Disaggregation Records'!$D$59:$D$92,255),0))),"")</f>
        <v>24 months after initiation</v>
      </c>
      <c r="E170" s="370" t="str">
        <f t="array" ref="E170">IFERROR(IF(INDEX('Disaggregation Data'!$K$159:$K$310,MATCH(LEFT(M170,255),LEFT('Disaggregation Data'!$J$159:$J$310,255),0))=0,"",INDEX('Disaggregation Data'!$K$159:$K$310,MATCH(LEFT(M170,255),LEFT('Disaggregation Data'!J$159:$J$310,255),0))),"")</f>
        <v>68.7%</v>
      </c>
      <c r="F170" s="370" t="str">
        <f t="array" ref="F170">IFERROR(IF(INDEX('Disaggregation Data'!$L$159:$L$310,MATCH(LEFT(M170,255),LEFT('Disaggregation Data'!$J$159:$J$310,255),0))=0,"",INDEX('Disaggregation Data'!$L$159:$L$310,MATCH(LEFT(M170,255),LEFT('Disaggregation Data'!J$159:$J$310,255),0))),"")</f>
        <v>2015</v>
      </c>
      <c r="G170" s="370" t="str">
        <f t="array" ref="G170">IFERROR(IF(INDEX('Disaggregation Data'!$M$159:$M$310,MATCH(LEFT(M170,255),LEFT('Disaggregation Data'!$J$159:$J$310,255),0))=0,"",INDEX('Disaggregation Data'!$M$159:$M$310,MATCH(LEFT(M170,255),LEFT('Disaggregation Data'!J$159:$J$310,255),0))),"")</f>
        <v>Study</v>
      </c>
      <c r="H170" s="369" t="str">
        <f t="array" ref="H170">IFERROR(IF(INDEX('Disaggregation Data'!$N$159:$N$310,MATCH(LEFT(M170,255),LEFT('Disaggregation Data'!$J$159:$J$310,255),0))=0,"",INDEX('Disaggregation Data'!$N$159:$N$310,MATCH(LEFT(M170,255),LEFT('Disaggregation Data'!J$159:$J$310,255),0))),"")</f>
        <v/>
      </c>
      <c r="I170" s="459" t="str">
        <f t="array" ref="I170">IFERROR(IF(INDEX('Disaggregation Records'!$G$59:$G$92,MATCH(LEFT(L170,255),LEFT('Disaggregation Records'!$D$59:$D$92,255),0))=0,"",INDEX('Disaggregation Records'!$G$59:$G$92,MATCH(LEFT(L170,255),LEFT('Disaggregation Records'!$D$59:$D$92,255),0))),"")</f>
        <v>a1L36000000zoL6EAI</v>
      </c>
      <c r="J170" s="464" t="s">
        <v>730</v>
      </c>
      <c r="K170" s="464">
        <f t="shared" si="12"/>
        <v>2</v>
      </c>
      <c r="L170" s="464" t="str">
        <f t="shared" si="13"/>
        <v>HIV O-1(M): Percentage of adults and children with HIV, known to be on treatment 12 months after initiation of antiretroviral therapy-2</v>
      </c>
      <c r="M170" s="464" t="str">
        <f t="shared" si="14"/>
        <v>HIV O-1(M): Percentage of adults and children with HIV, known to be on treatment 12 months after initiation of antiretroviral therapyDuration of treatment24 months after initiation</v>
      </c>
      <c r="N170" s="464" t="b">
        <f t="shared" si="15"/>
        <v>1</v>
      </c>
      <c r="O170" s="468" t="s">
        <v>1698</v>
      </c>
      <c r="P170" s="202"/>
      <c r="Q170" s="179"/>
    </row>
    <row r="171" spans="1:17" ht="37.5" customHeight="1" x14ac:dyDescent="0.3">
      <c r="A171" s="367">
        <v>1</v>
      </c>
      <c r="B171" s="384" t="str">
        <f>IFERROR(VLOOKUP(A171,'Outcome Indicators - Section C'!$A$10:$S$27,19,FALSE),"")</f>
        <v>HIV O-1(M): Percentage of adults and children with HIV, known to be on treatment 12 months after initiation of antiretroviral therapy</v>
      </c>
      <c r="C171" s="467" t="str">
        <f t="array" ref="C171">IFERROR(IF(INDEX('Disaggregation Records'!$E$59:$E$92,MATCH(LEFT(L171,255),LEFT('Disaggregation Records'!$D$59:$D$92,255),0))=0,"",INDEX('Disaggregation Records'!$E$59:$E$92,MATCH(LEFT(L171,255),LEFT('Disaggregation Records'!$D$59:$D$92,255),0))),"")</f>
        <v>Duration of treatment</v>
      </c>
      <c r="D171" s="467" t="str">
        <f t="array" ref="D171">IFERROR(IF(INDEX('Disaggregation Records'!$F$59:$F$92,MATCH(LEFT(L171,255),LEFT('Disaggregation Records'!$D$59:$D$92,255),0))=0,"",INDEX('Disaggregation Records'!$F$59:$F$92,MATCH(LEFT(L171,255),LEFT('Disaggregation Records'!$D$59:$D$92,255),0))),"")</f>
        <v>36 months after initiation</v>
      </c>
      <c r="E171" s="370" t="str">
        <f t="array" ref="E171">IFERROR(IF(INDEX('Disaggregation Data'!$K$159:$K$310,MATCH(LEFT(M171,255),LEFT('Disaggregation Data'!$J$159:$J$310,255),0))=0,"",INDEX('Disaggregation Data'!$K$159:$K$310,MATCH(LEFT(M171,255),LEFT('Disaggregation Data'!J$159:$J$310,255),0))),"")</f>
        <v>61.8%</v>
      </c>
      <c r="F171" s="370" t="str">
        <f t="array" ref="F171">IFERROR(IF(INDEX('Disaggregation Data'!$L$159:$L$310,MATCH(LEFT(M171,255),LEFT('Disaggregation Data'!$J$159:$J$310,255),0))=0,"",INDEX('Disaggregation Data'!$L$159:$L$310,MATCH(LEFT(M171,255),LEFT('Disaggregation Data'!J$159:$J$310,255),0))),"")</f>
        <v>2015</v>
      </c>
      <c r="G171" s="370" t="str">
        <f t="array" ref="G171">IFERROR(IF(INDEX('Disaggregation Data'!$M$159:$M$310,MATCH(LEFT(M171,255),LEFT('Disaggregation Data'!$J$159:$J$310,255),0))=0,"",INDEX('Disaggregation Data'!$M$159:$M$310,MATCH(LEFT(M171,255),LEFT('Disaggregation Data'!J$159:$J$310,255),0))),"")</f>
        <v>Study</v>
      </c>
      <c r="H171" s="369" t="str">
        <f t="array" ref="H171">IFERROR(IF(INDEX('Disaggregation Data'!$N$159:$N$310,MATCH(LEFT(M171,255),LEFT('Disaggregation Data'!$J$159:$J$310,255),0))=0,"",INDEX('Disaggregation Data'!$N$159:$N$310,MATCH(LEFT(M171,255),LEFT('Disaggregation Data'!J$159:$J$310,255),0))),"")</f>
        <v/>
      </c>
      <c r="I171" s="459" t="str">
        <f t="array" ref="I171">IFERROR(IF(INDEX('Disaggregation Records'!$G$59:$G$92,MATCH(LEFT(L171,255),LEFT('Disaggregation Records'!$D$59:$D$92,255),0))=0,"",INDEX('Disaggregation Records'!$G$59:$G$92,MATCH(LEFT(L171,255),LEFT('Disaggregation Records'!$D$59:$D$92,255),0))),"")</f>
        <v>a1L36000000zoL7EAI</v>
      </c>
      <c r="J171" s="464" t="s">
        <v>730</v>
      </c>
      <c r="K171" s="464">
        <f t="shared" si="12"/>
        <v>3</v>
      </c>
      <c r="L171" s="464" t="str">
        <f t="shared" si="13"/>
        <v>HIV O-1(M): Percentage of adults and children with HIV, known to be on treatment 12 months after initiation of antiretroviral therapy-3</v>
      </c>
      <c r="M171" s="464" t="str">
        <f t="shared" si="14"/>
        <v>HIV O-1(M): Percentage of adults and children with HIV, known to be on treatment 12 months after initiation of antiretroviral therapyDuration of treatment36 months after initiation</v>
      </c>
      <c r="N171" s="464" t="b">
        <f t="shared" si="15"/>
        <v>1</v>
      </c>
      <c r="O171" s="468" t="s">
        <v>1701</v>
      </c>
      <c r="P171" s="202"/>
      <c r="Q171" s="179"/>
    </row>
    <row r="172" spans="1:17" ht="37.5" customHeight="1" x14ac:dyDescent="0.3">
      <c r="A172" s="367">
        <v>1</v>
      </c>
      <c r="B172" s="384" t="str">
        <f>IFERROR(VLOOKUP(A172,'Outcome Indicators - Section C'!$A$10:$S$27,19,FALSE),"")</f>
        <v>HIV O-1(M): Percentage of adults and children with HIV, known to be on treatment 12 months after initiation of antiretroviral therapy</v>
      </c>
      <c r="C172" s="467" t="str">
        <f t="array" ref="C172">IFERROR(IF(INDEX('Disaggregation Records'!$E$59:$E$92,MATCH(LEFT(L172,255),LEFT('Disaggregation Records'!$D$59:$D$92,255),0))=0,"",INDEX('Disaggregation Records'!$E$59:$E$92,MATCH(LEFT(L172,255),LEFT('Disaggregation Records'!$D$59:$D$92,255),0))),"")</f>
        <v>Duration of treatment</v>
      </c>
      <c r="D172" s="467" t="str">
        <f t="array" ref="D172">IFERROR(IF(INDEX('Disaggregation Records'!$F$59:$F$92,MATCH(LEFT(L172,255),LEFT('Disaggregation Records'!$D$59:$D$92,255),0))=0,"",INDEX('Disaggregation Records'!$F$59:$F$92,MATCH(LEFT(L172,255),LEFT('Disaggregation Records'!$D$59:$D$92,255),0))),"")</f>
        <v>60 months after initiation</v>
      </c>
      <c r="E172" s="370" t="str">
        <f t="array" ref="E172">IFERROR(IF(INDEX('Disaggregation Data'!$K$159:$K$310,MATCH(LEFT(M172,255),LEFT('Disaggregation Data'!$J$159:$J$310,255),0))=0,"",INDEX('Disaggregation Data'!$K$159:$K$310,MATCH(LEFT(M172,255),LEFT('Disaggregation Data'!J$159:$J$310,255),0))),"")</f>
        <v>51.0%</v>
      </c>
      <c r="F172" s="370" t="str">
        <f t="array" ref="F172">IFERROR(IF(INDEX('Disaggregation Data'!$L$159:$L$310,MATCH(LEFT(M172,255),LEFT('Disaggregation Data'!$J$159:$J$310,255),0))=0,"",INDEX('Disaggregation Data'!$L$159:$L$310,MATCH(LEFT(M172,255),LEFT('Disaggregation Data'!J$159:$J$310,255),0))),"")</f>
        <v>2015</v>
      </c>
      <c r="G172" s="370" t="str">
        <f t="array" ref="G172">IFERROR(IF(INDEX('Disaggregation Data'!$M$159:$M$310,MATCH(LEFT(M172,255),LEFT('Disaggregation Data'!$J$159:$J$310,255),0))=0,"",INDEX('Disaggregation Data'!$M$159:$M$310,MATCH(LEFT(M172,255),LEFT('Disaggregation Data'!J$159:$J$310,255),0))),"")</f>
        <v>Study</v>
      </c>
      <c r="H172" s="369" t="str">
        <f t="array" ref="H172">IFERROR(IF(INDEX('Disaggregation Data'!$N$159:$N$310,MATCH(LEFT(M172,255),LEFT('Disaggregation Data'!$J$159:$J$310,255),0))=0,"",INDEX('Disaggregation Data'!$N$159:$N$310,MATCH(LEFT(M172,255),LEFT('Disaggregation Data'!J$159:$J$310,255),0))),"")</f>
        <v/>
      </c>
      <c r="I172" s="459" t="str">
        <f t="array" ref="I172">IFERROR(IF(INDEX('Disaggregation Records'!$G$59:$G$92,MATCH(LEFT(L172,255),LEFT('Disaggregation Records'!$D$59:$D$92,255),0))=0,"",INDEX('Disaggregation Records'!$G$59:$G$92,MATCH(LEFT(L172,255),LEFT('Disaggregation Records'!$D$59:$D$92,255),0))),"")</f>
        <v>a1L36000002NzjLEAS</v>
      </c>
      <c r="J172" s="464" t="s">
        <v>730</v>
      </c>
      <c r="K172" s="464">
        <f t="shared" si="12"/>
        <v>4</v>
      </c>
      <c r="L172" s="464" t="str">
        <f t="shared" si="13"/>
        <v>HIV O-1(M): Percentage of adults and children with HIV, known to be on treatment 12 months after initiation of antiretroviral therapy-4</v>
      </c>
      <c r="M172" s="464" t="str">
        <f t="shared" si="14"/>
        <v>HIV O-1(M): Percentage of adults and children with HIV, known to be on treatment 12 months after initiation of antiretroviral therapyDuration of treatment60 months after initiation</v>
      </c>
      <c r="N172" s="464" t="b">
        <f t="shared" si="15"/>
        <v>1</v>
      </c>
      <c r="O172" s="468" t="s">
        <v>1703</v>
      </c>
      <c r="P172" s="202"/>
      <c r="Q172" s="179"/>
    </row>
    <row r="173" spans="1:17" ht="37.5" customHeight="1" x14ac:dyDescent="0.3">
      <c r="A173" s="367">
        <v>1</v>
      </c>
      <c r="B173" s="384" t="str">
        <f>IFERROR(VLOOKUP(A173,'Outcome Indicators - Section C'!$A$10:$S$27,19,FALSE),"")</f>
        <v>HIV O-1(M): Percentage of adults and children with HIV, known to be on treatment 12 months after initiation of antiretroviral therapy</v>
      </c>
      <c r="C173" s="467" t="str">
        <f t="array" ref="C173">IFERROR(IF(INDEX('Disaggregation Records'!$E$59:$E$92,MATCH(LEFT(L173,255),LEFT('Disaggregation Records'!$D$59:$D$92,255),0))=0,"",INDEX('Disaggregation Records'!$E$59:$E$92,MATCH(LEFT(L173,255),LEFT('Disaggregation Records'!$D$59:$D$92,255),0))),"")</f>
        <v>Gender</v>
      </c>
      <c r="D173" s="467" t="str">
        <f t="array" ref="D173">IFERROR(IF(INDEX('Disaggregation Records'!$F$59:$F$92,MATCH(LEFT(L173,255),LEFT('Disaggregation Records'!$D$59:$D$92,255),0))=0,"",INDEX('Disaggregation Records'!$F$59:$F$92,MATCH(LEFT(L173,255),LEFT('Disaggregation Records'!$D$59:$D$92,255),0))),"")</f>
        <v>Male</v>
      </c>
      <c r="E173" s="370" t="str">
        <f t="array" ref="E173">IFERROR(IF(INDEX('Disaggregation Data'!$K$159:$K$310,MATCH(LEFT(M173,255),LEFT('Disaggregation Data'!$J$159:$J$310,255),0))=0,"",INDEX('Disaggregation Data'!$K$159:$K$310,MATCH(LEFT(M173,255),LEFT('Disaggregation Data'!J$159:$J$310,255),0))),"")</f>
        <v>76.3%</v>
      </c>
      <c r="F173" s="370" t="str">
        <f t="array" ref="F173">IFERROR(IF(INDEX('Disaggregation Data'!$L$159:$L$310,MATCH(LEFT(M173,255),LEFT('Disaggregation Data'!$J$159:$J$310,255),0))=0,"",INDEX('Disaggregation Data'!$L$159:$L$310,MATCH(LEFT(M173,255),LEFT('Disaggregation Data'!J$159:$J$310,255),0))),"")</f>
        <v>2015</v>
      </c>
      <c r="G173" s="370" t="str">
        <f t="array" ref="G173">IFERROR(IF(INDEX('Disaggregation Data'!$M$159:$M$310,MATCH(LEFT(M173,255),LEFT('Disaggregation Data'!$J$159:$J$310,255),0))=0,"",INDEX('Disaggregation Data'!$M$159:$M$310,MATCH(LEFT(M173,255),LEFT('Disaggregation Data'!J$159:$J$310,255),0))),"")</f>
        <v>Study</v>
      </c>
      <c r="H173" s="369" t="str">
        <f t="array" ref="H173">IFERROR(IF(INDEX('Disaggregation Data'!$N$159:$N$310,MATCH(LEFT(M173,255),LEFT('Disaggregation Data'!$J$159:$J$310,255),0))=0,"",INDEX('Disaggregation Data'!$N$159:$N$310,MATCH(LEFT(M173,255),LEFT('Disaggregation Data'!J$159:$J$310,255),0))),"")</f>
        <v/>
      </c>
      <c r="I173" s="459" t="str">
        <f t="array" ref="I173">IFERROR(IF(INDEX('Disaggregation Records'!$G$59:$G$92,MATCH(LEFT(L173,255),LEFT('Disaggregation Records'!$D$59:$D$92,255),0))=0,"",INDEX('Disaggregation Records'!$G$59:$G$92,MATCH(LEFT(L173,255),LEFT('Disaggregation Records'!$D$59:$D$92,255),0))),"")</f>
        <v>a1L36000000zoL1EAI</v>
      </c>
      <c r="J173" s="464" t="s">
        <v>730</v>
      </c>
      <c r="K173" s="464">
        <f t="shared" si="12"/>
        <v>5</v>
      </c>
      <c r="L173" s="464" t="str">
        <f t="shared" si="13"/>
        <v>HIV O-1(M): Percentage of adults and children with HIV, known to be on treatment 12 months after initiation of antiretroviral therapy-5</v>
      </c>
      <c r="M173" s="464" t="str">
        <f t="shared" si="14"/>
        <v>HIV O-1(M): Percentage of adults and children with HIV, known to be on treatment 12 months after initiation of antiretroviral therapyGenderMale</v>
      </c>
      <c r="N173" s="464" t="b">
        <f t="shared" si="15"/>
        <v>1</v>
      </c>
      <c r="O173" s="468" t="s">
        <v>1705</v>
      </c>
      <c r="P173" s="202"/>
      <c r="Q173" s="179"/>
    </row>
    <row r="174" spans="1:17" ht="37.5" customHeight="1" x14ac:dyDescent="0.3">
      <c r="A174" s="367">
        <v>1</v>
      </c>
      <c r="B174" s="384" t="str">
        <f>IFERROR(VLOOKUP(A174,'Outcome Indicators - Section C'!$A$10:$S$27,19,FALSE),"")</f>
        <v>HIV O-1(M): Percentage of adults and children with HIV, known to be on treatment 12 months after initiation of antiretroviral therapy</v>
      </c>
      <c r="C174" s="467" t="str">
        <f t="array" ref="C174">IFERROR(IF(INDEX('Disaggregation Records'!$E$59:$E$92,MATCH(LEFT(L174,255),LEFT('Disaggregation Records'!$D$59:$D$92,255),0))=0,"",INDEX('Disaggregation Records'!$E$59:$E$92,MATCH(LEFT(L174,255),LEFT('Disaggregation Records'!$D$59:$D$92,255),0))),"")</f>
        <v>Gender</v>
      </c>
      <c r="D174" s="467" t="str">
        <f t="array" ref="D174">IFERROR(IF(INDEX('Disaggregation Records'!$F$59:$F$92,MATCH(LEFT(L174,255),LEFT('Disaggregation Records'!$D$59:$D$92,255),0))=0,"",INDEX('Disaggregation Records'!$F$59:$F$92,MATCH(LEFT(L174,255),LEFT('Disaggregation Records'!$D$59:$D$92,255),0))),"")</f>
        <v>Female</v>
      </c>
      <c r="E174" s="370" t="str">
        <f t="array" ref="E174">IFERROR(IF(INDEX('Disaggregation Data'!$K$159:$K$310,MATCH(LEFT(M174,255),LEFT('Disaggregation Data'!$J$159:$J$310,255),0))=0,"",INDEX('Disaggregation Data'!$K$159:$K$310,MATCH(LEFT(M174,255),LEFT('Disaggregation Data'!J$159:$J$310,255),0))),"")</f>
        <v>79.3%</v>
      </c>
      <c r="F174" s="370" t="str">
        <f t="array" ref="F174">IFERROR(IF(INDEX('Disaggregation Data'!$L$159:$L$310,MATCH(LEFT(M174,255),LEFT('Disaggregation Data'!$J$159:$J$310,255),0))=0,"",INDEX('Disaggregation Data'!$L$159:$L$310,MATCH(LEFT(M174,255),LEFT('Disaggregation Data'!J$159:$J$310,255),0))),"")</f>
        <v>2015</v>
      </c>
      <c r="G174" s="370" t="str">
        <f t="array" ref="G174">IFERROR(IF(INDEX('Disaggregation Data'!$M$159:$M$310,MATCH(LEFT(M174,255),LEFT('Disaggregation Data'!$J$159:$J$310,255),0))=0,"",INDEX('Disaggregation Data'!$M$159:$M$310,MATCH(LEFT(M174,255),LEFT('Disaggregation Data'!J$159:$J$310,255),0))),"")</f>
        <v>Study</v>
      </c>
      <c r="H174" s="369" t="str">
        <f t="array" ref="H174">IFERROR(IF(INDEX('Disaggregation Data'!$N$159:$N$310,MATCH(LEFT(M174,255),LEFT('Disaggregation Data'!$J$159:$J$310,255),0))=0,"",INDEX('Disaggregation Data'!$N$159:$N$310,MATCH(LEFT(M174,255),LEFT('Disaggregation Data'!J$159:$J$310,255),0))),"")</f>
        <v/>
      </c>
      <c r="I174" s="459" t="str">
        <f t="array" ref="I174">IFERROR(IF(INDEX('Disaggregation Records'!$G$59:$G$92,MATCH(LEFT(L174,255),LEFT('Disaggregation Records'!$D$59:$D$92,255),0))=0,"",INDEX('Disaggregation Records'!$G$59:$G$92,MATCH(LEFT(L174,255),LEFT('Disaggregation Records'!$D$59:$D$92,255),0))),"")</f>
        <v>a1L36000000zoL2EAI</v>
      </c>
      <c r="J174" s="464" t="s">
        <v>730</v>
      </c>
      <c r="K174" s="464">
        <f t="shared" si="12"/>
        <v>6</v>
      </c>
      <c r="L174" s="464" t="str">
        <f t="shared" si="13"/>
        <v>HIV O-1(M): Percentage of adults and children with HIV, known to be on treatment 12 months after initiation of antiretroviral therapy-6</v>
      </c>
      <c r="M174" s="464" t="str">
        <f t="shared" si="14"/>
        <v>HIV O-1(M): Percentage of adults and children with HIV, known to be on treatment 12 months after initiation of antiretroviral therapyGenderFemale</v>
      </c>
      <c r="N174" s="464" t="b">
        <f t="shared" si="15"/>
        <v>1</v>
      </c>
      <c r="O174" s="468" t="s">
        <v>1707</v>
      </c>
      <c r="P174" s="202"/>
      <c r="Q174" s="179"/>
    </row>
    <row r="175" spans="1:17" ht="37.5" customHeight="1" x14ac:dyDescent="0.3">
      <c r="A175" s="367">
        <v>1</v>
      </c>
      <c r="B175" s="384" t="str">
        <f>IFERROR(VLOOKUP(A175,'Outcome Indicators - Section C'!$A$10:$S$27,19,FALSE),"")</f>
        <v>HIV O-1(M): Percentage of adults and children with HIV, known to be on treatment 12 months after initiation of antiretroviral therapy</v>
      </c>
      <c r="C175" s="467" t="str">
        <f t="array" ref="C175">IFERROR(IF(INDEX('Disaggregation Records'!$E$59:$E$92,MATCH(LEFT(L175,255),LEFT('Disaggregation Records'!$D$59:$D$92,255),0))=0,"",INDEX('Disaggregation Records'!$E$59:$E$92,MATCH(LEFT(L175,255),LEFT('Disaggregation Records'!$D$59:$D$92,255),0))),"")</f>
        <v/>
      </c>
      <c r="D175" s="467" t="str">
        <f t="array" ref="D175">IFERROR(IF(INDEX('Disaggregation Records'!$F$59:$F$92,MATCH(LEFT(L175,255),LEFT('Disaggregation Records'!$D$59:$D$92,255),0))=0,"",INDEX('Disaggregation Records'!$F$59:$F$92,MATCH(LEFT(L175,255),LEFT('Disaggregation Records'!$D$59:$D$92,255),0))),"")</f>
        <v/>
      </c>
      <c r="E175" s="370" t="str">
        <f t="array" ref="E175">IFERROR(IF(INDEX('Disaggregation Data'!$K$159:$K$310,MATCH(LEFT(M175,255),LEFT('Disaggregation Data'!$J$159:$J$310,255),0))=0,"",INDEX('Disaggregation Data'!$K$159:$K$310,MATCH(LEFT(M175,255),LEFT('Disaggregation Data'!J$159:$J$310,255),0))),"")</f>
        <v/>
      </c>
      <c r="F175" s="370" t="str">
        <f t="array" ref="F175">IFERROR(IF(INDEX('Disaggregation Data'!$L$159:$L$310,MATCH(LEFT(M175,255),LEFT('Disaggregation Data'!$J$159:$J$310,255),0))=0,"",INDEX('Disaggregation Data'!$L$159:$L$310,MATCH(LEFT(M175,255),LEFT('Disaggregation Data'!J$159:$J$310,255),0))),"")</f>
        <v/>
      </c>
      <c r="G175" s="370" t="str">
        <f t="array" ref="G175">IFERROR(IF(INDEX('Disaggregation Data'!$M$159:$M$310,MATCH(LEFT(M175,255),LEFT('Disaggregation Data'!$J$159:$J$310,255),0))=0,"",INDEX('Disaggregation Data'!$M$159:$M$310,MATCH(LEFT(M175,255),LEFT('Disaggregation Data'!J$159:$J$310,255),0))),"")</f>
        <v/>
      </c>
      <c r="H175" s="369" t="str">
        <f t="array" ref="H175">IFERROR(IF(INDEX('Disaggregation Data'!$N$159:$N$310,MATCH(LEFT(M175,255),LEFT('Disaggregation Data'!$J$159:$J$310,255),0))=0,"",INDEX('Disaggregation Data'!$N$159:$N$310,MATCH(LEFT(M175,255),LEFT('Disaggregation Data'!J$159:$J$310,255),0))),"")</f>
        <v/>
      </c>
      <c r="I175" s="459" t="str">
        <f t="array" ref="I175">IFERROR(IF(INDEX('Disaggregation Records'!$G$59:$G$92,MATCH(LEFT(L175,255),LEFT('Disaggregation Records'!$D$59:$D$92,255),0))=0,"",INDEX('Disaggregation Records'!$G$59:$G$92,MATCH(LEFT(L175,255),LEFT('Disaggregation Records'!$D$59:$D$92,255),0))),"")</f>
        <v/>
      </c>
      <c r="J175" s="464" t="s">
        <v>730</v>
      </c>
      <c r="K175" s="464">
        <f t="shared" si="12"/>
        <v>7</v>
      </c>
      <c r="L175" s="464" t="str">
        <f t="shared" si="13"/>
        <v>HIV O-1(M): Percentage of adults and children with HIV, known to be on treatment 12 months after initiation of antiretroviral therapy-7</v>
      </c>
      <c r="M175" s="464" t="str">
        <f t="shared" si="14"/>
        <v>HIV O-1(M): Percentage of adults and children with HIV, known to be on treatment 12 months after initiation of antiretroviral therapy</v>
      </c>
      <c r="N175" s="464" t="b">
        <f t="shared" si="15"/>
        <v>1</v>
      </c>
      <c r="O175" s="468" t="s">
        <v>1708</v>
      </c>
      <c r="P175" s="202"/>
      <c r="Q175" s="179"/>
    </row>
    <row r="176" spans="1:17" ht="37.5" customHeight="1" x14ac:dyDescent="0.3">
      <c r="A176" s="367">
        <v>1</v>
      </c>
      <c r="B176" s="384" t="str">
        <f>IFERROR(VLOOKUP(A176,'Outcome Indicators - Section C'!$A$10:$S$27,19,FALSE),"")</f>
        <v>HIV O-1(M): Percentage of adults and children with HIV, known to be on treatment 12 months after initiation of antiretroviral therapy</v>
      </c>
      <c r="C176" s="467" t="str">
        <f t="array" ref="C176">IFERROR(IF(INDEX('Disaggregation Records'!$E$59:$E$92,MATCH(LEFT(L176,255),LEFT('Disaggregation Records'!$D$59:$D$92,255),0))=0,"",INDEX('Disaggregation Records'!$E$59:$E$92,MATCH(LEFT(L176,255),LEFT('Disaggregation Records'!$D$59:$D$92,255),0))),"")</f>
        <v/>
      </c>
      <c r="D176" s="467" t="str">
        <f t="array" ref="D176">IFERROR(IF(INDEX('Disaggregation Records'!$F$59:$F$92,MATCH(LEFT(L176,255),LEFT('Disaggregation Records'!$D$59:$D$92,255),0))=0,"",INDEX('Disaggregation Records'!$F$59:$F$92,MATCH(LEFT(L176,255),LEFT('Disaggregation Records'!$D$59:$D$92,255),0))),"")</f>
        <v/>
      </c>
      <c r="E176" s="370" t="str">
        <f t="array" ref="E176">IFERROR(IF(INDEX('Disaggregation Data'!$K$159:$K$310,MATCH(LEFT(M176,255),LEFT('Disaggregation Data'!$J$159:$J$310,255),0))=0,"",INDEX('Disaggregation Data'!$K$159:$K$310,MATCH(LEFT(M176,255),LEFT('Disaggregation Data'!J$159:$J$310,255),0))),"")</f>
        <v/>
      </c>
      <c r="F176" s="370" t="str">
        <f t="array" ref="F176">IFERROR(IF(INDEX('Disaggregation Data'!$L$159:$L$310,MATCH(LEFT(M176,255),LEFT('Disaggregation Data'!$J$159:$J$310,255),0))=0,"",INDEX('Disaggregation Data'!$L$159:$L$310,MATCH(LEFT(M176,255),LEFT('Disaggregation Data'!J$159:$J$310,255),0))),"")</f>
        <v/>
      </c>
      <c r="G176" s="370" t="str">
        <f t="array" ref="G176">IFERROR(IF(INDEX('Disaggregation Data'!$M$159:$M$310,MATCH(LEFT(M176,255),LEFT('Disaggregation Data'!$J$159:$J$310,255),0))=0,"",INDEX('Disaggregation Data'!$M$159:$M$310,MATCH(LEFT(M176,255),LEFT('Disaggregation Data'!J$159:$J$310,255),0))),"")</f>
        <v/>
      </c>
      <c r="H176" s="369" t="str">
        <f t="array" ref="H176">IFERROR(IF(INDEX('Disaggregation Data'!$N$159:$N$310,MATCH(LEFT(M176,255),LEFT('Disaggregation Data'!$J$159:$J$310,255),0))=0,"",INDEX('Disaggregation Data'!$N$159:$N$310,MATCH(LEFT(M176,255),LEFT('Disaggregation Data'!J$159:$J$310,255),0))),"")</f>
        <v/>
      </c>
      <c r="I176" s="459" t="str">
        <f t="array" ref="I176">IFERROR(IF(INDEX('Disaggregation Records'!$G$59:$G$92,MATCH(LEFT(L176,255),LEFT('Disaggregation Records'!$D$59:$D$92,255),0))=0,"",INDEX('Disaggregation Records'!$G$59:$G$92,MATCH(LEFT(L176,255),LEFT('Disaggregation Records'!$D$59:$D$92,255),0))),"")</f>
        <v/>
      </c>
      <c r="J176" s="464" t="s">
        <v>730</v>
      </c>
      <c r="K176" s="464">
        <f t="shared" si="12"/>
        <v>8</v>
      </c>
      <c r="L176" s="464" t="str">
        <f t="shared" si="13"/>
        <v>HIV O-1(M): Percentage of adults and children with HIV, known to be on treatment 12 months after initiation of antiretroviral therapy-8</v>
      </c>
      <c r="M176" s="464" t="str">
        <f t="shared" si="14"/>
        <v>HIV O-1(M): Percentage of adults and children with HIV, known to be on treatment 12 months after initiation of antiretroviral therapy</v>
      </c>
      <c r="N176" s="464" t="b">
        <f t="shared" si="15"/>
        <v>1</v>
      </c>
      <c r="O176" s="468" t="s">
        <v>1709</v>
      </c>
      <c r="P176" s="202"/>
      <c r="Q176" s="179"/>
    </row>
    <row r="177" spans="1:17" ht="37.5" customHeight="1" x14ac:dyDescent="0.3">
      <c r="A177" s="367">
        <v>1</v>
      </c>
      <c r="B177" s="384" t="str">
        <f>IFERROR(VLOOKUP(A177,'Outcome Indicators - Section C'!$A$10:$S$27,19,FALSE),"")</f>
        <v>HIV O-1(M): Percentage of adults and children with HIV, known to be on treatment 12 months after initiation of antiretroviral therapy</v>
      </c>
      <c r="C177" s="467" t="str">
        <f t="array" ref="C177">IFERROR(IF(INDEX('Disaggregation Records'!$E$59:$E$92,MATCH(LEFT(L177,255),LEFT('Disaggregation Records'!$D$59:$D$92,255),0))=0,"",INDEX('Disaggregation Records'!$E$59:$E$92,MATCH(LEFT(L177,255),LEFT('Disaggregation Records'!$D$59:$D$92,255),0))),"")</f>
        <v/>
      </c>
      <c r="D177" s="467" t="str">
        <f t="array" ref="D177">IFERROR(IF(INDEX('Disaggregation Records'!$F$59:$F$92,MATCH(LEFT(L177,255),LEFT('Disaggregation Records'!$D$59:$D$92,255),0))=0,"",INDEX('Disaggregation Records'!$F$59:$F$92,MATCH(LEFT(L177,255),LEFT('Disaggregation Records'!$D$59:$D$92,255),0))),"")</f>
        <v/>
      </c>
      <c r="E177" s="370" t="str">
        <f t="array" ref="E177">IFERROR(IF(INDEX('Disaggregation Data'!$K$159:$K$310,MATCH(LEFT(M177,255),LEFT('Disaggregation Data'!$J$159:$J$310,255),0))=0,"",INDEX('Disaggregation Data'!$K$159:$K$310,MATCH(LEFT(M177,255),LEFT('Disaggregation Data'!J$159:$J$310,255),0))),"")</f>
        <v/>
      </c>
      <c r="F177" s="370" t="str">
        <f t="array" ref="F177">IFERROR(IF(INDEX('Disaggregation Data'!$L$159:$L$310,MATCH(LEFT(M177,255),LEFT('Disaggregation Data'!$J$159:$J$310,255),0))=0,"",INDEX('Disaggregation Data'!$L$159:$L$310,MATCH(LEFT(M177,255),LEFT('Disaggregation Data'!J$159:$J$310,255),0))),"")</f>
        <v/>
      </c>
      <c r="G177" s="370" t="str">
        <f t="array" ref="G177">IFERROR(IF(INDEX('Disaggregation Data'!$M$159:$M$310,MATCH(LEFT(M177,255),LEFT('Disaggregation Data'!$J$159:$J$310,255),0))=0,"",INDEX('Disaggregation Data'!$M$159:$M$310,MATCH(LEFT(M177,255),LEFT('Disaggregation Data'!J$159:$J$310,255),0))),"")</f>
        <v/>
      </c>
      <c r="H177" s="369" t="str">
        <f t="array" ref="H177">IFERROR(IF(INDEX('Disaggregation Data'!$N$159:$N$310,MATCH(LEFT(M177,255),LEFT('Disaggregation Data'!$J$159:$J$310,255),0))=0,"",INDEX('Disaggregation Data'!$N$159:$N$310,MATCH(LEFT(M177,255),LEFT('Disaggregation Data'!J$159:$J$310,255),0))),"")</f>
        <v/>
      </c>
      <c r="I177" s="459" t="str">
        <f t="array" ref="I177">IFERROR(IF(INDEX('Disaggregation Records'!$G$59:$G$92,MATCH(LEFT(L177,255),LEFT('Disaggregation Records'!$D$59:$D$92,255),0))=0,"",INDEX('Disaggregation Records'!$G$59:$G$92,MATCH(LEFT(L177,255),LEFT('Disaggregation Records'!$D$59:$D$92,255),0))),"")</f>
        <v/>
      </c>
      <c r="J177" s="464" t="s">
        <v>730</v>
      </c>
      <c r="K177" s="464">
        <f t="shared" si="12"/>
        <v>9</v>
      </c>
      <c r="L177" s="464" t="str">
        <f t="shared" si="13"/>
        <v>HIV O-1(M): Percentage of adults and children with HIV, known to be on treatment 12 months after initiation of antiretroviral therapy-9</v>
      </c>
      <c r="M177" s="464" t="str">
        <f t="shared" si="14"/>
        <v>HIV O-1(M): Percentage of adults and children with HIV, known to be on treatment 12 months after initiation of antiretroviral therapy</v>
      </c>
      <c r="N177" s="464" t="b">
        <f t="shared" si="15"/>
        <v>1</v>
      </c>
      <c r="O177" s="468" t="s">
        <v>1710</v>
      </c>
      <c r="P177" s="202"/>
      <c r="Q177" s="179"/>
    </row>
    <row r="178" spans="1:17" ht="37.5" customHeight="1" x14ac:dyDescent="0.3">
      <c r="A178" s="367">
        <v>2</v>
      </c>
      <c r="B178" s="384" t="str">
        <f>IFERROR(VLOOKUP(A178,'Outcome Indicators - Section C'!$A$10:$S$27,19,FALSE),"")</f>
        <v/>
      </c>
      <c r="C178" s="467" t="str">
        <f t="array" ref="C178">IFERROR(IF(INDEX('Disaggregation Records'!$E$59:$E$92,MATCH(LEFT(L178,255),LEFT('Disaggregation Records'!$D$59:$D$92,255),0))=0,"",INDEX('Disaggregation Records'!$E$59:$E$92,MATCH(LEFT(L178,255),LEFT('Disaggregation Records'!$D$59:$D$92,255),0))),"")</f>
        <v/>
      </c>
      <c r="D178" s="467" t="str">
        <f t="array" ref="D178">IFERROR(IF(INDEX('Disaggregation Records'!$F$59:$F$92,MATCH(LEFT(L178,255),LEFT('Disaggregation Records'!$D$59:$D$92,255),0))=0,"",INDEX('Disaggregation Records'!$F$59:$F$92,MATCH(LEFT(L178,255),LEFT('Disaggregation Records'!$D$59:$D$92,255),0))),"")</f>
        <v/>
      </c>
      <c r="E178" s="370" t="str">
        <f t="array" ref="E178">IFERROR(IF(INDEX('Disaggregation Data'!$K$159:$K$310,MATCH(LEFT(M178,255),LEFT('Disaggregation Data'!$J$159:$J$310,255),0))=0,"",INDEX('Disaggregation Data'!$K$159:$K$310,MATCH(LEFT(M178,255),LEFT('Disaggregation Data'!J$159:$J$310,255),0))),"")</f>
        <v/>
      </c>
      <c r="F178" s="370" t="str">
        <f t="array" ref="F178">IFERROR(IF(INDEX('Disaggregation Data'!$L$159:$L$310,MATCH(LEFT(M178,255),LEFT('Disaggregation Data'!$J$159:$J$310,255),0))=0,"",INDEX('Disaggregation Data'!$L$159:$L$310,MATCH(LEFT(M178,255),LEFT('Disaggregation Data'!J$159:$J$310,255),0))),"")</f>
        <v/>
      </c>
      <c r="G178" s="370" t="str">
        <f t="array" ref="G178">IFERROR(IF(INDEX('Disaggregation Data'!$M$159:$M$310,MATCH(LEFT(M178,255),LEFT('Disaggregation Data'!$J$159:$J$310,255),0))=0,"",INDEX('Disaggregation Data'!$M$159:$M$310,MATCH(LEFT(M178,255),LEFT('Disaggregation Data'!J$159:$J$310,255),0))),"")</f>
        <v/>
      </c>
      <c r="H178" s="369" t="str">
        <f t="array" ref="H178">IFERROR(IF(INDEX('Disaggregation Data'!$N$159:$N$310,MATCH(LEFT(M178,255),LEFT('Disaggregation Data'!$J$159:$J$310,255),0))=0,"",INDEX('Disaggregation Data'!$N$159:$N$310,MATCH(LEFT(M178,255),LEFT('Disaggregation Data'!J$159:$J$310,255),0))),"")</f>
        <v/>
      </c>
      <c r="I178" s="459" t="str">
        <f t="array" ref="I178">IFERROR(IF(INDEX('Disaggregation Records'!$G$59:$G$92,MATCH(LEFT(L178,255),LEFT('Disaggregation Records'!$D$59:$D$92,255),0))=0,"",INDEX('Disaggregation Records'!$G$59:$G$92,MATCH(LEFT(L178,255),LEFT('Disaggregation Records'!$D$59:$D$92,255),0))),"")</f>
        <v/>
      </c>
      <c r="J178" s="464" t="s">
        <v>733</v>
      </c>
      <c r="K178" s="464">
        <f t="shared" si="12"/>
        <v>0</v>
      </c>
      <c r="L178" s="464" t="str">
        <f t="shared" si="13"/>
        <v/>
      </c>
      <c r="M178" s="464" t="str">
        <f t="shared" si="14"/>
        <v/>
      </c>
      <c r="N178" s="464" t="b">
        <f t="shared" si="15"/>
        <v>0</v>
      </c>
      <c r="O178" s="468" t="s">
        <v>1711</v>
      </c>
      <c r="P178" s="202"/>
      <c r="Q178" s="179"/>
    </row>
    <row r="179" spans="1:17" ht="37.5" customHeight="1" x14ac:dyDescent="0.3">
      <c r="A179" s="367">
        <v>2</v>
      </c>
      <c r="B179" s="384" t="str">
        <f>IFERROR(VLOOKUP(A179,'Outcome Indicators - Section C'!$A$10:$S$27,19,FALSE),"")</f>
        <v/>
      </c>
      <c r="C179" s="467" t="str">
        <f t="array" ref="C179">IFERROR(IF(INDEX('Disaggregation Records'!$E$59:$E$92,MATCH(LEFT(L179,255),LEFT('Disaggregation Records'!$D$59:$D$92,255),0))=0,"",INDEX('Disaggregation Records'!$E$59:$E$92,MATCH(LEFT(L179,255),LEFT('Disaggregation Records'!$D$59:$D$92,255),0))),"")</f>
        <v/>
      </c>
      <c r="D179" s="467" t="str">
        <f t="array" ref="D179">IFERROR(IF(INDEX('Disaggregation Records'!$F$59:$F$92,MATCH(LEFT(L179,255),LEFT('Disaggregation Records'!$D$59:$D$92,255),0))=0,"",INDEX('Disaggregation Records'!$F$59:$F$92,MATCH(LEFT(L179,255),LEFT('Disaggregation Records'!$D$59:$D$92,255),0))),"")</f>
        <v/>
      </c>
      <c r="E179" s="370" t="str">
        <f t="array" ref="E179">IFERROR(IF(INDEX('Disaggregation Data'!$K$159:$K$310,MATCH(LEFT(M179,255),LEFT('Disaggregation Data'!$J$159:$J$310,255),0))=0,"",INDEX('Disaggregation Data'!$K$159:$K$310,MATCH(LEFT(M179,255),LEFT('Disaggregation Data'!J$159:$J$310,255),0))),"")</f>
        <v/>
      </c>
      <c r="F179" s="370" t="str">
        <f t="array" ref="F179">IFERROR(IF(INDEX('Disaggregation Data'!$L$159:$L$310,MATCH(LEFT(M179,255),LEFT('Disaggregation Data'!$J$159:$J$310,255),0))=0,"",INDEX('Disaggregation Data'!$L$159:$L$310,MATCH(LEFT(M179,255),LEFT('Disaggregation Data'!J$159:$J$310,255),0))),"")</f>
        <v/>
      </c>
      <c r="G179" s="370" t="str">
        <f t="array" ref="G179">IFERROR(IF(INDEX('Disaggregation Data'!$M$159:$M$310,MATCH(LEFT(M179,255),LEFT('Disaggregation Data'!$J$159:$J$310,255),0))=0,"",INDEX('Disaggregation Data'!$M$159:$M$310,MATCH(LEFT(M179,255),LEFT('Disaggregation Data'!J$159:$J$310,255),0))),"")</f>
        <v/>
      </c>
      <c r="H179" s="369" t="str">
        <f t="array" ref="H179">IFERROR(IF(INDEX('Disaggregation Data'!$N$159:$N$310,MATCH(LEFT(M179,255),LEFT('Disaggregation Data'!$J$159:$J$310,255),0))=0,"",INDEX('Disaggregation Data'!$N$159:$N$310,MATCH(LEFT(M179,255),LEFT('Disaggregation Data'!J$159:$J$310,255),0))),"")</f>
        <v/>
      </c>
      <c r="I179" s="459" t="str">
        <f t="array" ref="I179">IFERROR(IF(INDEX('Disaggregation Records'!$G$59:$G$92,MATCH(LEFT(L179,255),LEFT('Disaggregation Records'!$D$59:$D$92,255),0))=0,"",INDEX('Disaggregation Records'!$G$59:$G$92,MATCH(LEFT(L179,255),LEFT('Disaggregation Records'!$D$59:$D$92,255),0))),"")</f>
        <v/>
      </c>
      <c r="J179" s="464" t="s">
        <v>733</v>
      </c>
      <c r="K179" s="464">
        <f t="shared" si="12"/>
        <v>1</v>
      </c>
      <c r="L179" s="464" t="str">
        <f t="shared" si="13"/>
        <v/>
      </c>
      <c r="M179" s="464" t="str">
        <f t="shared" si="14"/>
        <v/>
      </c>
      <c r="N179" s="464" t="b">
        <f t="shared" si="15"/>
        <v>0</v>
      </c>
      <c r="O179" s="468" t="s">
        <v>1712</v>
      </c>
      <c r="P179" s="202"/>
      <c r="Q179" s="179"/>
    </row>
    <row r="180" spans="1:17" ht="37.5" customHeight="1" x14ac:dyDescent="0.3">
      <c r="A180" s="367">
        <v>2</v>
      </c>
      <c r="B180" s="384" t="str">
        <f>IFERROR(VLOOKUP(A180,'Outcome Indicators - Section C'!$A$10:$S$27,19,FALSE),"")</f>
        <v/>
      </c>
      <c r="C180" s="467" t="str">
        <f t="array" ref="C180">IFERROR(IF(INDEX('Disaggregation Records'!$E$59:$E$92,MATCH(LEFT(L180,255),LEFT('Disaggregation Records'!$D$59:$D$92,255),0))=0,"",INDEX('Disaggregation Records'!$E$59:$E$92,MATCH(LEFT(L180,255),LEFT('Disaggregation Records'!$D$59:$D$92,255),0))),"")</f>
        <v/>
      </c>
      <c r="D180" s="467" t="str">
        <f t="array" ref="D180">IFERROR(IF(INDEX('Disaggregation Records'!$F$59:$F$92,MATCH(LEFT(L180,255),LEFT('Disaggregation Records'!$D$59:$D$92,255),0))=0,"",INDEX('Disaggregation Records'!$F$59:$F$92,MATCH(LEFT(L180,255),LEFT('Disaggregation Records'!$D$59:$D$92,255),0))),"")</f>
        <v/>
      </c>
      <c r="E180" s="370" t="str">
        <f t="array" ref="E180">IFERROR(IF(INDEX('Disaggregation Data'!$K$159:$K$310,MATCH(LEFT(M180,255),LEFT('Disaggregation Data'!$J$159:$J$310,255),0))=0,"",INDEX('Disaggregation Data'!$K$159:$K$310,MATCH(LEFT(M180,255),LEFT('Disaggregation Data'!J$159:$J$310,255),0))),"")</f>
        <v/>
      </c>
      <c r="F180" s="370" t="str">
        <f t="array" ref="F180">IFERROR(IF(INDEX('Disaggregation Data'!$L$159:$L$310,MATCH(LEFT(M180,255),LEFT('Disaggregation Data'!$J$159:$J$310,255),0))=0,"",INDEX('Disaggregation Data'!$L$159:$L$310,MATCH(LEFT(M180,255),LEFT('Disaggregation Data'!J$159:$J$310,255),0))),"")</f>
        <v/>
      </c>
      <c r="G180" s="370" t="str">
        <f t="array" ref="G180">IFERROR(IF(INDEX('Disaggregation Data'!$M$159:$M$310,MATCH(LEFT(M180,255),LEFT('Disaggregation Data'!$J$159:$J$310,255),0))=0,"",INDEX('Disaggregation Data'!$M$159:$M$310,MATCH(LEFT(M180,255),LEFT('Disaggregation Data'!J$159:$J$310,255),0))),"")</f>
        <v/>
      </c>
      <c r="H180" s="369" t="str">
        <f t="array" ref="H180">IFERROR(IF(INDEX('Disaggregation Data'!$N$159:$N$310,MATCH(LEFT(M180,255),LEFT('Disaggregation Data'!$J$159:$J$310,255),0))=0,"",INDEX('Disaggregation Data'!$N$159:$N$310,MATCH(LEFT(M180,255),LEFT('Disaggregation Data'!J$159:$J$310,255),0))),"")</f>
        <v/>
      </c>
      <c r="I180" s="459" t="str">
        <f t="array" ref="I180">IFERROR(IF(INDEX('Disaggregation Records'!$G$59:$G$92,MATCH(LEFT(L180,255),LEFT('Disaggregation Records'!$D$59:$D$92,255),0))=0,"",INDEX('Disaggregation Records'!$G$59:$G$92,MATCH(LEFT(L180,255),LEFT('Disaggregation Records'!$D$59:$D$92,255),0))),"")</f>
        <v/>
      </c>
      <c r="J180" s="464" t="s">
        <v>733</v>
      </c>
      <c r="K180" s="464">
        <f t="shared" si="12"/>
        <v>2</v>
      </c>
      <c r="L180" s="464" t="str">
        <f t="shared" si="13"/>
        <v/>
      </c>
      <c r="M180" s="464" t="str">
        <f t="shared" si="14"/>
        <v/>
      </c>
      <c r="N180" s="464" t="b">
        <f t="shared" si="15"/>
        <v>0</v>
      </c>
      <c r="O180" s="468" t="s">
        <v>1713</v>
      </c>
      <c r="P180" s="202"/>
      <c r="Q180" s="179"/>
    </row>
    <row r="181" spans="1:17" ht="37.5" customHeight="1" x14ac:dyDescent="0.3">
      <c r="A181" s="367">
        <v>2</v>
      </c>
      <c r="B181" s="384" t="str">
        <f>IFERROR(VLOOKUP(A181,'Outcome Indicators - Section C'!$A$10:$S$27,19,FALSE),"")</f>
        <v/>
      </c>
      <c r="C181" s="467" t="str">
        <f t="array" ref="C181">IFERROR(IF(INDEX('Disaggregation Records'!$E$59:$E$92,MATCH(LEFT(L181,255),LEFT('Disaggregation Records'!$D$59:$D$92,255),0))=0,"",INDEX('Disaggregation Records'!$E$59:$E$92,MATCH(LEFT(L181,255),LEFT('Disaggregation Records'!$D$59:$D$92,255),0))),"")</f>
        <v/>
      </c>
      <c r="D181" s="467" t="str">
        <f t="array" ref="D181">IFERROR(IF(INDEX('Disaggregation Records'!$F$59:$F$92,MATCH(LEFT(L181,255),LEFT('Disaggregation Records'!$D$59:$D$92,255),0))=0,"",INDEX('Disaggregation Records'!$F$59:$F$92,MATCH(LEFT(L181,255),LEFT('Disaggregation Records'!$D$59:$D$92,255),0))),"")</f>
        <v/>
      </c>
      <c r="E181" s="370" t="str">
        <f t="array" ref="E181">IFERROR(IF(INDEX('Disaggregation Data'!$K$159:$K$310,MATCH(LEFT(M181,255),LEFT('Disaggregation Data'!$J$159:$J$310,255),0))=0,"",INDEX('Disaggregation Data'!$K$159:$K$310,MATCH(LEFT(M181,255),LEFT('Disaggregation Data'!J$159:$J$310,255),0))),"")</f>
        <v/>
      </c>
      <c r="F181" s="370" t="str">
        <f t="array" ref="F181">IFERROR(IF(INDEX('Disaggregation Data'!$L$159:$L$310,MATCH(LEFT(M181,255),LEFT('Disaggregation Data'!$J$159:$J$310,255),0))=0,"",INDEX('Disaggregation Data'!$L$159:$L$310,MATCH(LEFT(M181,255),LEFT('Disaggregation Data'!J$159:$J$310,255),0))),"")</f>
        <v/>
      </c>
      <c r="G181" s="370" t="str">
        <f t="array" ref="G181">IFERROR(IF(INDEX('Disaggregation Data'!$M$159:$M$310,MATCH(LEFT(M181,255),LEFT('Disaggregation Data'!$J$159:$J$310,255),0))=0,"",INDEX('Disaggregation Data'!$M$159:$M$310,MATCH(LEFT(M181,255),LEFT('Disaggregation Data'!J$159:$J$310,255),0))),"")</f>
        <v/>
      </c>
      <c r="H181" s="369" t="str">
        <f t="array" ref="H181">IFERROR(IF(INDEX('Disaggregation Data'!$N$159:$N$310,MATCH(LEFT(M181,255),LEFT('Disaggregation Data'!$J$159:$J$310,255),0))=0,"",INDEX('Disaggregation Data'!$N$159:$N$310,MATCH(LEFT(M181,255),LEFT('Disaggregation Data'!J$159:$J$310,255),0))),"")</f>
        <v/>
      </c>
      <c r="I181" s="459" t="str">
        <f t="array" ref="I181">IFERROR(IF(INDEX('Disaggregation Records'!$G$59:$G$92,MATCH(LEFT(L181,255),LEFT('Disaggregation Records'!$D$59:$D$92,255),0))=0,"",INDEX('Disaggregation Records'!$G$59:$G$92,MATCH(LEFT(L181,255),LEFT('Disaggregation Records'!$D$59:$D$92,255),0))),"")</f>
        <v/>
      </c>
      <c r="J181" s="464" t="s">
        <v>733</v>
      </c>
      <c r="K181" s="464">
        <f t="shared" si="12"/>
        <v>3</v>
      </c>
      <c r="L181" s="464" t="str">
        <f t="shared" si="13"/>
        <v/>
      </c>
      <c r="M181" s="464" t="str">
        <f t="shared" si="14"/>
        <v/>
      </c>
      <c r="N181" s="464" t="b">
        <f t="shared" si="15"/>
        <v>0</v>
      </c>
      <c r="O181" s="468" t="s">
        <v>1714</v>
      </c>
      <c r="P181" s="202"/>
      <c r="Q181" s="179"/>
    </row>
    <row r="182" spans="1:17" ht="37.5" customHeight="1" x14ac:dyDescent="0.3">
      <c r="A182" s="367">
        <v>2</v>
      </c>
      <c r="B182" s="384" t="str">
        <f>IFERROR(VLOOKUP(A182,'Outcome Indicators - Section C'!$A$10:$S$27,19,FALSE),"")</f>
        <v/>
      </c>
      <c r="C182" s="467" t="str">
        <f t="array" ref="C182">IFERROR(IF(INDEX('Disaggregation Records'!$E$59:$E$92,MATCH(LEFT(L182,255),LEFT('Disaggregation Records'!$D$59:$D$92,255),0))=0,"",INDEX('Disaggregation Records'!$E$59:$E$92,MATCH(LEFT(L182,255),LEFT('Disaggregation Records'!$D$59:$D$92,255),0))),"")</f>
        <v/>
      </c>
      <c r="D182" s="467" t="str">
        <f t="array" ref="D182">IFERROR(IF(INDEX('Disaggregation Records'!$F$59:$F$92,MATCH(LEFT(L182,255),LEFT('Disaggregation Records'!$D$59:$D$92,255),0))=0,"",INDEX('Disaggregation Records'!$F$59:$F$92,MATCH(LEFT(L182,255),LEFT('Disaggregation Records'!$D$59:$D$92,255),0))),"")</f>
        <v/>
      </c>
      <c r="E182" s="370" t="str">
        <f t="array" ref="E182">IFERROR(IF(INDEX('Disaggregation Data'!$K$159:$K$310,MATCH(LEFT(M182,255),LEFT('Disaggregation Data'!$J$159:$J$310,255),0))=0,"",INDEX('Disaggregation Data'!$K$159:$K$310,MATCH(LEFT(M182,255),LEFT('Disaggregation Data'!J$159:$J$310,255),0))),"")</f>
        <v/>
      </c>
      <c r="F182" s="370" t="str">
        <f t="array" ref="F182">IFERROR(IF(INDEX('Disaggregation Data'!$L$159:$L$310,MATCH(LEFT(M182,255),LEFT('Disaggregation Data'!$J$159:$J$310,255),0))=0,"",INDEX('Disaggregation Data'!$L$159:$L$310,MATCH(LEFT(M182,255),LEFT('Disaggregation Data'!J$159:$J$310,255),0))),"")</f>
        <v/>
      </c>
      <c r="G182" s="370" t="str">
        <f t="array" ref="G182">IFERROR(IF(INDEX('Disaggregation Data'!$M$159:$M$310,MATCH(LEFT(M182,255),LEFT('Disaggregation Data'!$J$159:$J$310,255),0))=0,"",INDEX('Disaggregation Data'!$M$159:$M$310,MATCH(LEFT(M182,255),LEFT('Disaggregation Data'!J$159:$J$310,255),0))),"")</f>
        <v/>
      </c>
      <c r="H182" s="369" t="str">
        <f t="array" ref="H182">IFERROR(IF(INDEX('Disaggregation Data'!$N$159:$N$310,MATCH(LEFT(M182,255),LEFT('Disaggregation Data'!$J$159:$J$310,255),0))=0,"",INDEX('Disaggregation Data'!$N$159:$N$310,MATCH(LEFT(M182,255),LEFT('Disaggregation Data'!J$159:$J$310,255),0))),"")</f>
        <v/>
      </c>
      <c r="I182" s="459" t="str">
        <f t="array" ref="I182">IFERROR(IF(INDEX('Disaggregation Records'!$G$59:$G$92,MATCH(LEFT(L182,255),LEFT('Disaggregation Records'!$D$59:$D$92,255),0))=0,"",INDEX('Disaggregation Records'!$G$59:$G$92,MATCH(LEFT(L182,255),LEFT('Disaggregation Records'!$D$59:$D$92,255),0))),"")</f>
        <v/>
      </c>
      <c r="J182" s="464" t="s">
        <v>733</v>
      </c>
      <c r="K182" s="464">
        <f t="shared" si="12"/>
        <v>4</v>
      </c>
      <c r="L182" s="464" t="str">
        <f t="shared" si="13"/>
        <v/>
      </c>
      <c r="M182" s="464" t="str">
        <f t="shared" si="14"/>
        <v/>
      </c>
      <c r="N182" s="464" t="b">
        <f t="shared" si="15"/>
        <v>0</v>
      </c>
      <c r="O182" s="468" t="s">
        <v>1715</v>
      </c>
      <c r="P182" s="202"/>
      <c r="Q182" s="179"/>
    </row>
    <row r="183" spans="1:17" ht="37.5" customHeight="1" x14ac:dyDescent="0.3">
      <c r="A183" s="367">
        <v>2</v>
      </c>
      <c r="B183" s="384" t="str">
        <f>IFERROR(VLOOKUP(A183,'Outcome Indicators - Section C'!$A$10:$S$27,19,FALSE),"")</f>
        <v/>
      </c>
      <c r="C183" s="467" t="str">
        <f t="array" ref="C183">IFERROR(IF(INDEX('Disaggregation Records'!$E$59:$E$92,MATCH(LEFT(L183,255),LEFT('Disaggregation Records'!$D$59:$D$92,255),0))=0,"",INDEX('Disaggregation Records'!$E$59:$E$92,MATCH(LEFT(L183,255),LEFT('Disaggregation Records'!$D$59:$D$92,255),0))),"")</f>
        <v/>
      </c>
      <c r="D183" s="467" t="str">
        <f t="array" ref="D183">IFERROR(IF(INDEX('Disaggregation Records'!$F$59:$F$92,MATCH(LEFT(L183,255),LEFT('Disaggregation Records'!$D$59:$D$92,255),0))=0,"",INDEX('Disaggregation Records'!$F$59:$F$92,MATCH(LEFT(L183,255),LEFT('Disaggregation Records'!$D$59:$D$92,255),0))),"")</f>
        <v/>
      </c>
      <c r="E183" s="370" t="str">
        <f t="array" ref="E183">IFERROR(IF(INDEX('Disaggregation Data'!$K$159:$K$310,MATCH(LEFT(M183,255),LEFT('Disaggregation Data'!$J$159:$J$310,255),0))=0,"",INDEX('Disaggregation Data'!$K$159:$K$310,MATCH(LEFT(M183,255),LEFT('Disaggregation Data'!J$159:$J$310,255),0))),"")</f>
        <v/>
      </c>
      <c r="F183" s="370" t="str">
        <f t="array" ref="F183">IFERROR(IF(INDEX('Disaggregation Data'!$L$159:$L$310,MATCH(LEFT(M183,255),LEFT('Disaggregation Data'!$J$159:$J$310,255),0))=0,"",INDEX('Disaggregation Data'!$L$159:$L$310,MATCH(LEFT(M183,255),LEFT('Disaggregation Data'!J$159:$J$310,255),0))),"")</f>
        <v/>
      </c>
      <c r="G183" s="370" t="str">
        <f t="array" ref="G183">IFERROR(IF(INDEX('Disaggregation Data'!$M$159:$M$310,MATCH(LEFT(M183,255),LEFT('Disaggregation Data'!$J$159:$J$310,255),0))=0,"",INDEX('Disaggregation Data'!$M$159:$M$310,MATCH(LEFT(M183,255),LEFT('Disaggregation Data'!J$159:$J$310,255),0))),"")</f>
        <v/>
      </c>
      <c r="H183" s="369" t="str">
        <f t="array" ref="H183">IFERROR(IF(INDEX('Disaggregation Data'!$N$159:$N$310,MATCH(LEFT(M183,255),LEFT('Disaggregation Data'!$J$159:$J$310,255),0))=0,"",INDEX('Disaggregation Data'!$N$159:$N$310,MATCH(LEFT(M183,255),LEFT('Disaggregation Data'!J$159:$J$310,255),0))),"")</f>
        <v/>
      </c>
      <c r="I183" s="459" t="str">
        <f t="array" ref="I183">IFERROR(IF(INDEX('Disaggregation Records'!$G$59:$G$92,MATCH(LEFT(L183,255),LEFT('Disaggregation Records'!$D$59:$D$92,255),0))=0,"",INDEX('Disaggregation Records'!$G$59:$G$92,MATCH(LEFT(L183,255),LEFT('Disaggregation Records'!$D$59:$D$92,255),0))),"")</f>
        <v/>
      </c>
      <c r="J183" s="464" t="s">
        <v>733</v>
      </c>
      <c r="K183" s="464">
        <f t="shared" si="12"/>
        <v>5</v>
      </c>
      <c r="L183" s="464" t="str">
        <f t="shared" si="13"/>
        <v/>
      </c>
      <c r="M183" s="464" t="str">
        <f t="shared" si="14"/>
        <v/>
      </c>
      <c r="N183" s="464" t="b">
        <f t="shared" si="15"/>
        <v>0</v>
      </c>
      <c r="O183" s="468" t="s">
        <v>1716</v>
      </c>
      <c r="P183" s="202"/>
      <c r="Q183" s="179"/>
    </row>
    <row r="184" spans="1:17" ht="37.5" customHeight="1" x14ac:dyDescent="0.3">
      <c r="A184" s="367">
        <v>2</v>
      </c>
      <c r="B184" s="384" t="str">
        <f>IFERROR(VLOOKUP(A184,'Outcome Indicators - Section C'!$A$10:$S$27,19,FALSE),"")</f>
        <v/>
      </c>
      <c r="C184" s="467" t="str">
        <f t="array" ref="C184">IFERROR(IF(INDEX('Disaggregation Records'!$E$59:$E$92,MATCH(LEFT(L184,255),LEFT('Disaggregation Records'!$D$59:$D$92,255),0))=0,"",INDEX('Disaggregation Records'!$E$59:$E$92,MATCH(LEFT(L184,255),LEFT('Disaggregation Records'!$D$59:$D$92,255),0))),"")</f>
        <v/>
      </c>
      <c r="D184" s="467" t="str">
        <f t="array" ref="D184">IFERROR(IF(INDEX('Disaggregation Records'!$F$59:$F$92,MATCH(LEFT(L184,255),LEFT('Disaggregation Records'!$D$59:$D$92,255),0))=0,"",INDEX('Disaggregation Records'!$F$59:$F$92,MATCH(LEFT(L184,255),LEFT('Disaggregation Records'!$D$59:$D$92,255),0))),"")</f>
        <v/>
      </c>
      <c r="E184" s="370" t="str">
        <f t="array" ref="E184">IFERROR(IF(INDEX('Disaggregation Data'!$K$159:$K$310,MATCH(LEFT(M184,255),LEFT('Disaggregation Data'!$J$159:$J$310,255),0))=0,"",INDEX('Disaggregation Data'!$K$159:$K$310,MATCH(LEFT(M184,255),LEFT('Disaggregation Data'!J$159:$J$310,255),0))),"")</f>
        <v/>
      </c>
      <c r="F184" s="370" t="str">
        <f t="array" ref="F184">IFERROR(IF(INDEX('Disaggregation Data'!$L$159:$L$310,MATCH(LEFT(M184,255),LEFT('Disaggregation Data'!$J$159:$J$310,255),0))=0,"",INDEX('Disaggregation Data'!$L$159:$L$310,MATCH(LEFT(M184,255),LEFT('Disaggregation Data'!J$159:$J$310,255),0))),"")</f>
        <v/>
      </c>
      <c r="G184" s="370" t="str">
        <f t="array" ref="G184">IFERROR(IF(INDEX('Disaggregation Data'!$M$159:$M$310,MATCH(LEFT(M184,255),LEFT('Disaggregation Data'!$J$159:$J$310,255),0))=0,"",INDEX('Disaggregation Data'!$M$159:$M$310,MATCH(LEFT(M184,255),LEFT('Disaggregation Data'!J$159:$J$310,255),0))),"")</f>
        <v/>
      </c>
      <c r="H184" s="369" t="str">
        <f t="array" ref="H184">IFERROR(IF(INDEX('Disaggregation Data'!$N$159:$N$310,MATCH(LEFT(M184,255),LEFT('Disaggregation Data'!$J$159:$J$310,255),0))=0,"",INDEX('Disaggregation Data'!$N$159:$N$310,MATCH(LEFT(M184,255),LEFT('Disaggregation Data'!J$159:$J$310,255),0))),"")</f>
        <v/>
      </c>
      <c r="I184" s="459" t="str">
        <f t="array" ref="I184">IFERROR(IF(INDEX('Disaggregation Records'!$G$59:$G$92,MATCH(LEFT(L184,255),LEFT('Disaggregation Records'!$D$59:$D$92,255),0))=0,"",INDEX('Disaggregation Records'!$G$59:$G$92,MATCH(LEFT(L184,255),LEFT('Disaggregation Records'!$D$59:$D$92,255),0))),"")</f>
        <v/>
      </c>
      <c r="J184" s="464" t="s">
        <v>733</v>
      </c>
      <c r="K184" s="464">
        <f t="shared" si="12"/>
        <v>6</v>
      </c>
      <c r="L184" s="464" t="str">
        <f t="shared" si="13"/>
        <v/>
      </c>
      <c r="M184" s="464" t="str">
        <f t="shared" si="14"/>
        <v/>
      </c>
      <c r="N184" s="464" t="b">
        <f t="shared" si="15"/>
        <v>0</v>
      </c>
      <c r="O184" s="468" t="s">
        <v>1717</v>
      </c>
      <c r="P184" s="202"/>
      <c r="Q184" s="179"/>
    </row>
    <row r="185" spans="1:17" ht="37.5" customHeight="1" x14ac:dyDescent="0.3">
      <c r="A185" s="367">
        <v>2</v>
      </c>
      <c r="B185" s="384" t="str">
        <f>IFERROR(VLOOKUP(A185,'Outcome Indicators - Section C'!$A$10:$S$27,19,FALSE),"")</f>
        <v/>
      </c>
      <c r="C185" s="467" t="str">
        <f t="array" ref="C185">IFERROR(IF(INDEX('Disaggregation Records'!$E$59:$E$92,MATCH(LEFT(L185,255),LEFT('Disaggregation Records'!$D$59:$D$92,255),0))=0,"",INDEX('Disaggregation Records'!$E$59:$E$92,MATCH(LEFT(L185,255),LEFT('Disaggregation Records'!$D$59:$D$92,255),0))),"")</f>
        <v/>
      </c>
      <c r="D185" s="467" t="str">
        <f t="array" ref="D185">IFERROR(IF(INDEX('Disaggregation Records'!$F$59:$F$92,MATCH(LEFT(L185,255),LEFT('Disaggregation Records'!$D$59:$D$92,255),0))=0,"",INDEX('Disaggregation Records'!$F$59:$F$92,MATCH(LEFT(L185,255),LEFT('Disaggregation Records'!$D$59:$D$92,255),0))),"")</f>
        <v/>
      </c>
      <c r="E185" s="370" t="str">
        <f t="array" ref="E185">IFERROR(IF(INDEX('Disaggregation Data'!$K$159:$K$310,MATCH(LEFT(M185,255),LEFT('Disaggregation Data'!$J$159:$J$310,255),0))=0,"",INDEX('Disaggregation Data'!$K$159:$K$310,MATCH(LEFT(M185,255),LEFT('Disaggregation Data'!J$159:$J$310,255),0))),"")</f>
        <v/>
      </c>
      <c r="F185" s="370" t="str">
        <f t="array" ref="F185">IFERROR(IF(INDEX('Disaggregation Data'!$L$159:$L$310,MATCH(LEFT(M185,255),LEFT('Disaggregation Data'!$J$159:$J$310,255),0))=0,"",INDEX('Disaggregation Data'!$L$159:$L$310,MATCH(LEFT(M185,255),LEFT('Disaggregation Data'!J$159:$J$310,255),0))),"")</f>
        <v/>
      </c>
      <c r="G185" s="370" t="str">
        <f t="array" ref="G185">IFERROR(IF(INDEX('Disaggregation Data'!$M$159:$M$310,MATCH(LEFT(M185,255),LEFT('Disaggregation Data'!$J$159:$J$310,255),0))=0,"",INDEX('Disaggregation Data'!$M$159:$M$310,MATCH(LEFT(M185,255),LEFT('Disaggregation Data'!J$159:$J$310,255),0))),"")</f>
        <v/>
      </c>
      <c r="H185" s="369" t="str">
        <f t="array" ref="H185">IFERROR(IF(INDEX('Disaggregation Data'!$N$159:$N$310,MATCH(LEFT(M185,255),LEFT('Disaggregation Data'!$J$159:$J$310,255),0))=0,"",INDEX('Disaggregation Data'!$N$159:$N$310,MATCH(LEFT(M185,255),LEFT('Disaggregation Data'!J$159:$J$310,255),0))),"")</f>
        <v/>
      </c>
      <c r="I185" s="459" t="str">
        <f t="array" ref="I185">IFERROR(IF(INDEX('Disaggregation Records'!$G$59:$G$92,MATCH(LEFT(L185,255),LEFT('Disaggregation Records'!$D$59:$D$92,255),0))=0,"",INDEX('Disaggregation Records'!$G$59:$G$92,MATCH(LEFT(L185,255),LEFT('Disaggregation Records'!$D$59:$D$92,255),0))),"")</f>
        <v/>
      </c>
      <c r="J185" s="464" t="s">
        <v>733</v>
      </c>
      <c r="K185" s="464">
        <f t="shared" si="12"/>
        <v>7</v>
      </c>
      <c r="L185" s="464" t="str">
        <f t="shared" si="13"/>
        <v/>
      </c>
      <c r="M185" s="464" t="str">
        <f t="shared" si="14"/>
        <v/>
      </c>
      <c r="N185" s="464" t="b">
        <f t="shared" si="15"/>
        <v>0</v>
      </c>
      <c r="O185" s="468" t="s">
        <v>1718</v>
      </c>
      <c r="P185" s="202"/>
      <c r="Q185" s="179"/>
    </row>
    <row r="186" spans="1:17" ht="37.5" customHeight="1" x14ac:dyDescent="0.3">
      <c r="A186" s="367">
        <v>2</v>
      </c>
      <c r="B186" s="384" t="str">
        <f>IFERROR(VLOOKUP(A186,'Outcome Indicators - Section C'!$A$10:$S$27,19,FALSE),"")</f>
        <v/>
      </c>
      <c r="C186" s="467" t="str">
        <f t="array" ref="C186">IFERROR(IF(INDEX('Disaggregation Records'!$E$59:$E$92,MATCH(LEFT(L186,255),LEFT('Disaggregation Records'!$D$59:$D$92,255),0))=0,"",INDEX('Disaggregation Records'!$E$59:$E$92,MATCH(LEFT(L186,255),LEFT('Disaggregation Records'!$D$59:$D$92,255),0))),"")</f>
        <v/>
      </c>
      <c r="D186" s="467" t="str">
        <f t="array" ref="D186">IFERROR(IF(INDEX('Disaggregation Records'!$F$59:$F$92,MATCH(LEFT(L186,255),LEFT('Disaggregation Records'!$D$59:$D$92,255),0))=0,"",INDEX('Disaggregation Records'!$F$59:$F$92,MATCH(LEFT(L186,255),LEFT('Disaggregation Records'!$D$59:$D$92,255),0))),"")</f>
        <v/>
      </c>
      <c r="E186" s="370" t="str">
        <f t="array" ref="E186">IFERROR(IF(INDEX('Disaggregation Data'!$K$159:$K$310,MATCH(LEFT(M186,255),LEFT('Disaggregation Data'!$J$159:$J$310,255),0))=0,"",INDEX('Disaggregation Data'!$K$159:$K$310,MATCH(LEFT(M186,255),LEFT('Disaggregation Data'!J$159:$J$310,255),0))),"")</f>
        <v/>
      </c>
      <c r="F186" s="370" t="str">
        <f t="array" ref="F186">IFERROR(IF(INDEX('Disaggregation Data'!$L$159:$L$310,MATCH(LEFT(M186,255),LEFT('Disaggregation Data'!$J$159:$J$310,255),0))=0,"",INDEX('Disaggregation Data'!$L$159:$L$310,MATCH(LEFT(M186,255),LEFT('Disaggregation Data'!J$159:$J$310,255),0))),"")</f>
        <v/>
      </c>
      <c r="G186" s="370" t="str">
        <f t="array" ref="G186">IFERROR(IF(INDEX('Disaggregation Data'!$M$159:$M$310,MATCH(LEFT(M186,255),LEFT('Disaggregation Data'!$J$159:$J$310,255),0))=0,"",INDEX('Disaggregation Data'!$M$159:$M$310,MATCH(LEFT(M186,255),LEFT('Disaggregation Data'!J$159:$J$310,255),0))),"")</f>
        <v/>
      </c>
      <c r="H186" s="369" t="str">
        <f t="array" ref="H186">IFERROR(IF(INDEX('Disaggregation Data'!$N$159:$N$310,MATCH(LEFT(M186,255),LEFT('Disaggregation Data'!$J$159:$J$310,255),0))=0,"",INDEX('Disaggregation Data'!$N$159:$N$310,MATCH(LEFT(M186,255),LEFT('Disaggregation Data'!J$159:$J$310,255),0))),"")</f>
        <v/>
      </c>
      <c r="I186" s="459" t="str">
        <f t="array" ref="I186">IFERROR(IF(INDEX('Disaggregation Records'!$G$59:$G$92,MATCH(LEFT(L186,255),LEFT('Disaggregation Records'!$D$59:$D$92,255),0))=0,"",INDEX('Disaggregation Records'!$G$59:$G$92,MATCH(LEFT(L186,255),LEFT('Disaggregation Records'!$D$59:$D$92,255),0))),"")</f>
        <v/>
      </c>
      <c r="J186" s="464" t="s">
        <v>733</v>
      </c>
      <c r="K186" s="464">
        <f t="shared" si="12"/>
        <v>8</v>
      </c>
      <c r="L186" s="464" t="str">
        <f t="shared" si="13"/>
        <v/>
      </c>
      <c r="M186" s="464" t="str">
        <f t="shared" si="14"/>
        <v/>
      </c>
      <c r="N186" s="464" t="b">
        <f t="shared" si="15"/>
        <v>0</v>
      </c>
      <c r="O186" s="468" t="s">
        <v>1719</v>
      </c>
      <c r="P186" s="202"/>
      <c r="Q186" s="179"/>
    </row>
    <row r="187" spans="1:17" ht="37.5" customHeight="1" x14ac:dyDescent="0.3">
      <c r="A187" s="367">
        <v>2</v>
      </c>
      <c r="B187" s="384" t="str">
        <f>IFERROR(VLOOKUP(A187,'Outcome Indicators - Section C'!$A$10:$S$27,19,FALSE),"")</f>
        <v/>
      </c>
      <c r="C187" s="467" t="str">
        <f t="array" ref="C187">IFERROR(IF(INDEX('Disaggregation Records'!$E$59:$E$92,MATCH(LEFT(L187,255),LEFT('Disaggregation Records'!$D$59:$D$92,255),0))=0,"",INDEX('Disaggregation Records'!$E$59:$E$92,MATCH(LEFT(L187,255),LEFT('Disaggregation Records'!$D$59:$D$92,255),0))),"")</f>
        <v/>
      </c>
      <c r="D187" s="467" t="str">
        <f t="array" ref="D187">IFERROR(IF(INDEX('Disaggregation Records'!$F$59:$F$92,MATCH(LEFT(L187,255),LEFT('Disaggregation Records'!$D$59:$D$92,255),0))=0,"",INDEX('Disaggregation Records'!$F$59:$F$92,MATCH(LEFT(L187,255),LEFT('Disaggregation Records'!$D$59:$D$92,255),0))),"")</f>
        <v/>
      </c>
      <c r="E187" s="370" t="str">
        <f t="array" ref="E187">IFERROR(IF(INDEX('Disaggregation Data'!$K$159:$K$310,MATCH(LEFT(M187,255),LEFT('Disaggregation Data'!$J$159:$J$310,255),0))=0,"",INDEX('Disaggregation Data'!$K$159:$K$310,MATCH(LEFT(M187,255),LEFT('Disaggregation Data'!J$159:$J$310,255),0))),"")</f>
        <v/>
      </c>
      <c r="F187" s="370" t="str">
        <f t="array" ref="F187">IFERROR(IF(INDEX('Disaggregation Data'!$L$159:$L$310,MATCH(LEFT(M187,255),LEFT('Disaggregation Data'!$J$159:$J$310,255),0))=0,"",INDEX('Disaggregation Data'!$L$159:$L$310,MATCH(LEFT(M187,255),LEFT('Disaggregation Data'!J$159:$J$310,255),0))),"")</f>
        <v/>
      </c>
      <c r="G187" s="370" t="str">
        <f t="array" ref="G187">IFERROR(IF(INDEX('Disaggregation Data'!$M$159:$M$310,MATCH(LEFT(M187,255),LEFT('Disaggregation Data'!$J$159:$J$310,255),0))=0,"",INDEX('Disaggregation Data'!$M$159:$M$310,MATCH(LEFT(M187,255),LEFT('Disaggregation Data'!J$159:$J$310,255),0))),"")</f>
        <v/>
      </c>
      <c r="H187" s="369" t="str">
        <f t="array" ref="H187">IFERROR(IF(INDEX('Disaggregation Data'!$N$159:$N$310,MATCH(LEFT(M187,255),LEFT('Disaggregation Data'!$J$159:$J$310,255),0))=0,"",INDEX('Disaggregation Data'!$N$159:$N$310,MATCH(LEFT(M187,255),LEFT('Disaggregation Data'!J$159:$J$310,255),0))),"")</f>
        <v/>
      </c>
      <c r="I187" s="459" t="str">
        <f t="array" ref="I187">IFERROR(IF(INDEX('Disaggregation Records'!$G$59:$G$92,MATCH(LEFT(L187,255),LEFT('Disaggregation Records'!$D$59:$D$92,255),0))=0,"",INDEX('Disaggregation Records'!$G$59:$G$92,MATCH(LEFT(L187,255),LEFT('Disaggregation Records'!$D$59:$D$92,255),0))),"")</f>
        <v/>
      </c>
      <c r="J187" s="464" t="s">
        <v>733</v>
      </c>
      <c r="K187" s="464">
        <f t="shared" si="12"/>
        <v>9</v>
      </c>
      <c r="L187" s="464" t="str">
        <f t="shared" si="13"/>
        <v/>
      </c>
      <c r="M187" s="464" t="str">
        <f t="shared" si="14"/>
        <v/>
      </c>
      <c r="N187" s="464" t="b">
        <f t="shared" si="15"/>
        <v>0</v>
      </c>
      <c r="O187" s="468" t="s">
        <v>1720</v>
      </c>
      <c r="P187" s="202"/>
      <c r="Q187" s="179"/>
    </row>
    <row r="188" spans="1:17" ht="37.5" customHeight="1" x14ac:dyDescent="0.3">
      <c r="A188" s="367">
        <v>3</v>
      </c>
      <c r="B188" s="384" t="str">
        <f>IFERROR(VLOOKUP(A188,'Outcome Indicators - Section C'!$A$10:$S$27,19,FALSE),"")</f>
        <v>HIV O-4a(M): Percentage of men reporting the use of a condom the last time they had anal sex with a male partner</v>
      </c>
      <c r="C188" s="467" t="str">
        <f t="array" ref="C188">IFERROR(IF(INDEX('Disaggregation Records'!$E$59:$E$92,MATCH(LEFT(L188,255),LEFT('Disaggregation Records'!$D$59:$D$92,255),0))=0,"",INDEX('Disaggregation Records'!$E$59:$E$92,MATCH(LEFT(L188,255),LEFT('Disaggregation Records'!$D$59:$D$92,255),0))),"")</f>
        <v>Age</v>
      </c>
      <c r="D188" s="467" t="str">
        <f t="array" ref="D188">IFERROR(IF(INDEX('Disaggregation Records'!$F$59:$F$92,MATCH(LEFT(L188,255),LEFT('Disaggregation Records'!$D$59:$D$92,255),0))=0,"",INDEX('Disaggregation Records'!$F$59:$F$92,MATCH(LEFT(L188,255),LEFT('Disaggregation Records'!$D$59:$D$92,255),0))),"")</f>
        <v>U25</v>
      </c>
      <c r="E188" s="370" t="str">
        <f t="array" ref="E188">IFERROR(IF(INDEX('Disaggregation Data'!$K$159:$K$310,MATCH(LEFT(M188,255),LEFT('Disaggregation Data'!$J$159:$J$310,255),0))=0,"",INDEX('Disaggregation Data'!$K$159:$K$310,MATCH(LEFT(M188,255),LEFT('Disaggregation Data'!J$159:$J$310,255),0))),"")</f>
        <v/>
      </c>
      <c r="F188" s="370" t="str">
        <f t="array" ref="F188">IFERROR(IF(INDEX('Disaggregation Data'!$L$159:$L$310,MATCH(LEFT(M188,255),LEFT('Disaggregation Data'!$J$159:$J$310,255),0))=0,"",INDEX('Disaggregation Data'!$L$159:$L$310,MATCH(LEFT(M188,255),LEFT('Disaggregation Data'!J$159:$J$310,255),0))),"")</f>
        <v/>
      </c>
      <c r="G188" s="370" t="str">
        <f t="array" ref="G188">IFERROR(IF(INDEX('Disaggregation Data'!$M$159:$M$310,MATCH(LEFT(M188,255),LEFT('Disaggregation Data'!$J$159:$J$310,255),0))=0,"",INDEX('Disaggregation Data'!$M$159:$M$310,MATCH(LEFT(M188,255),LEFT('Disaggregation Data'!J$159:$J$310,255),0))),"")</f>
        <v/>
      </c>
      <c r="H188" s="369" t="str">
        <f t="array" ref="H188">IFERROR(IF(INDEX('Disaggregation Data'!$N$159:$N$310,MATCH(LEFT(M188,255),LEFT('Disaggregation Data'!$J$159:$J$310,255),0))=0,"",INDEX('Disaggregation Data'!$N$159:$N$310,MATCH(LEFT(M188,255),LEFT('Disaggregation Data'!J$159:$J$310,255),0))),"")</f>
        <v>We do not have for this age group</v>
      </c>
      <c r="I188" s="459" t="str">
        <f t="array" ref="I188">IFERROR(IF(INDEX('Disaggregation Records'!$G$59:$G$92,MATCH(LEFT(L188,255),LEFT('Disaggregation Records'!$D$59:$D$92,255),0))=0,"",INDEX('Disaggregation Records'!$G$59:$G$92,MATCH(LEFT(L188,255),LEFT('Disaggregation Records'!$D$59:$D$92,255),0))),"")</f>
        <v>a1L36000002NzjMEAS</v>
      </c>
      <c r="J188" s="464" t="s">
        <v>737</v>
      </c>
      <c r="K188" s="464">
        <f t="shared" si="12"/>
        <v>0</v>
      </c>
      <c r="L188" s="464" t="str">
        <f t="shared" si="13"/>
        <v>HIV O-4a(M): Percentage of men reporting the use of a condom the last time they had anal sex with a male partner-0</v>
      </c>
      <c r="M188" s="464" t="str">
        <f t="shared" si="14"/>
        <v>HIV O-4a(M): Percentage of men reporting the use of a condom the last time they had anal sex with a male partnerAgeU25</v>
      </c>
      <c r="N188" s="464" t="b">
        <f t="shared" si="15"/>
        <v>1</v>
      </c>
      <c r="O188" s="468" t="s">
        <v>1722</v>
      </c>
      <c r="P188" s="202"/>
      <c r="Q188" s="179"/>
    </row>
    <row r="189" spans="1:17" ht="37.5" customHeight="1" x14ac:dyDescent="0.3">
      <c r="A189" s="367">
        <v>3</v>
      </c>
      <c r="B189" s="384" t="str">
        <f>IFERROR(VLOOKUP(A189,'Outcome Indicators - Section C'!$A$10:$S$27,19,FALSE),"")</f>
        <v>HIV O-4a(M): Percentage of men reporting the use of a condom the last time they had anal sex with a male partner</v>
      </c>
      <c r="C189" s="467" t="str">
        <f t="array" ref="C189">IFERROR(IF(INDEX('Disaggregation Records'!$E$59:$E$92,MATCH(LEFT(L189,255),LEFT('Disaggregation Records'!$D$59:$D$92,255),0))=0,"",INDEX('Disaggregation Records'!$E$59:$E$92,MATCH(LEFT(L189,255),LEFT('Disaggregation Records'!$D$59:$D$92,255),0))),"")</f>
        <v>Age</v>
      </c>
      <c r="D189" s="467" t="str">
        <f t="array" ref="D189">IFERROR(IF(INDEX('Disaggregation Records'!$F$59:$F$92,MATCH(LEFT(L189,255),LEFT('Disaggregation Records'!$D$59:$D$92,255),0))=0,"",INDEX('Disaggregation Records'!$F$59:$F$92,MATCH(LEFT(L189,255),LEFT('Disaggregation Records'!$D$59:$D$92,255),0))),"")</f>
        <v>25+</v>
      </c>
      <c r="E189" s="370" t="str">
        <f t="array" ref="E189">IFERROR(IF(INDEX('Disaggregation Data'!$K$159:$K$310,MATCH(LEFT(M189,255),LEFT('Disaggregation Data'!$J$159:$J$310,255),0))=0,"",INDEX('Disaggregation Data'!$K$159:$K$310,MATCH(LEFT(M189,255),LEFT('Disaggregation Data'!J$159:$J$310,255),0))),"")</f>
        <v/>
      </c>
      <c r="F189" s="370" t="str">
        <f t="array" ref="F189">IFERROR(IF(INDEX('Disaggregation Data'!$L$159:$L$310,MATCH(LEFT(M189,255),LEFT('Disaggregation Data'!$J$159:$J$310,255),0))=0,"",INDEX('Disaggregation Data'!$L$159:$L$310,MATCH(LEFT(M189,255),LEFT('Disaggregation Data'!J$159:$J$310,255),0))),"")</f>
        <v/>
      </c>
      <c r="G189" s="370" t="str">
        <f t="array" ref="G189">IFERROR(IF(INDEX('Disaggregation Data'!$M$159:$M$310,MATCH(LEFT(M189,255),LEFT('Disaggregation Data'!$J$159:$J$310,255),0))=0,"",INDEX('Disaggregation Data'!$M$159:$M$310,MATCH(LEFT(M189,255),LEFT('Disaggregation Data'!J$159:$J$310,255),0))),"")</f>
        <v/>
      </c>
      <c r="H189" s="369" t="str">
        <f t="array" ref="H189">IFERROR(IF(INDEX('Disaggregation Data'!$N$159:$N$310,MATCH(LEFT(M189,255),LEFT('Disaggregation Data'!$J$159:$J$310,255),0))=0,"",INDEX('Disaggregation Data'!$N$159:$N$310,MATCH(LEFT(M189,255),LEFT('Disaggregation Data'!J$159:$J$310,255),0))),"")</f>
        <v>We do not have for this age group</v>
      </c>
      <c r="I189" s="459" t="str">
        <f t="array" ref="I189">IFERROR(IF(INDEX('Disaggregation Records'!$G$59:$G$92,MATCH(LEFT(L189,255),LEFT('Disaggregation Records'!$D$59:$D$92,255),0))=0,"",INDEX('Disaggregation Records'!$G$59:$G$92,MATCH(LEFT(L189,255),LEFT('Disaggregation Records'!$D$59:$D$92,255),0))),"")</f>
        <v>a1L36000002NzjNEAS</v>
      </c>
      <c r="J189" s="464" t="s">
        <v>737</v>
      </c>
      <c r="K189" s="464">
        <f t="shared" si="12"/>
        <v>1</v>
      </c>
      <c r="L189" s="464" t="str">
        <f t="shared" si="13"/>
        <v>HIV O-4a(M): Percentage of men reporting the use of a condom the last time they had anal sex with a male partner-1</v>
      </c>
      <c r="M189" s="464" t="str">
        <f t="shared" si="14"/>
        <v>HIV O-4a(M): Percentage of men reporting the use of a condom the last time they had anal sex with a male partnerAge25+</v>
      </c>
      <c r="N189" s="464" t="b">
        <f t="shared" si="15"/>
        <v>1</v>
      </c>
      <c r="O189" s="468" t="s">
        <v>1723</v>
      </c>
      <c r="P189" s="202"/>
      <c r="Q189" s="179"/>
    </row>
    <row r="190" spans="1:17" ht="37.5" customHeight="1" x14ac:dyDescent="0.3">
      <c r="A190" s="367">
        <v>3</v>
      </c>
      <c r="B190" s="384" t="str">
        <f>IFERROR(VLOOKUP(A190,'Outcome Indicators - Section C'!$A$10:$S$27,19,FALSE),"")</f>
        <v>HIV O-4a(M): Percentage of men reporting the use of a condom the last time they had anal sex with a male partner</v>
      </c>
      <c r="C190" s="467" t="str">
        <f t="array" ref="C190">IFERROR(IF(INDEX('Disaggregation Records'!$E$59:$E$92,MATCH(LEFT(L190,255),LEFT('Disaggregation Records'!$D$59:$D$92,255),0))=0,"",INDEX('Disaggregation Records'!$E$59:$E$92,MATCH(LEFT(L190,255),LEFT('Disaggregation Records'!$D$59:$D$92,255),0))),"")</f>
        <v/>
      </c>
      <c r="D190" s="467" t="str">
        <f t="array" ref="D190">IFERROR(IF(INDEX('Disaggregation Records'!$F$59:$F$92,MATCH(LEFT(L190,255),LEFT('Disaggregation Records'!$D$59:$D$92,255),0))=0,"",INDEX('Disaggregation Records'!$F$59:$F$92,MATCH(LEFT(L190,255),LEFT('Disaggregation Records'!$D$59:$D$92,255),0))),"")</f>
        <v/>
      </c>
      <c r="E190" s="370" t="str">
        <f t="array" ref="E190">IFERROR(IF(INDEX('Disaggregation Data'!$K$159:$K$310,MATCH(LEFT(M190,255),LEFT('Disaggregation Data'!$J$159:$J$310,255),0))=0,"",INDEX('Disaggregation Data'!$K$159:$K$310,MATCH(LEFT(M190,255),LEFT('Disaggregation Data'!J$159:$J$310,255),0))),"")</f>
        <v/>
      </c>
      <c r="F190" s="370" t="str">
        <f t="array" ref="F190">IFERROR(IF(INDEX('Disaggregation Data'!$L$159:$L$310,MATCH(LEFT(M190,255),LEFT('Disaggregation Data'!$J$159:$J$310,255),0))=0,"",INDEX('Disaggregation Data'!$L$159:$L$310,MATCH(LEFT(M190,255),LEFT('Disaggregation Data'!J$159:$J$310,255),0))),"")</f>
        <v/>
      </c>
      <c r="G190" s="370" t="str">
        <f t="array" ref="G190">IFERROR(IF(INDEX('Disaggregation Data'!$M$159:$M$310,MATCH(LEFT(M190,255),LEFT('Disaggregation Data'!$J$159:$J$310,255),0))=0,"",INDEX('Disaggregation Data'!$M$159:$M$310,MATCH(LEFT(M190,255),LEFT('Disaggregation Data'!J$159:$J$310,255),0))),"")</f>
        <v/>
      </c>
      <c r="H190" s="369" t="str">
        <f t="array" ref="H190">IFERROR(IF(INDEX('Disaggregation Data'!$N$159:$N$310,MATCH(LEFT(M190,255),LEFT('Disaggregation Data'!$J$159:$J$310,255),0))=0,"",INDEX('Disaggregation Data'!$N$159:$N$310,MATCH(LEFT(M190,255),LEFT('Disaggregation Data'!J$159:$J$310,255),0))),"")</f>
        <v/>
      </c>
      <c r="I190" s="459" t="str">
        <f t="array" ref="I190">IFERROR(IF(INDEX('Disaggregation Records'!$G$59:$G$92,MATCH(LEFT(L190,255),LEFT('Disaggregation Records'!$D$59:$D$92,255),0))=0,"",INDEX('Disaggregation Records'!$G$59:$G$92,MATCH(LEFT(L190,255),LEFT('Disaggregation Records'!$D$59:$D$92,255),0))),"")</f>
        <v/>
      </c>
      <c r="J190" s="464" t="s">
        <v>737</v>
      </c>
      <c r="K190" s="464">
        <f t="shared" si="12"/>
        <v>2</v>
      </c>
      <c r="L190" s="464" t="str">
        <f t="shared" si="13"/>
        <v>HIV O-4a(M): Percentage of men reporting the use of a condom the last time they had anal sex with a male partner-2</v>
      </c>
      <c r="M190" s="464" t="str">
        <f t="shared" si="14"/>
        <v>HIV O-4a(M): Percentage of men reporting the use of a condom the last time they had anal sex with a male partner</v>
      </c>
      <c r="N190" s="464" t="b">
        <f t="shared" si="15"/>
        <v>1</v>
      </c>
      <c r="O190" s="468" t="s">
        <v>1724</v>
      </c>
      <c r="P190" s="202"/>
      <c r="Q190" s="179"/>
    </row>
    <row r="191" spans="1:17" ht="37.5" customHeight="1" x14ac:dyDescent="0.3">
      <c r="A191" s="367">
        <v>3</v>
      </c>
      <c r="B191" s="384" t="str">
        <f>IFERROR(VLOOKUP(A191,'Outcome Indicators - Section C'!$A$10:$S$27,19,FALSE),"")</f>
        <v>HIV O-4a(M): Percentage of men reporting the use of a condom the last time they had anal sex with a male partner</v>
      </c>
      <c r="C191" s="467" t="str">
        <f t="array" ref="C191">IFERROR(IF(INDEX('Disaggregation Records'!$E$59:$E$92,MATCH(LEFT(L191,255),LEFT('Disaggregation Records'!$D$59:$D$92,255),0))=0,"",INDEX('Disaggregation Records'!$E$59:$E$92,MATCH(LEFT(L191,255),LEFT('Disaggregation Records'!$D$59:$D$92,255),0))),"")</f>
        <v/>
      </c>
      <c r="D191" s="467" t="str">
        <f t="array" ref="D191">IFERROR(IF(INDEX('Disaggregation Records'!$F$59:$F$92,MATCH(LEFT(L191,255),LEFT('Disaggregation Records'!$D$59:$D$92,255),0))=0,"",INDEX('Disaggregation Records'!$F$59:$F$92,MATCH(LEFT(L191,255),LEFT('Disaggregation Records'!$D$59:$D$92,255),0))),"")</f>
        <v/>
      </c>
      <c r="E191" s="370" t="str">
        <f t="array" ref="E191">IFERROR(IF(INDEX('Disaggregation Data'!$K$159:$K$310,MATCH(LEFT(M191,255),LEFT('Disaggregation Data'!$J$159:$J$310,255),0))=0,"",INDEX('Disaggregation Data'!$K$159:$K$310,MATCH(LEFT(M191,255),LEFT('Disaggregation Data'!J$159:$J$310,255),0))),"")</f>
        <v/>
      </c>
      <c r="F191" s="370" t="str">
        <f t="array" ref="F191">IFERROR(IF(INDEX('Disaggregation Data'!$L$159:$L$310,MATCH(LEFT(M191,255),LEFT('Disaggregation Data'!$J$159:$J$310,255),0))=0,"",INDEX('Disaggregation Data'!$L$159:$L$310,MATCH(LEFT(M191,255),LEFT('Disaggregation Data'!J$159:$J$310,255),0))),"")</f>
        <v/>
      </c>
      <c r="G191" s="370" t="str">
        <f t="array" ref="G191">IFERROR(IF(INDEX('Disaggregation Data'!$M$159:$M$310,MATCH(LEFT(M191,255),LEFT('Disaggregation Data'!$J$159:$J$310,255),0))=0,"",INDEX('Disaggregation Data'!$M$159:$M$310,MATCH(LEFT(M191,255),LEFT('Disaggregation Data'!J$159:$J$310,255),0))),"")</f>
        <v/>
      </c>
      <c r="H191" s="369" t="str">
        <f t="array" ref="H191">IFERROR(IF(INDEX('Disaggregation Data'!$N$159:$N$310,MATCH(LEFT(M191,255),LEFT('Disaggregation Data'!$J$159:$J$310,255),0))=0,"",INDEX('Disaggregation Data'!$N$159:$N$310,MATCH(LEFT(M191,255),LEFT('Disaggregation Data'!J$159:$J$310,255),0))),"")</f>
        <v/>
      </c>
      <c r="I191" s="459" t="str">
        <f t="array" ref="I191">IFERROR(IF(INDEX('Disaggregation Records'!$G$59:$G$92,MATCH(LEFT(L191,255),LEFT('Disaggregation Records'!$D$59:$D$92,255),0))=0,"",INDEX('Disaggregation Records'!$G$59:$G$92,MATCH(LEFT(L191,255),LEFT('Disaggregation Records'!$D$59:$D$92,255),0))),"")</f>
        <v/>
      </c>
      <c r="J191" s="464" t="s">
        <v>737</v>
      </c>
      <c r="K191" s="464">
        <f t="shared" si="12"/>
        <v>3</v>
      </c>
      <c r="L191" s="464" t="str">
        <f t="shared" si="13"/>
        <v>HIV O-4a(M): Percentage of men reporting the use of a condom the last time they had anal sex with a male partner-3</v>
      </c>
      <c r="M191" s="464" t="str">
        <f t="shared" si="14"/>
        <v>HIV O-4a(M): Percentage of men reporting the use of a condom the last time they had anal sex with a male partner</v>
      </c>
      <c r="N191" s="464" t="b">
        <f t="shared" si="15"/>
        <v>1</v>
      </c>
      <c r="O191" s="468" t="s">
        <v>1725</v>
      </c>
      <c r="P191" s="202"/>
      <c r="Q191" s="179"/>
    </row>
    <row r="192" spans="1:17" ht="37.5" customHeight="1" x14ac:dyDescent="0.3">
      <c r="A192" s="367">
        <v>3</v>
      </c>
      <c r="B192" s="384" t="str">
        <f>IFERROR(VLOOKUP(A192,'Outcome Indicators - Section C'!$A$10:$S$27,19,FALSE),"")</f>
        <v>HIV O-4a(M): Percentage of men reporting the use of a condom the last time they had anal sex with a male partner</v>
      </c>
      <c r="C192" s="467" t="str">
        <f t="array" ref="C192">IFERROR(IF(INDEX('Disaggregation Records'!$E$59:$E$92,MATCH(LEFT(L192,255),LEFT('Disaggregation Records'!$D$59:$D$92,255),0))=0,"",INDEX('Disaggregation Records'!$E$59:$E$92,MATCH(LEFT(L192,255),LEFT('Disaggregation Records'!$D$59:$D$92,255),0))),"")</f>
        <v/>
      </c>
      <c r="D192" s="467" t="str">
        <f t="array" ref="D192">IFERROR(IF(INDEX('Disaggregation Records'!$F$59:$F$92,MATCH(LEFT(L192,255),LEFT('Disaggregation Records'!$D$59:$D$92,255),0))=0,"",INDEX('Disaggregation Records'!$F$59:$F$92,MATCH(LEFT(L192,255),LEFT('Disaggregation Records'!$D$59:$D$92,255),0))),"")</f>
        <v/>
      </c>
      <c r="E192" s="370" t="str">
        <f t="array" ref="E192">IFERROR(IF(INDEX('Disaggregation Data'!$K$159:$K$310,MATCH(LEFT(M192,255),LEFT('Disaggregation Data'!$J$159:$J$310,255),0))=0,"",INDEX('Disaggregation Data'!$K$159:$K$310,MATCH(LEFT(M192,255),LEFT('Disaggregation Data'!J$159:$J$310,255),0))),"")</f>
        <v/>
      </c>
      <c r="F192" s="370" t="str">
        <f t="array" ref="F192">IFERROR(IF(INDEX('Disaggregation Data'!$L$159:$L$310,MATCH(LEFT(M192,255),LEFT('Disaggregation Data'!$J$159:$J$310,255),0))=0,"",INDEX('Disaggregation Data'!$L$159:$L$310,MATCH(LEFT(M192,255),LEFT('Disaggregation Data'!J$159:$J$310,255),0))),"")</f>
        <v/>
      </c>
      <c r="G192" s="370" t="str">
        <f t="array" ref="G192">IFERROR(IF(INDEX('Disaggregation Data'!$M$159:$M$310,MATCH(LEFT(M192,255),LEFT('Disaggregation Data'!$J$159:$J$310,255),0))=0,"",INDEX('Disaggregation Data'!$M$159:$M$310,MATCH(LEFT(M192,255),LEFT('Disaggregation Data'!J$159:$J$310,255),0))),"")</f>
        <v/>
      </c>
      <c r="H192" s="369" t="str">
        <f t="array" ref="H192">IFERROR(IF(INDEX('Disaggregation Data'!$N$159:$N$310,MATCH(LEFT(M192,255),LEFT('Disaggregation Data'!$J$159:$J$310,255),0))=0,"",INDEX('Disaggregation Data'!$N$159:$N$310,MATCH(LEFT(M192,255),LEFT('Disaggregation Data'!J$159:$J$310,255),0))),"")</f>
        <v/>
      </c>
      <c r="I192" s="459" t="str">
        <f t="array" ref="I192">IFERROR(IF(INDEX('Disaggregation Records'!$G$59:$G$92,MATCH(LEFT(L192,255),LEFT('Disaggregation Records'!$D$59:$D$92,255),0))=0,"",INDEX('Disaggregation Records'!$G$59:$G$92,MATCH(LEFT(L192,255),LEFT('Disaggregation Records'!$D$59:$D$92,255),0))),"")</f>
        <v/>
      </c>
      <c r="J192" s="464" t="s">
        <v>737</v>
      </c>
      <c r="K192" s="464">
        <f t="shared" si="12"/>
        <v>4</v>
      </c>
      <c r="L192" s="464" t="str">
        <f t="shared" si="13"/>
        <v>HIV O-4a(M): Percentage of men reporting the use of a condom the last time they had anal sex with a male partner-4</v>
      </c>
      <c r="M192" s="464" t="str">
        <f t="shared" si="14"/>
        <v>HIV O-4a(M): Percentage of men reporting the use of a condom the last time they had anal sex with a male partner</v>
      </c>
      <c r="N192" s="464" t="b">
        <f t="shared" si="15"/>
        <v>1</v>
      </c>
      <c r="O192" s="468" t="s">
        <v>1726</v>
      </c>
      <c r="P192" s="202"/>
      <c r="Q192" s="179"/>
    </row>
    <row r="193" spans="1:17" ht="37.5" customHeight="1" x14ac:dyDescent="0.3">
      <c r="A193" s="367">
        <v>3</v>
      </c>
      <c r="B193" s="384" t="str">
        <f>IFERROR(VLOOKUP(A193,'Outcome Indicators - Section C'!$A$10:$S$27,19,FALSE),"")</f>
        <v>HIV O-4a(M): Percentage of men reporting the use of a condom the last time they had anal sex with a male partner</v>
      </c>
      <c r="C193" s="467" t="str">
        <f t="array" ref="C193">IFERROR(IF(INDEX('Disaggregation Records'!$E$59:$E$92,MATCH(LEFT(L193,255),LEFT('Disaggregation Records'!$D$59:$D$92,255),0))=0,"",INDEX('Disaggregation Records'!$E$59:$E$92,MATCH(LEFT(L193,255),LEFT('Disaggregation Records'!$D$59:$D$92,255),0))),"")</f>
        <v/>
      </c>
      <c r="D193" s="467" t="str">
        <f t="array" ref="D193">IFERROR(IF(INDEX('Disaggregation Records'!$F$59:$F$92,MATCH(LEFT(L193,255),LEFT('Disaggregation Records'!$D$59:$D$92,255),0))=0,"",INDEX('Disaggregation Records'!$F$59:$F$92,MATCH(LEFT(L193,255),LEFT('Disaggregation Records'!$D$59:$D$92,255),0))),"")</f>
        <v/>
      </c>
      <c r="E193" s="370" t="str">
        <f t="array" ref="E193">IFERROR(IF(INDEX('Disaggregation Data'!$K$159:$K$310,MATCH(LEFT(M193,255),LEFT('Disaggregation Data'!$J$159:$J$310,255),0))=0,"",INDEX('Disaggregation Data'!$K$159:$K$310,MATCH(LEFT(M193,255),LEFT('Disaggregation Data'!J$159:$J$310,255),0))),"")</f>
        <v/>
      </c>
      <c r="F193" s="370" t="str">
        <f t="array" ref="F193">IFERROR(IF(INDEX('Disaggregation Data'!$L$159:$L$310,MATCH(LEFT(M193,255),LEFT('Disaggregation Data'!$J$159:$J$310,255),0))=0,"",INDEX('Disaggregation Data'!$L$159:$L$310,MATCH(LEFT(M193,255),LEFT('Disaggregation Data'!J$159:$J$310,255),0))),"")</f>
        <v/>
      </c>
      <c r="G193" s="370" t="str">
        <f t="array" ref="G193">IFERROR(IF(INDEX('Disaggregation Data'!$M$159:$M$310,MATCH(LEFT(M193,255),LEFT('Disaggregation Data'!$J$159:$J$310,255),0))=0,"",INDEX('Disaggregation Data'!$M$159:$M$310,MATCH(LEFT(M193,255),LEFT('Disaggregation Data'!J$159:$J$310,255),0))),"")</f>
        <v/>
      </c>
      <c r="H193" s="369" t="str">
        <f t="array" ref="H193">IFERROR(IF(INDEX('Disaggregation Data'!$N$159:$N$310,MATCH(LEFT(M193,255),LEFT('Disaggregation Data'!$J$159:$J$310,255),0))=0,"",INDEX('Disaggregation Data'!$N$159:$N$310,MATCH(LEFT(M193,255),LEFT('Disaggregation Data'!J$159:$J$310,255),0))),"")</f>
        <v/>
      </c>
      <c r="I193" s="459" t="str">
        <f t="array" ref="I193">IFERROR(IF(INDEX('Disaggregation Records'!$G$59:$G$92,MATCH(LEFT(L193,255),LEFT('Disaggregation Records'!$D$59:$D$92,255),0))=0,"",INDEX('Disaggregation Records'!$G$59:$G$92,MATCH(LEFT(L193,255),LEFT('Disaggregation Records'!$D$59:$D$92,255),0))),"")</f>
        <v/>
      </c>
      <c r="J193" s="464" t="s">
        <v>737</v>
      </c>
      <c r="K193" s="464">
        <f t="shared" si="12"/>
        <v>5</v>
      </c>
      <c r="L193" s="464" t="str">
        <f t="shared" si="13"/>
        <v>HIV O-4a(M): Percentage of men reporting the use of a condom the last time they had anal sex with a male partner-5</v>
      </c>
      <c r="M193" s="464" t="str">
        <f t="shared" si="14"/>
        <v>HIV O-4a(M): Percentage of men reporting the use of a condom the last time they had anal sex with a male partner</v>
      </c>
      <c r="N193" s="464" t="b">
        <f t="shared" si="15"/>
        <v>1</v>
      </c>
      <c r="O193" s="468" t="s">
        <v>1727</v>
      </c>
      <c r="P193" s="202"/>
      <c r="Q193" s="179"/>
    </row>
    <row r="194" spans="1:17" ht="37.5" customHeight="1" x14ac:dyDescent="0.3">
      <c r="A194" s="367">
        <v>3</v>
      </c>
      <c r="B194" s="384" t="str">
        <f>IFERROR(VLOOKUP(A194,'Outcome Indicators - Section C'!$A$10:$S$27,19,FALSE),"")</f>
        <v>HIV O-4a(M): Percentage of men reporting the use of a condom the last time they had anal sex with a male partner</v>
      </c>
      <c r="C194" s="467" t="str">
        <f t="array" ref="C194">IFERROR(IF(INDEX('Disaggregation Records'!$E$59:$E$92,MATCH(LEFT(L194,255),LEFT('Disaggregation Records'!$D$59:$D$92,255),0))=0,"",INDEX('Disaggregation Records'!$E$59:$E$92,MATCH(LEFT(L194,255),LEFT('Disaggregation Records'!$D$59:$D$92,255),0))),"")</f>
        <v/>
      </c>
      <c r="D194" s="467" t="str">
        <f t="array" ref="D194">IFERROR(IF(INDEX('Disaggregation Records'!$F$59:$F$92,MATCH(LEFT(L194,255),LEFT('Disaggregation Records'!$D$59:$D$92,255),0))=0,"",INDEX('Disaggregation Records'!$F$59:$F$92,MATCH(LEFT(L194,255),LEFT('Disaggregation Records'!$D$59:$D$92,255),0))),"")</f>
        <v/>
      </c>
      <c r="E194" s="370" t="str">
        <f t="array" ref="E194">IFERROR(IF(INDEX('Disaggregation Data'!$K$159:$K$310,MATCH(LEFT(M194,255),LEFT('Disaggregation Data'!$J$159:$J$310,255),0))=0,"",INDEX('Disaggregation Data'!$K$159:$K$310,MATCH(LEFT(M194,255),LEFT('Disaggregation Data'!J$159:$J$310,255),0))),"")</f>
        <v/>
      </c>
      <c r="F194" s="370" t="str">
        <f t="array" ref="F194">IFERROR(IF(INDEX('Disaggregation Data'!$L$159:$L$310,MATCH(LEFT(M194,255),LEFT('Disaggregation Data'!$J$159:$J$310,255),0))=0,"",INDEX('Disaggregation Data'!$L$159:$L$310,MATCH(LEFT(M194,255),LEFT('Disaggregation Data'!J$159:$J$310,255),0))),"")</f>
        <v/>
      </c>
      <c r="G194" s="370" t="str">
        <f t="array" ref="G194">IFERROR(IF(INDEX('Disaggregation Data'!$M$159:$M$310,MATCH(LEFT(M194,255),LEFT('Disaggregation Data'!$J$159:$J$310,255),0))=0,"",INDEX('Disaggregation Data'!$M$159:$M$310,MATCH(LEFT(M194,255),LEFT('Disaggregation Data'!J$159:$J$310,255),0))),"")</f>
        <v/>
      </c>
      <c r="H194" s="369" t="str">
        <f t="array" ref="H194">IFERROR(IF(INDEX('Disaggregation Data'!$N$159:$N$310,MATCH(LEFT(M194,255),LEFT('Disaggregation Data'!$J$159:$J$310,255),0))=0,"",INDEX('Disaggregation Data'!$N$159:$N$310,MATCH(LEFT(M194,255),LEFT('Disaggregation Data'!J$159:$J$310,255),0))),"")</f>
        <v/>
      </c>
      <c r="I194" s="459" t="str">
        <f t="array" ref="I194">IFERROR(IF(INDEX('Disaggregation Records'!$G$59:$G$92,MATCH(LEFT(L194,255),LEFT('Disaggregation Records'!$D$59:$D$92,255),0))=0,"",INDEX('Disaggregation Records'!$G$59:$G$92,MATCH(LEFT(L194,255),LEFT('Disaggregation Records'!$D$59:$D$92,255),0))),"")</f>
        <v/>
      </c>
      <c r="J194" s="464" t="s">
        <v>737</v>
      </c>
      <c r="K194" s="464">
        <f t="shared" si="12"/>
        <v>6</v>
      </c>
      <c r="L194" s="464" t="str">
        <f t="shared" si="13"/>
        <v>HIV O-4a(M): Percentage of men reporting the use of a condom the last time they had anal sex with a male partner-6</v>
      </c>
      <c r="M194" s="464" t="str">
        <f t="shared" si="14"/>
        <v>HIV O-4a(M): Percentage of men reporting the use of a condom the last time they had anal sex with a male partner</v>
      </c>
      <c r="N194" s="464" t="b">
        <f t="shared" si="15"/>
        <v>1</v>
      </c>
      <c r="O194" s="468" t="s">
        <v>1728</v>
      </c>
      <c r="P194" s="202"/>
      <c r="Q194" s="179"/>
    </row>
    <row r="195" spans="1:17" ht="37.5" customHeight="1" x14ac:dyDescent="0.3">
      <c r="A195" s="367">
        <v>3</v>
      </c>
      <c r="B195" s="384" t="str">
        <f>IFERROR(VLOOKUP(A195,'Outcome Indicators - Section C'!$A$10:$S$27,19,FALSE),"")</f>
        <v>HIV O-4a(M): Percentage of men reporting the use of a condom the last time they had anal sex with a male partner</v>
      </c>
      <c r="C195" s="467" t="str">
        <f t="array" ref="C195">IFERROR(IF(INDEX('Disaggregation Records'!$E$59:$E$92,MATCH(LEFT(L195,255),LEFT('Disaggregation Records'!$D$59:$D$92,255),0))=0,"",INDEX('Disaggregation Records'!$E$59:$E$92,MATCH(LEFT(L195,255),LEFT('Disaggregation Records'!$D$59:$D$92,255),0))),"")</f>
        <v/>
      </c>
      <c r="D195" s="467" t="str">
        <f t="array" ref="D195">IFERROR(IF(INDEX('Disaggregation Records'!$F$59:$F$92,MATCH(LEFT(L195,255),LEFT('Disaggregation Records'!$D$59:$D$92,255),0))=0,"",INDEX('Disaggregation Records'!$F$59:$F$92,MATCH(LEFT(L195,255),LEFT('Disaggregation Records'!$D$59:$D$92,255),0))),"")</f>
        <v/>
      </c>
      <c r="E195" s="370" t="str">
        <f t="array" ref="E195">IFERROR(IF(INDEX('Disaggregation Data'!$K$159:$K$310,MATCH(LEFT(M195,255),LEFT('Disaggregation Data'!$J$159:$J$310,255),0))=0,"",INDEX('Disaggregation Data'!$K$159:$K$310,MATCH(LEFT(M195,255),LEFT('Disaggregation Data'!J$159:$J$310,255),0))),"")</f>
        <v/>
      </c>
      <c r="F195" s="370" t="str">
        <f t="array" ref="F195">IFERROR(IF(INDEX('Disaggregation Data'!$L$159:$L$310,MATCH(LEFT(M195,255),LEFT('Disaggregation Data'!$J$159:$J$310,255),0))=0,"",INDEX('Disaggregation Data'!$L$159:$L$310,MATCH(LEFT(M195,255),LEFT('Disaggregation Data'!J$159:$J$310,255),0))),"")</f>
        <v/>
      </c>
      <c r="G195" s="370" t="str">
        <f t="array" ref="G195">IFERROR(IF(INDEX('Disaggregation Data'!$M$159:$M$310,MATCH(LEFT(M195,255),LEFT('Disaggregation Data'!$J$159:$J$310,255),0))=0,"",INDEX('Disaggregation Data'!$M$159:$M$310,MATCH(LEFT(M195,255),LEFT('Disaggregation Data'!J$159:$J$310,255),0))),"")</f>
        <v/>
      </c>
      <c r="H195" s="369" t="str">
        <f t="array" ref="H195">IFERROR(IF(INDEX('Disaggregation Data'!$N$159:$N$310,MATCH(LEFT(M195,255),LEFT('Disaggregation Data'!$J$159:$J$310,255),0))=0,"",INDEX('Disaggregation Data'!$N$159:$N$310,MATCH(LEFT(M195,255),LEFT('Disaggregation Data'!J$159:$J$310,255),0))),"")</f>
        <v/>
      </c>
      <c r="I195" s="459" t="str">
        <f t="array" ref="I195">IFERROR(IF(INDEX('Disaggregation Records'!$G$59:$G$92,MATCH(LEFT(L195,255),LEFT('Disaggregation Records'!$D$59:$D$92,255),0))=0,"",INDEX('Disaggregation Records'!$G$59:$G$92,MATCH(LEFT(L195,255),LEFT('Disaggregation Records'!$D$59:$D$92,255),0))),"")</f>
        <v/>
      </c>
      <c r="J195" s="464" t="s">
        <v>737</v>
      </c>
      <c r="K195" s="464">
        <f t="shared" si="12"/>
        <v>7</v>
      </c>
      <c r="L195" s="464" t="str">
        <f t="shared" si="13"/>
        <v>HIV O-4a(M): Percentage of men reporting the use of a condom the last time they had anal sex with a male partner-7</v>
      </c>
      <c r="M195" s="464" t="str">
        <f t="shared" si="14"/>
        <v>HIV O-4a(M): Percentage of men reporting the use of a condom the last time they had anal sex with a male partner</v>
      </c>
      <c r="N195" s="464" t="b">
        <f t="shared" si="15"/>
        <v>1</v>
      </c>
      <c r="O195" s="468" t="s">
        <v>1729</v>
      </c>
      <c r="P195" s="202"/>
      <c r="Q195" s="179"/>
    </row>
    <row r="196" spans="1:17" ht="37.5" customHeight="1" x14ac:dyDescent="0.3">
      <c r="A196" s="367">
        <v>3</v>
      </c>
      <c r="B196" s="384" t="str">
        <f>IFERROR(VLOOKUP(A196,'Outcome Indicators - Section C'!$A$10:$S$27,19,FALSE),"")</f>
        <v>HIV O-4a(M): Percentage of men reporting the use of a condom the last time they had anal sex with a male partner</v>
      </c>
      <c r="C196" s="467" t="str">
        <f t="array" ref="C196">IFERROR(IF(INDEX('Disaggregation Records'!$E$59:$E$92,MATCH(LEFT(L196,255),LEFT('Disaggregation Records'!$D$59:$D$92,255),0))=0,"",INDEX('Disaggregation Records'!$E$59:$E$92,MATCH(LEFT(L196,255),LEFT('Disaggregation Records'!$D$59:$D$92,255),0))),"")</f>
        <v/>
      </c>
      <c r="D196" s="467" t="str">
        <f t="array" ref="D196">IFERROR(IF(INDEX('Disaggregation Records'!$F$59:$F$92,MATCH(LEFT(L196,255),LEFT('Disaggregation Records'!$D$59:$D$92,255),0))=0,"",INDEX('Disaggregation Records'!$F$59:$F$92,MATCH(LEFT(L196,255),LEFT('Disaggregation Records'!$D$59:$D$92,255),0))),"")</f>
        <v/>
      </c>
      <c r="E196" s="370" t="str">
        <f t="array" ref="E196">IFERROR(IF(INDEX('Disaggregation Data'!$K$159:$K$310,MATCH(LEFT(M196,255),LEFT('Disaggregation Data'!$J$159:$J$310,255),0))=0,"",INDEX('Disaggregation Data'!$K$159:$K$310,MATCH(LEFT(M196,255),LEFT('Disaggregation Data'!J$159:$J$310,255),0))),"")</f>
        <v/>
      </c>
      <c r="F196" s="370" t="str">
        <f t="array" ref="F196">IFERROR(IF(INDEX('Disaggregation Data'!$L$159:$L$310,MATCH(LEFT(M196,255),LEFT('Disaggregation Data'!$J$159:$J$310,255),0))=0,"",INDEX('Disaggregation Data'!$L$159:$L$310,MATCH(LEFT(M196,255),LEFT('Disaggregation Data'!J$159:$J$310,255),0))),"")</f>
        <v/>
      </c>
      <c r="G196" s="370" t="str">
        <f t="array" ref="G196">IFERROR(IF(INDEX('Disaggregation Data'!$M$159:$M$310,MATCH(LEFT(M196,255),LEFT('Disaggregation Data'!$J$159:$J$310,255),0))=0,"",INDEX('Disaggregation Data'!$M$159:$M$310,MATCH(LEFT(M196,255),LEFT('Disaggregation Data'!J$159:$J$310,255),0))),"")</f>
        <v/>
      </c>
      <c r="H196" s="369" t="str">
        <f t="array" ref="H196">IFERROR(IF(INDEX('Disaggregation Data'!$N$159:$N$310,MATCH(LEFT(M196,255),LEFT('Disaggregation Data'!$J$159:$J$310,255),0))=0,"",INDEX('Disaggregation Data'!$N$159:$N$310,MATCH(LEFT(M196,255),LEFT('Disaggregation Data'!J$159:$J$310,255),0))),"")</f>
        <v/>
      </c>
      <c r="I196" s="459" t="str">
        <f t="array" ref="I196">IFERROR(IF(INDEX('Disaggregation Records'!$G$59:$G$92,MATCH(LEFT(L196,255),LEFT('Disaggregation Records'!$D$59:$D$92,255),0))=0,"",INDEX('Disaggregation Records'!$G$59:$G$92,MATCH(LEFT(L196,255),LEFT('Disaggregation Records'!$D$59:$D$92,255),0))),"")</f>
        <v/>
      </c>
      <c r="J196" s="464" t="s">
        <v>737</v>
      </c>
      <c r="K196" s="464">
        <f t="shared" si="12"/>
        <v>8</v>
      </c>
      <c r="L196" s="464" t="str">
        <f t="shared" si="13"/>
        <v>HIV O-4a(M): Percentage of men reporting the use of a condom the last time they had anal sex with a male partner-8</v>
      </c>
      <c r="M196" s="464" t="str">
        <f t="shared" si="14"/>
        <v>HIV O-4a(M): Percentage of men reporting the use of a condom the last time they had anal sex with a male partner</v>
      </c>
      <c r="N196" s="464" t="b">
        <f t="shared" si="15"/>
        <v>1</v>
      </c>
      <c r="O196" s="468" t="s">
        <v>1730</v>
      </c>
      <c r="P196" s="202"/>
      <c r="Q196" s="179"/>
    </row>
    <row r="197" spans="1:17" ht="37.5" customHeight="1" x14ac:dyDescent="0.3">
      <c r="A197" s="367">
        <v>3</v>
      </c>
      <c r="B197" s="384" t="str">
        <f>IFERROR(VLOOKUP(A197,'Outcome Indicators - Section C'!$A$10:$S$27,19,FALSE),"")</f>
        <v>HIV O-4a(M): Percentage of men reporting the use of a condom the last time they had anal sex with a male partner</v>
      </c>
      <c r="C197" s="467" t="str">
        <f t="array" ref="C197">IFERROR(IF(INDEX('Disaggregation Records'!$E$59:$E$92,MATCH(LEFT(L197,255),LEFT('Disaggregation Records'!$D$59:$D$92,255),0))=0,"",INDEX('Disaggregation Records'!$E$59:$E$92,MATCH(LEFT(L197,255),LEFT('Disaggregation Records'!$D$59:$D$92,255),0))),"")</f>
        <v/>
      </c>
      <c r="D197" s="467" t="str">
        <f t="array" ref="D197">IFERROR(IF(INDEX('Disaggregation Records'!$F$59:$F$92,MATCH(LEFT(L197,255),LEFT('Disaggregation Records'!$D$59:$D$92,255),0))=0,"",INDEX('Disaggregation Records'!$F$59:$F$92,MATCH(LEFT(L197,255),LEFT('Disaggregation Records'!$D$59:$D$92,255),0))),"")</f>
        <v/>
      </c>
      <c r="E197" s="370" t="str">
        <f t="array" ref="E197">IFERROR(IF(INDEX('Disaggregation Data'!$K$159:$K$310,MATCH(LEFT(M197,255),LEFT('Disaggregation Data'!$J$159:$J$310,255),0))=0,"",INDEX('Disaggregation Data'!$K$159:$K$310,MATCH(LEFT(M197,255),LEFT('Disaggregation Data'!J$159:$J$310,255),0))),"")</f>
        <v/>
      </c>
      <c r="F197" s="370" t="str">
        <f t="array" ref="F197">IFERROR(IF(INDEX('Disaggregation Data'!$L$159:$L$310,MATCH(LEFT(M197,255),LEFT('Disaggregation Data'!$J$159:$J$310,255),0))=0,"",INDEX('Disaggregation Data'!$L$159:$L$310,MATCH(LEFT(M197,255),LEFT('Disaggregation Data'!J$159:$J$310,255),0))),"")</f>
        <v/>
      </c>
      <c r="G197" s="370" t="str">
        <f t="array" ref="G197">IFERROR(IF(INDEX('Disaggregation Data'!$M$159:$M$310,MATCH(LEFT(M197,255),LEFT('Disaggregation Data'!$J$159:$J$310,255),0))=0,"",INDEX('Disaggregation Data'!$M$159:$M$310,MATCH(LEFT(M197,255),LEFT('Disaggregation Data'!J$159:$J$310,255),0))),"")</f>
        <v/>
      </c>
      <c r="H197" s="369" t="str">
        <f t="array" ref="H197">IFERROR(IF(INDEX('Disaggregation Data'!$N$159:$N$310,MATCH(LEFT(M197,255),LEFT('Disaggregation Data'!$J$159:$J$310,255),0))=0,"",INDEX('Disaggregation Data'!$N$159:$N$310,MATCH(LEFT(M197,255),LEFT('Disaggregation Data'!J$159:$J$310,255),0))),"")</f>
        <v/>
      </c>
      <c r="I197" s="459" t="str">
        <f t="array" ref="I197">IFERROR(IF(INDEX('Disaggregation Records'!$G$59:$G$92,MATCH(LEFT(L197,255),LEFT('Disaggregation Records'!$D$59:$D$92,255),0))=0,"",INDEX('Disaggregation Records'!$G$59:$G$92,MATCH(LEFT(L197,255),LEFT('Disaggregation Records'!$D$59:$D$92,255),0))),"")</f>
        <v/>
      </c>
      <c r="J197" s="464" t="s">
        <v>737</v>
      </c>
      <c r="K197" s="464">
        <f t="shared" si="12"/>
        <v>9</v>
      </c>
      <c r="L197" s="464" t="str">
        <f t="shared" si="13"/>
        <v>HIV O-4a(M): Percentage of men reporting the use of a condom the last time they had anal sex with a male partner-9</v>
      </c>
      <c r="M197" s="464" t="str">
        <f t="shared" si="14"/>
        <v>HIV O-4a(M): Percentage of men reporting the use of a condom the last time they had anal sex with a male partner</v>
      </c>
      <c r="N197" s="464" t="b">
        <f t="shared" si="15"/>
        <v>1</v>
      </c>
      <c r="O197" s="468" t="s">
        <v>1731</v>
      </c>
      <c r="P197" s="202"/>
      <c r="Q197" s="179"/>
    </row>
    <row r="198" spans="1:17" ht="37.5" customHeight="1" x14ac:dyDescent="0.3">
      <c r="A198" s="367">
        <v>4</v>
      </c>
      <c r="B198" s="384" t="str">
        <f>IFERROR(VLOOKUP(A198,'Outcome Indicators - Section C'!$A$10:$S$27,19,FALSE),"")</f>
        <v>HIV O-5(M): Percentage of sex workers reporting the use of a condom with their most recent client</v>
      </c>
      <c r="C198" s="467" t="str">
        <f t="array" ref="C198">IFERROR(IF(INDEX('Disaggregation Records'!$E$59:$E$92,MATCH(LEFT(L198,255),LEFT('Disaggregation Records'!$D$59:$D$92,255),0))=0,"",INDEX('Disaggregation Records'!$E$59:$E$92,MATCH(LEFT(L198,255),LEFT('Disaggregation Records'!$D$59:$D$92,255),0))),"")</f>
        <v>Age</v>
      </c>
      <c r="D198" s="467" t="str">
        <f t="array" ref="D198">IFERROR(IF(INDEX('Disaggregation Records'!$F$59:$F$92,MATCH(LEFT(L198,255),LEFT('Disaggregation Records'!$D$59:$D$92,255),0))=0,"",INDEX('Disaggregation Records'!$F$59:$F$92,MATCH(LEFT(L198,255),LEFT('Disaggregation Records'!$D$59:$D$92,255),0))),"")</f>
        <v>U25</v>
      </c>
      <c r="E198" s="370" t="str">
        <f t="array" ref="E198">IFERROR(IF(INDEX('Disaggregation Data'!$K$159:$K$310,MATCH(LEFT(M198,255),LEFT('Disaggregation Data'!$J$159:$J$310,255),0))=0,"",INDEX('Disaggregation Data'!$K$159:$K$310,MATCH(LEFT(M198,255),LEFT('Disaggregation Data'!J$159:$J$310,255),0))),"")</f>
        <v/>
      </c>
      <c r="F198" s="370" t="str">
        <f t="array" ref="F198">IFERROR(IF(INDEX('Disaggregation Data'!$L$159:$L$310,MATCH(LEFT(M198,255),LEFT('Disaggregation Data'!$J$159:$J$310,255),0))=0,"",INDEX('Disaggregation Data'!$L$159:$L$310,MATCH(LEFT(M198,255),LEFT('Disaggregation Data'!J$159:$J$310,255),0))),"")</f>
        <v/>
      </c>
      <c r="G198" s="370" t="str">
        <f t="array" ref="G198">IFERROR(IF(INDEX('Disaggregation Data'!$M$159:$M$310,MATCH(LEFT(M198,255),LEFT('Disaggregation Data'!$J$159:$J$310,255),0))=0,"",INDEX('Disaggregation Data'!$M$159:$M$310,MATCH(LEFT(M198,255),LEFT('Disaggregation Data'!J$159:$J$310,255),0))),"")</f>
        <v/>
      </c>
      <c r="H198" s="369" t="str">
        <f t="array" ref="H198">IFERROR(IF(INDEX('Disaggregation Data'!$N$159:$N$310,MATCH(LEFT(M198,255),LEFT('Disaggregation Data'!$J$159:$J$310,255),0))=0,"",INDEX('Disaggregation Data'!$N$159:$N$310,MATCH(LEFT(M198,255),LEFT('Disaggregation Data'!J$159:$J$310,255),0))),"")</f>
        <v>We do not have for this age group</v>
      </c>
      <c r="I198" s="459" t="str">
        <f t="array" ref="I198">IFERROR(IF(INDEX('Disaggregation Records'!$G$59:$G$92,MATCH(LEFT(L198,255),LEFT('Disaggregation Records'!$D$59:$D$92,255),0))=0,"",INDEX('Disaggregation Records'!$G$59:$G$92,MATCH(LEFT(L198,255),LEFT('Disaggregation Records'!$D$59:$D$92,255),0))),"")</f>
        <v>a1L36000002NzjQEAS</v>
      </c>
      <c r="J198" s="464" t="s">
        <v>741</v>
      </c>
      <c r="K198" s="464">
        <f t="shared" si="12"/>
        <v>0</v>
      </c>
      <c r="L198" s="464" t="str">
        <f t="shared" si="13"/>
        <v>HIV O-5(M): Percentage of sex workers reporting the use of a condom with their most recent client-0</v>
      </c>
      <c r="M198" s="464" t="str">
        <f t="shared" si="14"/>
        <v>HIV O-5(M): Percentage of sex workers reporting the use of a condom with their most recent clientAgeU25</v>
      </c>
      <c r="N198" s="464" t="b">
        <f t="shared" si="15"/>
        <v>1</v>
      </c>
      <c r="O198" s="468" t="s">
        <v>1732</v>
      </c>
      <c r="P198" s="202"/>
      <c r="Q198" s="179"/>
    </row>
    <row r="199" spans="1:17" ht="37.5" customHeight="1" x14ac:dyDescent="0.3">
      <c r="A199" s="367">
        <v>4</v>
      </c>
      <c r="B199" s="384" t="str">
        <f>IFERROR(VLOOKUP(A199,'Outcome Indicators - Section C'!$A$10:$S$27,19,FALSE),"")</f>
        <v>HIV O-5(M): Percentage of sex workers reporting the use of a condom with their most recent client</v>
      </c>
      <c r="C199" s="467" t="str">
        <f t="array" ref="C199">IFERROR(IF(INDEX('Disaggregation Records'!$E$59:$E$92,MATCH(LEFT(L199,255),LEFT('Disaggregation Records'!$D$59:$D$92,255),0))=0,"",INDEX('Disaggregation Records'!$E$59:$E$92,MATCH(LEFT(L199,255),LEFT('Disaggregation Records'!$D$59:$D$92,255),0))),"")</f>
        <v>Age</v>
      </c>
      <c r="D199" s="467" t="str">
        <f t="array" ref="D199">IFERROR(IF(INDEX('Disaggregation Records'!$F$59:$F$92,MATCH(LEFT(L199,255),LEFT('Disaggregation Records'!$D$59:$D$92,255),0))=0,"",INDEX('Disaggregation Records'!$F$59:$F$92,MATCH(LEFT(L199,255),LEFT('Disaggregation Records'!$D$59:$D$92,255),0))),"")</f>
        <v>25+</v>
      </c>
      <c r="E199" s="370" t="str">
        <f t="array" ref="E199">IFERROR(IF(INDEX('Disaggregation Data'!$K$159:$K$310,MATCH(LEFT(M199,255),LEFT('Disaggregation Data'!$J$159:$J$310,255),0))=0,"",INDEX('Disaggregation Data'!$K$159:$K$310,MATCH(LEFT(M199,255),LEFT('Disaggregation Data'!J$159:$J$310,255),0))),"")</f>
        <v/>
      </c>
      <c r="F199" s="370" t="str">
        <f t="array" ref="F199">IFERROR(IF(INDEX('Disaggregation Data'!$L$159:$L$310,MATCH(LEFT(M199,255),LEFT('Disaggregation Data'!$J$159:$J$310,255),0))=0,"",INDEX('Disaggregation Data'!$L$159:$L$310,MATCH(LEFT(M199,255),LEFT('Disaggregation Data'!J$159:$J$310,255),0))),"")</f>
        <v/>
      </c>
      <c r="G199" s="370" t="str">
        <f t="array" ref="G199">IFERROR(IF(INDEX('Disaggregation Data'!$M$159:$M$310,MATCH(LEFT(M199,255),LEFT('Disaggregation Data'!$J$159:$J$310,255),0))=0,"",INDEX('Disaggregation Data'!$M$159:$M$310,MATCH(LEFT(M199,255),LEFT('Disaggregation Data'!J$159:$J$310,255),0))),"")</f>
        <v/>
      </c>
      <c r="H199" s="369" t="str">
        <f t="array" ref="H199">IFERROR(IF(INDEX('Disaggregation Data'!$N$159:$N$310,MATCH(LEFT(M199,255),LEFT('Disaggregation Data'!$J$159:$J$310,255),0))=0,"",INDEX('Disaggregation Data'!$N$159:$N$310,MATCH(LEFT(M199,255),LEFT('Disaggregation Data'!J$159:$J$310,255),0))),"")</f>
        <v>We do not have for this age group</v>
      </c>
      <c r="I199" s="459" t="str">
        <f t="array" ref="I199">IFERROR(IF(INDEX('Disaggregation Records'!$G$59:$G$92,MATCH(LEFT(L199,255),LEFT('Disaggregation Records'!$D$59:$D$92,255),0))=0,"",INDEX('Disaggregation Records'!$G$59:$G$92,MATCH(LEFT(L199,255),LEFT('Disaggregation Records'!$D$59:$D$92,255),0))),"")</f>
        <v>a1L36000002NzjREAS</v>
      </c>
      <c r="J199" s="464" t="s">
        <v>741</v>
      </c>
      <c r="K199" s="464">
        <f t="shared" si="12"/>
        <v>1</v>
      </c>
      <c r="L199" s="464" t="str">
        <f t="shared" si="13"/>
        <v>HIV O-5(M): Percentage of sex workers reporting the use of a condom with their most recent client-1</v>
      </c>
      <c r="M199" s="464" t="str">
        <f t="shared" si="14"/>
        <v>HIV O-5(M): Percentage of sex workers reporting the use of a condom with their most recent clientAge25+</v>
      </c>
      <c r="N199" s="464" t="b">
        <f t="shared" si="15"/>
        <v>1</v>
      </c>
      <c r="O199" s="468" t="s">
        <v>1733</v>
      </c>
      <c r="P199" s="202"/>
      <c r="Q199" s="179"/>
    </row>
    <row r="200" spans="1:17" ht="37.5" customHeight="1" x14ac:dyDescent="0.3">
      <c r="A200" s="367">
        <v>4</v>
      </c>
      <c r="B200" s="384" t="str">
        <f>IFERROR(VLOOKUP(A200,'Outcome Indicators - Section C'!$A$10:$S$27,19,FALSE),"")</f>
        <v>HIV O-5(M): Percentage of sex workers reporting the use of a condom with their most recent client</v>
      </c>
      <c r="C200" s="467" t="str">
        <f t="array" ref="C200">IFERROR(IF(INDEX('Disaggregation Records'!$E$59:$E$92,MATCH(LEFT(L200,255),LEFT('Disaggregation Records'!$D$59:$D$92,255),0))=0,"",INDEX('Disaggregation Records'!$E$59:$E$92,MATCH(LEFT(L200,255),LEFT('Disaggregation Records'!$D$59:$D$92,255),0))),"")</f>
        <v>Gender</v>
      </c>
      <c r="D200" s="467" t="str">
        <f t="array" ref="D200">IFERROR(IF(INDEX('Disaggregation Records'!$F$59:$F$92,MATCH(LEFT(L200,255),LEFT('Disaggregation Records'!$D$59:$D$92,255),0))=0,"",INDEX('Disaggregation Records'!$F$59:$F$92,MATCH(LEFT(L200,255),LEFT('Disaggregation Records'!$D$59:$D$92,255),0))),"")</f>
        <v>Male</v>
      </c>
      <c r="E200" s="370" t="str">
        <f t="array" ref="E200">IFERROR(IF(INDEX('Disaggregation Data'!$K$159:$K$310,MATCH(LEFT(M200,255),LEFT('Disaggregation Data'!$J$159:$J$310,255),0))=0,"",INDEX('Disaggregation Data'!$K$159:$K$310,MATCH(LEFT(M200,255),LEFT('Disaggregation Data'!J$159:$J$310,255),0))),"")</f>
        <v/>
      </c>
      <c r="F200" s="370" t="str">
        <f t="array" ref="F200">IFERROR(IF(INDEX('Disaggregation Data'!$L$159:$L$310,MATCH(LEFT(M200,255),LEFT('Disaggregation Data'!$J$159:$J$310,255),0))=0,"",INDEX('Disaggregation Data'!$L$159:$L$310,MATCH(LEFT(M200,255),LEFT('Disaggregation Data'!J$159:$J$310,255),0))),"")</f>
        <v/>
      </c>
      <c r="G200" s="370" t="str">
        <f t="array" ref="G200">IFERROR(IF(INDEX('Disaggregation Data'!$M$159:$M$310,MATCH(LEFT(M200,255),LEFT('Disaggregation Data'!$J$159:$J$310,255),0))=0,"",INDEX('Disaggregation Data'!$M$159:$M$310,MATCH(LEFT(M200,255),LEFT('Disaggregation Data'!J$159:$J$310,255),0))),"")</f>
        <v/>
      </c>
      <c r="H200" s="369" t="str">
        <f t="array" ref="H200">IFERROR(IF(INDEX('Disaggregation Data'!$N$159:$N$310,MATCH(LEFT(M200,255),LEFT('Disaggregation Data'!$J$159:$J$310,255),0))=0,"",INDEX('Disaggregation Data'!$N$159:$N$310,MATCH(LEFT(M200,255),LEFT('Disaggregation Data'!J$159:$J$310,255),0))),"")</f>
        <v>Information not available for males only</v>
      </c>
      <c r="I200" s="459" t="str">
        <f t="array" ref="I200">IFERROR(IF(INDEX('Disaggregation Records'!$G$59:$G$92,MATCH(LEFT(L200,255),LEFT('Disaggregation Records'!$D$59:$D$92,255),0))=0,"",INDEX('Disaggregation Records'!$G$59:$G$92,MATCH(LEFT(L200,255),LEFT('Disaggregation Records'!$D$59:$D$92,255),0))),"")</f>
        <v>a1L36000000zoLEEAY</v>
      </c>
      <c r="J200" s="464" t="s">
        <v>741</v>
      </c>
      <c r="K200" s="464">
        <f t="shared" si="12"/>
        <v>2</v>
      </c>
      <c r="L200" s="464" t="str">
        <f t="shared" si="13"/>
        <v>HIV O-5(M): Percentage of sex workers reporting the use of a condom with their most recent client-2</v>
      </c>
      <c r="M200" s="464" t="str">
        <f t="shared" si="14"/>
        <v>HIV O-5(M): Percentage of sex workers reporting the use of a condom with their most recent clientGenderMale</v>
      </c>
      <c r="N200" s="464" t="b">
        <f t="shared" si="15"/>
        <v>1</v>
      </c>
      <c r="O200" s="468" t="s">
        <v>1735</v>
      </c>
      <c r="P200" s="202"/>
      <c r="Q200" s="179"/>
    </row>
    <row r="201" spans="1:17" ht="37.5" customHeight="1" x14ac:dyDescent="0.3">
      <c r="A201" s="367">
        <v>4</v>
      </c>
      <c r="B201" s="384" t="str">
        <f>IFERROR(VLOOKUP(A201,'Outcome Indicators - Section C'!$A$10:$S$27,19,FALSE),"")</f>
        <v>HIV O-5(M): Percentage of sex workers reporting the use of a condom with their most recent client</v>
      </c>
      <c r="C201" s="467" t="str">
        <f t="array" ref="C201">IFERROR(IF(INDEX('Disaggregation Records'!$E$59:$E$92,MATCH(LEFT(L201,255),LEFT('Disaggregation Records'!$D$59:$D$92,255),0))=0,"",INDEX('Disaggregation Records'!$E$59:$E$92,MATCH(LEFT(L201,255),LEFT('Disaggregation Records'!$D$59:$D$92,255),0))),"")</f>
        <v>Gender</v>
      </c>
      <c r="D201" s="467" t="str">
        <f t="array" ref="D201">IFERROR(IF(INDEX('Disaggregation Records'!$F$59:$F$92,MATCH(LEFT(L201,255),LEFT('Disaggregation Records'!$D$59:$D$92,255),0))=0,"",INDEX('Disaggregation Records'!$F$59:$F$92,MATCH(LEFT(L201,255),LEFT('Disaggregation Records'!$D$59:$D$92,255),0))),"")</f>
        <v>Female</v>
      </c>
      <c r="E201" s="370" t="str">
        <f t="array" ref="E201">IFERROR(IF(INDEX('Disaggregation Data'!$K$159:$K$310,MATCH(LEFT(M201,255),LEFT('Disaggregation Data'!$J$159:$J$310,255),0))=0,"",INDEX('Disaggregation Data'!$K$159:$K$310,MATCH(LEFT(M201,255),LEFT('Disaggregation Data'!J$159:$J$310,255),0))),"")</f>
        <v/>
      </c>
      <c r="F201" s="370" t="str">
        <f t="array" ref="F201">IFERROR(IF(INDEX('Disaggregation Data'!$L$159:$L$310,MATCH(LEFT(M201,255),LEFT('Disaggregation Data'!$J$159:$J$310,255),0))=0,"",INDEX('Disaggregation Data'!$L$159:$L$310,MATCH(LEFT(M201,255),LEFT('Disaggregation Data'!J$159:$J$310,255),0))),"")</f>
        <v/>
      </c>
      <c r="G201" s="370" t="str">
        <f t="array" ref="G201">IFERROR(IF(INDEX('Disaggregation Data'!$M$159:$M$310,MATCH(LEFT(M201,255),LEFT('Disaggregation Data'!$J$159:$J$310,255),0))=0,"",INDEX('Disaggregation Data'!$M$159:$M$310,MATCH(LEFT(M201,255),LEFT('Disaggregation Data'!J$159:$J$310,255),0))),"")</f>
        <v/>
      </c>
      <c r="H201" s="369" t="str">
        <f t="array" ref="H201">IFERROR(IF(INDEX('Disaggregation Data'!$N$159:$N$310,MATCH(LEFT(M201,255),LEFT('Disaggregation Data'!$J$159:$J$310,255),0))=0,"",INDEX('Disaggregation Data'!$N$159:$N$310,MATCH(LEFT(M201,255),LEFT('Disaggregation Data'!J$159:$J$310,255),0))),"")</f>
        <v>Information not available for females only</v>
      </c>
      <c r="I201" s="459" t="str">
        <f t="array" ref="I201">IFERROR(IF(INDEX('Disaggregation Records'!$G$59:$G$92,MATCH(LEFT(L201,255),LEFT('Disaggregation Records'!$D$59:$D$92,255),0))=0,"",INDEX('Disaggregation Records'!$G$59:$G$92,MATCH(LEFT(L201,255),LEFT('Disaggregation Records'!$D$59:$D$92,255),0))),"")</f>
        <v>a1L36000000zoLFEAY</v>
      </c>
      <c r="J201" s="464" t="s">
        <v>741</v>
      </c>
      <c r="K201" s="464">
        <f t="shared" si="12"/>
        <v>3</v>
      </c>
      <c r="L201" s="464" t="str">
        <f t="shared" si="13"/>
        <v>HIV O-5(M): Percentage of sex workers reporting the use of a condom with their most recent client-3</v>
      </c>
      <c r="M201" s="464" t="str">
        <f t="shared" si="14"/>
        <v>HIV O-5(M): Percentage of sex workers reporting the use of a condom with their most recent clientGenderFemale</v>
      </c>
      <c r="N201" s="464" t="b">
        <f t="shared" si="15"/>
        <v>1</v>
      </c>
      <c r="O201" s="468" t="s">
        <v>1737</v>
      </c>
      <c r="P201" s="202"/>
      <c r="Q201" s="179"/>
    </row>
    <row r="202" spans="1:17" ht="37.5" customHeight="1" x14ac:dyDescent="0.3">
      <c r="A202" s="367">
        <v>4</v>
      </c>
      <c r="B202" s="384" t="str">
        <f>IFERROR(VLOOKUP(A202,'Outcome Indicators - Section C'!$A$10:$S$27,19,FALSE),"")</f>
        <v>HIV O-5(M): Percentage of sex workers reporting the use of a condom with their most recent client</v>
      </c>
      <c r="C202" s="467" t="str">
        <f t="array" ref="C202">IFERROR(IF(INDEX('Disaggregation Records'!$E$59:$E$92,MATCH(LEFT(L202,255),LEFT('Disaggregation Records'!$D$59:$D$92,255),0))=0,"",INDEX('Disaggregation Records'!$E$59:$E$92,MATCH(LEFT(L202,255),LEFT('Disaggregation Records'!$D$59:$D$92,255),0))),"")</f>
        <v/>
      </c>
      <c r="D202" s="467" t="str">
        <f t="array" ref="D202">IFERROR(IF(INDEX('Disaggregation Records'!$F$59:$F$92,MATCH(LEFT(L202,255),LEFT('Disaggregation Records'!$D$59:$D$92,255),0))=0,"",INDEX('Disaggregation Records'!$F$59:$F$92,MATCH(LEFT(L202,255),LEFT('Disaggregation Records'!$D$59:$D$92,255),0))),"")</f>
        <v/>
      </c>
      <c r="E202" s="370" t="str">
        <f t="array" ref="E202">IFERROR(IF(INDEX('Disaggregation Data'!$K$159:$K$310,MATCH(LEFT(M202,255),LEFT('Disaggregation Data'!$J$159:$J$310,255),0))=0,"",INDEX('Disaggregation Data'!$K$159:$K$310,MATCH(LEFT(M202,255),LEFT('Disaggregation Data'!J$159:$J$310,255),0))),"")</f>
        <v/>
      </c>
      <c r="F202" s="370" t="str">
        <f t="array" ref="F202">IFERROR(IF(INDEX('Disaggregation Data'!$L$159:$L$310,MATCH(LEFT(M202,255),LEFT('Disaggregation Data'!$J$159:$J$310,255),0))=0,"",INDEX('Disaggregation Data'!$L$159:$L$310,MATCH(LEFT(M202,255),LEFT('Disaggregation Data'!J$159:$J$310,255),0))),"")</f>
        <v/>
      </c>
      <c r="G202" s="370" t="str">
        <f t="array" ref="G202">IFERROR(IF(INDEX('Disaggregation Data'!$M$159:$M$310,MATCH(LEFT(M202,255),LEFT('Disaggregation Data'!$J$159:$J$310,255),0))=0,"",INDEX('Disaggregation Data'!$M$159:$M$310,MATCH(LEFT(M202,255),LEFT('Disaggregation Data'!J$159:$J$310,255),0))),"")</f>
        <v/>
      </c>
      <c r="H202" s="369" t="str">
        <f t="array" ref="H202">IFERROR(IF(INDEX('Disaggregation Data'!$N$159:$N$310,MATCH(LEFT(M202,255),LEFT('Disaggregation Data'!$J$159:$J$310,255),0))=0,"",INDEX('Disaggregation Data'!$N$159:$N$310,MATCH(LEFT(M202,255),LEFT('Disaggregation Data'!J$159:$J$310,255),0))),"")</f>
        <v/>
      </c>
      <c r="I202" s="459" t="str">
        <f t="array" ref="I202">IFERROR(IF(INDEX('Disaggregation Records'!$G$59:$G$92,MATCH(LEFT(L202,255),LEFT('Disaggregation Records'!$D$59:$D$92,255),0))=0,"",INDEX('Disaggregation Records'!$G$59:$G$92,MATCH(LEFT(L202,255),LEFT('Disaggregation Records'!$D$59:$D$92,255),0))),"")</f>
        <v/>
      </c>
      <c r="J202" s="464" t="s">
        <v>741</v>
      </c>
      <c r="K202" s="464">
        <f t="shared" si="12"/>
        <v>4</v>
      </c>
      <c r="L202" s="464" t="str">
        <f t="shared" si="13"/>
        <v>HIV O-5(M): Percentage of sex workers reporting the use of a condom with their most recent client-4</v>
      </c>
      <c r="M202" s="464" t="str">
        <f t="shared" si="14"/>
        <v>HIV O-5(M): Percentage of sex workers reporting the use of a condom with their most recent client</v>
      </c>
      <c r="N202" s="464" t="b">
        <f t="shared" si="15"/>
        <v>1</v>
      </c>
      <c r="O202" s="468" t="s">
        <v>1738</v>
      </c>
      <c r="P202" s="202"/>
      <c r="Q202" s="179"/>
    </row>
    <row r="203" spans="1:17" ht="37.5" customHeight="1" x14ac:dyDescent="0.3">
      <c r="A203" s="367">
        <v>4</v>
      </c>
      <c r="B203" s="384" t="str">
        <f>IFERROR(VLOOKUP(A203,'Outcome Indicators - Section C'!$A$10:$S$27,19,FALSE),"")</f>
        <v>HIV O-5(M): Percentage of sex workers reporting the use of a condom with their most recent client</v>
      </c>
      <c r="C203" s="467" t="str">
        <f t="array" ref="C203">IFERROR(IF(INDEX('Disaggregation Records'!$E$59:$E$92,MATCH(LEFT(L203,255),LEFT('Disaggregation Records'!$D$59:$D$92,255),0))=0,"",INDEX('Disaggregation Records'!$E$59:$E$92,MATCH(LEFT(L203,255),LEFT('Disaggregation Records'!$D$59:$D$92,255),0))),"")</f>
        <v/>
      </c>
      <c r="D203" s="467" t="str">
        <f t="array" ref="D203">IFERROR(IF(INDEX('Disaggregation Records'!$F$59:$F$92,MATCH(LEFT(L203,255),LEFT('Disaggregation Records'!$D$59:$D$92,255),0))=0,"",INDEX('Disaggregation Records'!$F$59:$F$92,MATCH(LEFT(L203,255),LEFT('Disaggregation Records'!$D$59:$D$92,255),0))),"")</f>
        <v/>
      </c>
      <c r="E203" s="370" t="str">
        <f t="array" ref="E203">IFERROR(IF(INDEX('Disaggregation Data'!$K$159:$K$310,MATCH(LEFT(M203,255),LEFT('Disaggregation Data'!$J$159:$J$310,255),0))=0,"",INDEX('Disaggregation Data'!$K$159:$K$310,MATCH(LEFT(M203,255),LEFT('Disaggregation Data'!J$159:$J$310,255),0))),"")</f>
        <v/>
      </c>
      <c r="F203" s="370" t="str">
        <f t="array" ref="F203">IFERROR(IF(INDEX('Disaggregation Data'!$L$159:$L$310,MATCH(LEFT(M203,255),LEFT('Disaggregation Data'!$J$159:$J$310,255),0))=0,"",INDEX('Disaggregation Data'!$L$159:$L$310,MATCH(LEFT(M203,255),LEFT('Disaggregation Data'!J$159:$J$310,255),0))),"")</f>
        <v/>
      </c>
      <c r="G203" s="370" t="str">
        <f t="array" ref="G203">IFERROR(IF(INDEX('Disaggregation Data'!$M$159:$M$310,MATCH(LEFT(M203,255),LEFT('Disaggregation Data'!$J$159:$J$310,255),0))=0,"",INDEX('Disaggregation Data'!$M$159:$M$310,MATCH(LEFT(M203,255),LEFT('Disaggregation Data'!J$159:$J$310,255),0))),"")</f>
        <v/>
      </c>
      <c r="H203" s="369" t="str">
        <f t="array" ref="H203">IFERROR(IF(INDEX('Disaggregation Data'!$N$159:$N$310,MATCH(LEFT(M203,255),LEFT('Disaggregation Data'!$J$159:$J$310,255),0))=0,"",INDEX('Disaggregation Data'!$N$159:$N$310,MATCH(LEFT(M203,255),LEFT('Disaggregation Data'!J$159:$J$310,255),0))),"")</f>
        <v/>
      </c>
      <c r="I203" s="459" t="str">
        <f t="array" ref="I203">IFERROR(IF(INDEX('Disaggregation Records'!$G$59:$G$92,MATCH(LEFT(L203,255),LEFT('Disaggregation Records'!$D$59:$D$92,255),0))=0,"",INDEX('Disaggregation Records'!$G$59:$G$92,MATCH(LEFT(L203,255),LEFT('Disaggregation Records'!$D$59:$D$92,255),0))),"")</f>
        <v/>
      </c>
      <c r="J203" s="464" t="s">
        <v>741</v>
      </c>
      <c r="K203" s="464">
        <f t="shared" si="12"/>
        <v>5</v>
      </c>
      <c r="L203" s="464" t="str">
        <f t="shared" si="13"/>
        <v>HIV O-5(M): Percentage of sex workers reporting the use of a condom with their most recent client-5</v>
      </c>
      <c r="M203" s="464" t="str">
        <f t="shared" si="14"/>
        <v>HIV O-5(M): Percentage of sex workers reporting the use of a condom with their most recent client</v>
      </c>
      <c r="N203" s="464" t="b">
        <f t="shared" si="15"/>
        <v>1</v>
      </c>
      <c r="O203" s="468" t="s">
        <v>1739</v>
      </c>
      <c r="P203" s="202"/>
      <c r="Q203" s="179"/>
    </row>
    <row r="204" spans="1:17" ht="37.5" customHeight="1" x14ac:dyDescent="0.3">
      <c r="A204" s="367">
        <v>4</v>
      </c>
      <c r="B204" s="384" t="str">
        <f>IFERROR(VLOOKUP(A204,'Outcome Indicators - Section C'!$A$10:$S$27,19,FALSE),"")</f>
        <v>HIV O-5(M): Percentage of sex workers reporting the use of a condom with their most recent client</v>
      </c>
      <c r="C204" s="467" t="str">
        <f t="array" ref="C204">IFERROR(IF(INDEX('Disaggregation Records'!$E$59:$E$92,MATCH(LEFT(L204,255),LEFT('Disaggregation Records'!$D$59:$D$92,255),0))=0,"",INDEX('Disaggregation Records'!$E$59:$E$92,MATCH(LEFT(L204,255),LEFT('Disaggregation Records'!$D$59:$D$92,255),0))),"")</f>
        <v/>
      </c>
      <c r="D204" s="467" t="str">
        <f t="array" ref="D204">IFERROR(IF(INDEX('Disaggregation Records'!$F$59:$F$92,MATCH(LEFT(L204,255),LEFT('Disaggregation Records'!$D$59:$D$92,255),0))=0,"",INDEX('Disaggregation Records'!$F$59:$F$92,MATCH(LEFT(L204,255),LEFT('Disaggregation Records'!$D$59:$D$92,255),0))),"")</f>
        <v/>
      </c>
      <c r="E204" s="370" t="str">
        <f t="array" ref="E204">IFERROR(IF(INDEX('Disaggregation Data'!$K$159:$K$310,MATCH(LEFT(M204,255),LEFT('Disaggregation Data'!$J$159:$J$310,255),0))=0,"",INDEX('Disaggregation Data'!$K$159:$K$310,MATCH(LEFT(M204,255),LEFT('Disaggregation Data'!J$159:$J$310,255),0))),"")</f>
        <v/>
      </c>
      <c r="F204" s="370" t="str">
        <f t="array" ref="F204">IFERROR(IF(INDEX('Disaggregation Data'!$L$159:$L$310,MATCH(LEFT(M204,255),LEFT('Disaggregation Data'!$J$159:$J$310,255),0))=0,"",INDEX('Disaggregation Data'!$L$159:$L$310,MATCH(LEFT(M204,255),LEFT('Disaggregation Data'!J$159:$J$310,255),0))),"")</f>
        <v/>
      </c>
      <c r="G204" s="370" t="str">
        <f t="array" ref="G204">IFERROR(IF(INDEX('Disaggregation Data'!$M$159:$M$310,MATCH(LEFT(M204,255),LEFT('Disaggregation Data'!$J$159:$J$310,255),0))=0,"",INDEX('Disaggregation Data'!$M$159:$M$310,MATCH(LEFT(M204,255),LEFT('Disaggregation Data'!J$159:$J$310,255),0))),"")</f>
        <v/>
      </c>
      <c r="H204" s="369" t="str">
        <f t="array" ref="H204">IFERROR(IF(INDEX('Disaggregation Data'!$N$159:$N$310,MATCH(LEFT(M204,255),LEFT('Disaggregation Data'!$J$159:$J$310,255),0))=0,"",INDEX('Disaggregation Data'!$N$159:$N$310,MATCH(LEFT(M204,255),LEFT('Disaggregation Data'!J$159:$J$310,255),0))),"")</f>
        <v/>
      </c>
      <c r="I204" s="459" t="str">
        <f t="array" ref="I204">IFERROR(IF(INDEX('Disaggregation Records'!$G$59:$G$92,MATCH(LEFT(L204,255),LEFT('Disaggregation Records'!$D$59:$D$92,255),0))=0,"",INDEX('Disaggregation Records'!$G$59:$G$92,MATCH(LEFT(L204,255),LEFT('Disaggregation Records'!$D$59:$D$92,255),0))),"")</f>
        <v/>
      </c>
      <c r="J204" s="464" t="s">
        <v>741</v>
      </c>
      <c r="K204" s="464">
        <f t="shared" si="12"/>
        <v>6</v>
      </c>
      <c r="L204" s="464" t="str">
        <f t="shared" si="13"/>
        <v>HIV O-5(M): Percentage of sex workers reporting the use of a condom with their most recent client-6</v>
      </c>
      <c r="M204" s="464" t="str">
        <f t="shared" si="14"/>
        <v>HIV O-5(M): Percentage of sex workers reporting the use of a condom with their most recent client</v>
      </c>
      <c r="N204" s="464" t="b">
        <f t="shared" si="15"/>
        <v>1</v>
      </c>
      <c r="O204" s="468" t="s">
        <v>1740</v>
      </c>
      <c r="P204" s="202"/>
      <c r="Q204" s="179"/>
    </row>
    <row r="205" spans="1:17" ht="37.5" customHeight="1" x14ac:dyDescent="0.3">
      <c r="A205" s="367">
        <v>4</v>
      </c>
      <c r="B205" s="384" t="str">
        <f>IFERROR(VLOOKUP(A205,'Outcome Indicators - Section C'!$A$10:$S$27,19,FALSE),"")</f>
        <v>HIV O-5(M): Percentage of sex workers reporting the use of a condom with their most recent client</v>
      </c>
      <c r="C205" s="467" t="str">
        <f t="array" ref="C205">IFERROR(IF(INDEX('Disaggregation Records'!$E$59:$E$92,MATCH(LEFT(L205,255),LEFT('Disaggregation Records'!$D$59:$D$92,255),0))=0,"",INDEX('Disaggregation Records'!$E$59:$E$92,MATCH(LEFT(L205,255),LEFT('Disaggregation Records'!$D$59:$D$92,255),0))),"")</f>
        <v/>
      </c>
      <c r="D205" s="467" t="str">
        <f t="array" ref="D205">IFERROR(IF(INDEX('Disaggregation Records'!$F$59:$F$92,MATCH(LEFT(L205,255),LEFT('Disaggregation Records'!$D$59:$D$92,255),0))=0,"",INDEX('Disaggregation Records'!$F$59:$F$92,MATCH(LEFT(L205,255),LEFT('Disaggregation Records'!$D$59:$D$92,255),0))),"")</f>
        <v/>
      </c>
      <c r="E205" s="370" t="str">
        <f t="array" ref="E205">IFERROR(IF(INDEX('Disaggregation Data'!$K$159:$K$310,MATCH(LEFT(M205,255),LEFT('Disaggregation Data'!$J$159:$J$310,255),0))=0,"",INDEX('Disaggregation Data'!$K$159:$K$310,MATCH(LEFT(M205,255),LEFT('Disaggregation Data'!J$159:$J$310,255),0))),"")</f>
        <v/>
      </c>
      <c r="F205" s="370" t="str">
        <f t="array" ref="F205">IFERROR(IF(INDEX('Disaggregation Data'!$L$159:$L$310,MATCH(LEFT(M205,255),LEFT('Disaggregation Data'!$J$159:$J$310,255),0))=0,"",INDEX('Disaggregation Data'!$L$159:$L$310,MATCH(LEFT(M205,255),LEFT('Disaggregation Data'!J$159:$J$310,255),0))),"")</f>
        <v/>
      </c>
      <c r="G205" s="370" t="str">
        <f t="array" ref="G205">IFERROR(IF(INDEX('Disaggregation Data'!$M$159:$M$310,MATCH(LEFT(M205,255),LEFT('Disaggregation Data'!$J$159:$J$310,255),0))=0,"",INDEX('Disaggregation Data'!$M$159:$M$310,MATCH(LEFT(M205,255),LEFT('Disaggregation Data'!J$159:$J$310,255),0))),"")</f>
        <v/>
      </c>
      <c r="H205" s="369" t="str">
        <f t="array" ref="H205">IFERROR(IF(INDEX('Disaggregation Data'!$N$159:$N$310,MATCH(LEFT(M205,255),LEFT('Disaggregation Data'!$J$159:$J$310,255),0))=0,"",INDEX('Disaggregation Data'!$N$159:$N$310,MATCH(LEFT(M205,255),LEFT('Disaggregation Data'!J$159:$J$310,255),0))),"")</f>
        <v/>
      </c>
      <c r="I205" s="459" t="str">
        <f t="array" ref="I205">IFERROR(IF(INDEX('Disaggregation Records'!$G$59:$G$92,MATCH(LEFT(L205,255),LEFT('Disaggregation Records'!$D$59:$D$92,255),0))=0,"",INDEX('Disaggregation Records'!$G$59:$G$92,MATCH(LEFT(L205,255),LEFT('Disaggregation Records'!$D$59:$D$92,255),0))),"")</f>
        <v/>
      </c>
      <c r="J205" s="464" t="s">
        <v>741</v>
      </c>
      <c r="K205" s="464">
        <f t="shared" si="12"/>
        <v>7</v>
      </c>
      <c r="L205" s="464" t="str">
        <f t="shared" si="13"/>
        <v>HIV O-5(M): Percentage of sex workers reporting the use of a condom with their most recent client-7</v>
      </c>
      <c r="M205" s="464" t="str">
        <f t="shared" si="14"/>
        <v>HIV O-5(M): Percentage of sex workers reporting the use of a condom with their most recent client</v>
      </c>
      <c r="N205" s="464" t="b">
        <f t="shared" si="15"/>
        <v>1</v>
      </c>
      <c r="O205" s="468" t="s">
        <v>1741</v>
      </c>
      <c r="P205" s="202"/>
      <c r="Q205" s="179"/>
    </row>
    <row r="206" spans="1:17" ht="37.5" customHeight="1" x14ac:dyDescent="0.3">
      <c r="A206" s="367">
        <v>4</v>
      </c>
      <c r="B206" s="384" t="str">
        <f>IFERROR(VLOOKUP(A206,'Outcome Indicators - Section C'!$A$10:$S$27,19,FALSE),"")</f>
        <v>HIV O-5(M): Percentage of sex workers reporting the use of a condom with their most recent client</v>
      </c>
      <c r="C206" s="467" t="str">
        <f t="array" ref="C206">IFERROR(IF(INDEX('Disaggregation Records'!$E$59:$E$92,MATCH(LEFT(L206,255),LEFT('Disaggregation Records'!$D$59:$D$92,255),0))=0,"",INDEX('Disaggregation Records'!$E$59:$E$92,MATCH(LEFT(L206,255),LEFT('Disaggregation Records'!$D$59:$D$92,255),0))),"")</f>
        <v/>
      </c>
      <c r="D206" s="467" t="str">
        <f t="array" ref="D206">IFERROR(IF(INDEX('Disaggregation Records'!$F$59:$F$92,MATCH(LEFT(L206,255),LEFT('Disaggregation Records'!$D$59:$D$92,255),0))=0,"",INDEX('Disaggregation Records'!$F$59:$F$92,MATCH(LEFT(L206,255),LEFT('Disaggregation Records'!$D$59:$D$92,255),0))),"")</f>
        <v/>
      </c>
      <c r="E206" s="370" t="str">
        <f t="array" ref="E206">IFERROR(IF(INDEX('Disaggregation Data'!$K$159:$K$310,MATCH(LEFT(M206,255),LEFT('Disaggregation Data'!$J$159:$J$310,255),0))=0,"",INDEX('Disaggregation Data'!$K$159:$K$310,MATCH(LEFT(M206,255),LEFT('Disaggregation Data'!J$159:$J$310,255),0))),"")</f>
        <v/>
      </c>
      <c r="F206" s="370" t="str">
        <f t="array" ref="F206">IFERROR(IF(INDEX('Disaggregation Data'!$L$159:$L$310,MATCH(LEFT(M206,255),LEFT('Disaggregation Data'!$J$159:$J$310,255),0))=0,"",INDEX('Disaggregation Data'!$L$159:$L$310,MATCH(LEFT(M206,255),LEFT('Disaggregation Data'!J$159:$J$310,255),0))),"")</f>
        <v/>
      </c>
      <c r="G206" s="370" t="str">
        <f t="array" ref="G206">IFERROR(IF(INDEX('Disaggregation Data'!$M$159:$M$310,MATCH(LEFT(M206,255),LEFT('Disaggregation Data'!$J$159:$J$310,255),0))=0,"",INDEX('Disaggregation Data'!$M$159:$M$310,MATCH(LEFT(M206,255),LEFT('Disaggregation Data'!J$159:$J$310,255),0))),"")</f>
        <v/>
      </c>
      <c r="H206" s="369" t="str">
        <f t="array" ref="H206">IFERROR(IF(INDEX('Disaggregation Data'!$N$159:$N$310,MATCH(LEFT(M206,255),LEFT('Disaggregation Data'!$J$159:$J$310,255),0))=0,"",INDEX('Disaggregation Data'!$N$159:$N$310,MATCH(LEFT(M206,255),LEFT('Disaggregation Data'!J$159:$J$310,255),0))),"")</f>
        <v/>
      </c>
      <c r="I206" s="459" t="str">
        <f t="array" ref="I206">IFERROR(IF(INDEX('Disaggregation Records'!$G$59:$G$92,MATCH(LEFT(L206,255),LEFT('Disaggregation Records'!$D$59:$D$92,255),0))=0,"",INDEX('Disaggregation Records'!$G$59:$G$92,MATCH(LEFT(L206,255),LEFT('Disaggregation Records'!$D$59:$D$92,255),0))),"")</f>
        <v/>
      </c>
      <c r="J206" s="464" t="s">
        <v>741</v>
      </c>
      <c r="K206" s="464">
        <f t="shared" si="12"/>
        <v>8</v>
      </c>
      <c r="L206" s="464" t="str">
        <f t="shared" si="13"/>
        <v>HIV O-5(M): Percentage of sex workers reporting the use of a condom with their most recent client-8</v>
      </c>
      <c r="M206" s="464" t="str">
        <f t="shared" si="14"/>
        <v>HIV O-5(M): Percentage of sex workers reporting the use of a condom with their most recent client</v>
      </c>
      <c r="N206" s="464" t="b">
        <f t="shared" si="15"/>
        <v>1</v>
      </c>
      <c r="O206" s="468" t="s">
        <v>1742</v>
      </c>
      <c r="P206" s="202"/>
      <c r="Q206" s="179"/>
    </row>
    <row r="207" spans="1:17" ht="37.5" customHeight="1" x14ac:dyDescent="0.3">
      <c r="A207" s="367">
        <v>4</v>
      </c>
      <c r="B207" s="384" t="str">
        <f>IFERROR(VLOOKUP(A207,'Outcome Indicators - Section C'!$A$10:$S$27,19,FALSE),"")</f>
        <v>HIV O-5(M): Percentage of sex workers reporting the use of a condom with their most recent client</v>
      </c>
      <c r="C207" s="467" t="str">
        <f t="array" ref="C207">IFERROR(IF(INDEX('Disaggregation Records'!$E$59:$E$92,MATCH(LEFT(L207,255),LEFT('Disaggregation Records'!$D$59:$D$92,255),0))=0,"",INDEX('Disaggregation Records'!$E$59:$E$92,MATCH(LEFT(L207,255),LEFT('Disaggregation Records'!$D$59:$D$92,255),0))),"")</f>
        <v/>
      </c>
      <c r="D207" s="467" t="str">
        <f t="array" ref="D207">IFERROR(IF(INDEX('Disaggregation Records'!$F$59:$F$92,MATCH(LEFT(L207,255),LEFT('Disaggregation Records'!$D$59:$D$92,255),0))=0,"",INDEX('Disaggregation Records'!$F$59:$F$92,MATCH(LEFT(L207,255),LEFT('Disaggregation Records'!$D$59:$D$92,255),0))),"")</f>
        <v/>
      </c>
      <c r="E207" s="370" t="str">
        <f t="array" ref="E207">IFERROR(IF(INDEX('Disaggregation Data'!$K$159:$K$310,MATCH(LEFT(M207,255),LEFT('Disaggregation Data'!$J$159:$J$310,255),0))=0,"",INDEX('Disaggregation Data'!$K$159:$K$310,MATCH(LEFT(M207,255),LEFT('Disaggregation Data'!J$159:$J$310,255),0))),"")</f>
        <v/>
      </c>
      <c r="F207" s="370" t="str">
        <f t="array" ref="F207">IFERROR(IF(INDEX('Disaggregation Data'!$L$159:$L$310,MATCH(LEFT(M207,255),LEFT('Disaggregation Data'!$J$159:$J$310,255),0))=0,"",INDEX('Disaggregation Data'!$L$159:$L$310,MATCH(LEFT(M207,255),LEFT('Disaggregation Data'!J$159:$J$310,255),0))),"")</f>
        <v/>
      </c>
      <c r="G207" s="370" t="str">
        <f t="array" ref="G207">IFERROR(IF(INDEX('Disaggregation Data'!$M$159:$M$310,MATCH(LEFT(M207,255),LEFT('Disaggregation Data'!$J$159:$J$310,255),0))=0,"",INDEX('Disaggregation Data'!$M$159:$M$310,MATCH(LEFT(M207,255),LEFT('Disaggregation Data'!J$159:$J$310,255),0))),"")</f>
        <v/>
      </c>
      <c r="H207" s="369" t="str">
        <f t="array" ref="H207">IFERROR(IF(INDEX('Disaggregation Data'!$N$159:$N$310,MATCH(LEFT(M207,255),LEFT('Disaggregation Data'!$J$159:$J$310,255),0))=0,"",INDEX('Disaggregation Data'!$N$159:$N$310,MATCH(LEFT(M207,255),LEFT('Disaggregation Data'!J$159:$J$310,255),0))),"")</f>
        <v/>
      </c>
      <c r="I207" s="459" t="str">
        <f t="array" ref="I207">IFERROR(IF(INDEX('Disaggregation Records'!$G$59:$G$92,MATCH(LEFT(L207,255),LEFT('Disaggregation Records'!$D$59:$D$92,255),0))=0,"",INDEX('Disaggregation Records'!$G$59:$G$92,MATCH(LEFT(L207,255),LEFT('Disaggregation Records'!$D$59:$D$92,255),0))),"")</f>
        <v/>
      </c>
      <c r="J207" s="464" t="s">
        <v>741</v>
      </c>
      <c r="K207" s="464">
        <f t="shared" si="12"/>
        <v>9</v>
      </c>
      <c r="L207" s="464" t="str">
        <f t="shared" si="13"/>
        <v>HIV O-5(M): Percentage of sex workers reporting the use of a condom with their most recent client-9</v>
      </c>
      <c r="M207" s="464" t="str">
        <f t="shared" si="14"/>
        <v>HIV O-5(M): Percentage of sex workers reporting the use of a condom with their most recent client</v>
      </c>
      <c r="N207" s="464" t="b">
        <f t="shared" si="15"/>
        <v>1</v>
      </c>
      <c r="O207" s="468" t="s">
        <v>1743</v>
      </c>
      <c r="P207" s="202"/>
      <c r="Q207" s="179"/>
    </row>
    <row r="208" spans="1:17" ht="37.5" customHeight="1" x14ac:dyDescent="0.3">
      <c r="A208" s="367">
        <v>5</v>
      </c>
      <c r="B208" s="384" t="str">
        <f>IFERROR(VLOOKUP(A208,'Outcome Indicators - Section C'!$A$10:$S$27,19,FALSE),"")</f>
        <v/>
      </c>
      <c r="C208" s="467" t="str">
        <f t="array" ref="C208">IFERROR(IF(INDEX('Disaggregation Records'!$E$59:$E$92,MATCH(LEFT(L208,255),LEFT('Disaggregation Records'!$D$59:$D$92,255),0))=0,"",INDEX('Disaggregation Records'!$E$59:$E$92,MATCH(LEFT(L208,255),LEFT('Disaggregation Records'!$D$59:$D$92,255),0))),"")</f>
        <v/>
      </c>
      <c r="D208" s="467" t="str">
        <f t="array" ref="D208">IFERROR(IF(INDEX('Disaggregation Records'!$F$59:$F$92,MATCH(LEFT(L208,255),LEFT('Disaggregation Records'!$D$59:$D$92,255),0))=0,"",INDEX('Disaggregation Records'!$F$59:$F$92,MATCH(LEFT(L208,255),LEFT('Disaggregation Records'!$D$59:$D$92,255),0))),"")</f>
        <v/>
      </c>
      <c r="E208" s="370" t="str">
        <f t="array" ref="E208">IFERROR(IF(INDEX('Disaggregation Data'!$K$159:$K$310,MATCH(LEFT(M208,255),LEFT('Disaggregation Data'!$J$159:$J$310,255),0))=0,"",INDEX('Disaggregation Data'!$K$159:$K$310,MATCH(LEFT(M208,255),LEFT('Disaggregation Data'!J$159:$J$310,255),0))),"")</f>
        <v/>
      </c>
      <c r="F208" s="370" t="str">
        <f t="array" ref="F208">IFERROR(IF(INDEX('Disaggregation Data'!$L$159:$L$310,MATCH(LEFT(M208,255),LEFT('Disaggregation Data'!$J$159:$J$310,255),0))=0,"",INDEX('Disaggregation Data'!$L$159:$L$310,MATCH(LEFT(M208,255),LEFT('Disaggregation Data'!J$159:$J$310,255),0))),"")</f>
        <v/>
      </c>
      <c r="G208" s="370" t="str">
        <f t="array" ref="G208">IFERROR(IF(INDEX('Disaggregation Data'!$M$159:$M$310,MATCH(LEFT(M208,255),LEFT('Disaggregation Data'!$J$159:$J$310,255),0))=0,"",INDEX('Disaggregation Data'!$M$159:$M$310,MATCH(LEFT(M208,255),LEFT('Disaggregation Data'!J$159:$J$310,255),0))),"")</f>
        <v/>
      </c>
      <c r="H208" s="369" t="str">
        <f t="array" ref="H208">IFERROR(IF(INDEX('Disaggregation Data'!$N$159:$N$310,MATCH(LEFT(M208,255),LEFT('Disaggregation Data'!$J$159:$J$310,255),0))=0,"",INDEX('Disaggregation Data'!$N$159:$N$310,MATCH(LEFT(M208,255),LEFT('Disaggregation Data'!J$159:$J$310,255),0))),"")</f>
        <v/>
      </c>
      <c r="I208" s="459" t="str">
        <f t="array" ref="I208">IFERROR(IF(INDEX('Disaggregation Records'!$G$59:$G$92,MATCH(LEFT(L208,255),LEFT('Disaggregation Records'!$D$59:$D$92,255),0))=0,"",INDEX('Disaggregation Records'!$G$59:$G$92,MATCH(LEFT(L208,255),LEFT('Disaggregation Records'!$D$59:$D$92,255),0))),"")</f>
        <v/>
      </c>
      <c r="J208" s="464" t="s">
        <v>746</v>
      </c>
      <c r="K208" s="464">
        <f t="shared" si="12"/>
        <v>0</v>
      </c>
      <c r="L208" s="464" t="str">
        <f t="shared" si="13"/>
        <v/>
      </c>
      <c r="M208" s="464" t="str">
        <f t="shared" si="14"/>
        <v/>
      </c>
      <c r="N208" s="464" t="b">
        <f t="shared" si="15"/>
        <v>0</v>
      </c>
      <c r="O208" s="468" t="s">
        <v>1744</v>
      </c>
      <c r="P208" s="202"/>
      <c r="Q208" s="179"/>
    </row>
    <row r="209" spans="1:17" ht="37.5" customHeight="1" x14ac:dyDescent="0.3">
      <c r="A209" s="367">
        <v>5</v>
      </c>
      <c r="B209" s="384" t="str">
        <f>IFERROR(VLOOKUP(A209,'Outcome Indicators - Section C'!$A$10:$S$27,19,FALSE),"")</f>
        <v/>
      </c>
      <c r="C209" s="467" t="str">
        <f t="array" ref="C209">IFERROR(IF(INDEX('Disaggregation Records'!$E$59:$E$92,MATCH(LEFT(L209,255),LEFT('Disaggregation Records'!$D$59:$D$92,255),0))=0,"",INDEX('Disaggregation Records'!$E$59:$E$92,MATCH(LEFT(L209,255),LEFT('Disaggregation Records'!$D$59:$D$92,255),0))),"")</f>
        <v/>
      </c>
      <c r="D209" s="467" t="str">
        <f t="array" ref="D209">IFERROR(IF(INDEX('Disaggregation Records'!$F$59:$F$92,MATCH(LEFT(L209,255),LEFT('Disaggregation Records'!$D$59:$D$92,255),0))=0,"",INDEX('Disaggregation Records'!$F$59:$F$92,MATCH(LEFT(L209,255),LEFT('Disaggregation Records'!$D$59:$D$92,255),0))),"")</f>
        <v/>
      </c>
      <c r="E209" s="370" t="str">
        <f t="array" ref="E209">IFERROR(IF(INDEX('Disaggregation Data'!$K$159:$K$310,MATCH(LEFT(M209,255),LEFT('Disaggregation Data'!$J$159:$J$310,255),0))=0,"",INDEX('Disaggregation Data'!$K$159:$K$310,MATCH(LEFT(M209,255),LEFT('Disaggregation Data'!J$159:$J$310,255),0))),"")</f>
        <v/>
      </c>
      <c r="F209" s="370" t="str">
        <f t="array" ref="F209">IFERROR(IF(INDEX('Disaggregation Data'!$L$159:$L$310,MATCH(LEFT(M209,255),LEFT('Disaggregation Data'!$J$159:$J$310,255),0))=0,"",INDEX('Disaggregation Data'!$L$159:$L$310,MATCH(LEFT(M209,255),LEFT('Disaggregation Data'!J$159:$J$310,255),0))),"")</f>
        <v/>
      </c>
      <c r="G209" s="370" t="str">
        <f t="array" ref="G209">IFERROR(IF(INDEX('Disaggregation Data'!$M$159:$M$310,MATCH(LEFT(M209,255),LEFT('Disaggregation Data'!$J$159:$J$310,255),0))=0,"",INDEX('Disaggregation Data'!$M$159:$M$310,MATCH(LEFT(M209,255),LEFT('Disaggregation Data'!J$159:$J$310,255),0))),"")</f>
        <v/>
      </c>
      <c r="H209" s="369" t="str">
        <f t="array" ref="H209">IFERROR(IF(INDEX('Disaggregation Data'!$N$159:$N$310,MATCH(LEFT(M209,255),LEFT('Disaggregation Data'!$J$159:$J$310,255),0))=0,"",INDEX('Disaggregation Data'!$N$159:$N$310,MATCH(LEFT(M209,255),LEFT('Disaggregation Data'!J$159:$J$310,255),0))),"")</f>
        <v/>
      </c>
      <c r="I209" s="459" t="str">
        <f t="array" ref="I209">IFERROR(IF(INDEX('Disaggregation Records'!$G$59:$G$92,MATCH(LEFT(L209,255),LEFT('Disaggregation Records'!$D$59:$D$92,255),0))=0,"",INDEX('Disaggregation Records'!$G$59:$G$92,MATCH(LEFT(L209,255),LEFT('Disaggregation Records'!$D$59:$D$92,255),0))),"")</f>
        <v/>
      </c>
      <c r="J209" s="464" t="s">
        <v>746</v>
      </c>
      <c r="K209" s="464">
        <f t="shared" si="12"/>
        <v>1</v>
      </c>
      <c r="L209" s="464" t="str">
        <f t="shared" si="13"/>
        <v/>
      </c>
      <c r="M209" s="464" t="str">
        <f t="shared" si="14"/>
        <v/>
      </c>
      <c r="N209" s="464" t="b">
        <f t="shared" si="15"/>
        <v>0</v>
      </c>
      <c r="O209" s="468" t="s">
        <v>1745</v>
      </c>
      <c r="P209" s="202"/>
      <c r="Q209" s="179"/>
    </row>
    <row r="210" spans="1:17" ht="37.5" customHeight="1" x14ac:dyDescent="0.3">
      <c r="A210" s="367">
        <v>5</v>
      </c>
      <c r="B210" s="384" t="str">
        <f>IFERROR(VLOOKUP(A210,'Outcome Indicators - Section C'!$A$10:$S$27,19,FALSE),"")</f>
        <v/>
      </c>
      <c r="C210" s="467" t="str">
        <f t="array" ref="C210">IFERROR(IF(INDEX('Disaggregation Records'!$E$59:$E$92,MATCH(LEFT(L210,255),LEFT('Disaggregation Records'!$D$59:$D$92,255),0))=0,"",INDEX('Disaggregation Records'!$E$59:$E$92,MATCH(LEFT(L210,255),LEFT('Disaggregation Records'!$D$59:$D$92,255),0))),"")</f>
        <v/>
      </c>
      <c r="D210" s="467" t="str">
        <f t="array" ref="D210">IFERROR(IF(INDEX('Disaggregation Records'!$F$59:$F$92,MATCH(LEFT(L210,255),LEFT('Disaggregation Records'!$D$59:$D$92,255),0))=0,"",INDEX('Disaggregation Records'!$F$59:$F$92,MATCH(LEFT(L210,255),LEFT('Disaggregation Records'!$D$59:$D$92,255),0))),"")</f>
        <v/>
      </c>
      <c r="E210" s="370" t="str">
        <f t="array" ref="E210">IFERROR(IF(INDEX('Disaggregation Data'!$K$159:$K$310,MATCH(LEFT(M210,255),LEFT('Disaggregation Data'!$J$159:$J$310,255),0))=0,"",INDEX('Disaggregation Data'!$K$159:$K$310,MATCH(LEFT(M210,255),LEFT('Disaggregation Data'!J$159:$J$310,255),0))),"")</f>
        <v/>
      </c>
      <c r="F210" s="370" t="str">
        <f t="array" ref="F210">IFERROR(IF(INDEX('Disaggregation Data'!$L$159:$L$310,MATCH(LEFT(M210,255),LEFT('Disaggregation Data'!$J$159:$J$310,255),0))=0,"",INDEX('Disaggregation Data'!$L$159:$L$310,MATCH(LEFT(M210,255),LEFT('Disaggregation Data'!J$159:$J$310,255),0))),"")</f>
        <v/>
      </c>
      <c r="G210" s="370" t="str">
        <f t="array" ref="G210">IFERROR(IF(INDEX('Disaggregation Data'!$M$159:$M$310,MATCH(LEFT(M210,255),LEFT('Disaggregation Data'!$J$159:$J$310,255),0))=0,"",INDEX('Disaggregation Data'!$M$159:$M$310,MATCH(LEFT(M210,255),LEFT('Disaggregation Data'!J$159:$J$310,255),0))),"")</f>
        <v/>
      </c>
      <c r="H210" s="369" t="str">
        <f t="array" ref="H210">IFERROR(IF(INDEX('Disaggregation Data'!$N$159:$N$310,MATCH(LEFT(M210,255),LEFT('Disaggregation Data'!$J$159:$J$310,255),0))=0,"",INDEX('Disaggregation Data'!$N$159:$N$310,MATCH(LEFT(M210,255),LEFT('Disaggregation Data'!J$159:$J$310,255),0))),"")</f>
        <v/>
      </c>
      <c r="I210" s="459" t="str">
        <f t="array" ref="I210">IFERROR(IF(INDEX('Disaggregation Records'!$G$59:$G$92,MATCH(LEFT(L210,255),LEFT('Disaggregation Records'!$D$59:$D$92,255),0))=0,"",INDEX('Disaggregation Records'!$G$59:$G$92,MATCH(LEFT(L210,255),LEFT('Disaggregation Records'!$D$59:$D$92,255),0))),"")</f>
        <v/>
      </c>
      <c r="J210" s="464" t="s">
        <v>746</v>
      </c>
      <c r="K210" s="464">
        <f t="shared" si="12"/>
        <v>2</v>
      </c>
      <c r="L210" s="464" t="str">
        <f t="shared" si="13"/>
        <v/>
      </c>
      <c r="M210" s="464" t="str">
        <f t="shared" si="14"/>
        <v/>
      </c>
      <c r="N210" s="464" t="b">
        <f t="shared" si="15"/>
        <v>0</v>
      </c>
      <c r="O210" s="468" t="s">
        <v>1746</v>
      </c>
      <c r="P210" s="202"/>
      <c r="Q210" s="179"/>
    </row>
    <row r="211" spans="1:17" ht="37.5" customHeight="1" x14ac:dyDescent="0.3">
      <c r="A211" s="367">
        <v>5</v>
      </c>
      <c r="B211" s="384" t="str">
        <f>IFERROR(VLOOKUP(A211,'Outcome Indicators - Section C'!$A$10:$S$27,19,FALSE),"")</f>
        <v/>
      </c>
      <c r="C211" s="467" t="str">
        <f t="array" ref="C211">IFERROR(IF(INDEX('Disaggregation Records'!$E$59:$E$92,MATCH(LEFT(L211,255),LEFT('Disaggregation Records'!$D$59:$D$92,255),0))=0,"",INDEX('Disaggregation Records'!$E$59:$E$92,MATCH(LEFT(L211,255),LEFT('Disaggregation Records'!$D$59:$D$92,255),0))),"")</f>
        <v/>
      </c>
      <c r="D211" s="467" t="str">
        <f t="array" ref="D211">IFERROR(IF(INDEX('Disaggregation Records'!$F$59:$F$92,MATCH(LEFT(L211,255),LEFT('Disaggregation Records'!$D$59:$D$92,255),0))=0,"",INDEX('Disaggregation Records'!$F$59:$F$92,MATCH(LEFT(L211,255),LEFT('Disaggregation Records'!$D$59:$D$92,255),0))),"")</f>
        <v/>
      </c>
      <c r="E211" s="370" t="str">
        <f t="array" ref="E211">IFERROR(IF(INDEX('Disaggregation Data'!$K$159:$K$310,MATCH(LEFT(M211,255),LEFT('Disaggregation Data'!$J$159:$J$310,255),0))=0,"",INDEX('Disaggregation Data'!$K$159:$K$310,MATCH(LEFT(M211,255),LEFT('Disaggregation Data'!J$159:$J$310,255),0))),"")</f>
        <v/>
      </c>
      <c r="F211" s="370" t="str">
        <f t="array" ref="F211">IFERROR(IF(INDEX('Disaggregation Data'!$L$159:$L$310,MATCH(LEFT(M211,255),LEFT('Disaggregation Data'!$J$159:$J$310,255),0))=0,"",INDEX('Disaggregation Data'!$L$159:$L$310,MATCH(LEFT(M211,255),LEFT('Disaggregation Data'!J$159:$J$310,255),0))),"")</f>
        <v/>
      </c>
      <c r="G211" s="370" t="str">
        <f t="array" ref="G211">IFERROR(IF(INDEX('Disaggregation Data'!$M$159:$M$310,MATCH(LEFT(M211,255),LEFT('Disaggregation Data'!$J$159:$J$310,255),0))=0,"",INDEX('Disaggregation Data'!$M$159:$M$310,MATCH(LEFT(M211,255),LEFT('Disaggregation Data'!J$159:$J$310,255),0))),"")</f>
        <v/>
      </c>
      <c r="H211" s="369" t="str">
        <f t="array" ref="H211">IFERROR(IF(INDEX('Disaggregation Data'!$N$159:$N$310,MATCH(LEFT(M211,255),LEFT('Disaggregation Data'!$J$159:$J$310,255),0))=0,"",INDEX('Disaggregation Data'!$N$159:$N$310,MATCH(LEFT(M211,255),LEFT('Disaggregation Data'!J$159:$J$310,255),0))),"")</f>
        <v/>
      </c>
      <c r="I211" s="459" t="str">
        <f t="array" ref="I211">IFERROR(IF(INDEX('Disaggregation Records'!$G$59:$G$92,MATCH(LEFT(L211,255),LEFT('Disaggregation Records'!$D$59:$D$92,255),0))=0,"",INDEX('Disaggregation Records'!$G$59:$G$92,MATCH(LEFT(L211,255),LEFT('Disaggregation Records'!$D$59:$D$92,255),0))),"")</f>
        <v/>
      </c>
      <c r="J211" s="464" t="s">
        <v>746</v>
      </c>
      <c r="K211" s="464">
        <f t="shared" si="12"/>
        <v>3</v>
      </c>
      <c r="L211" s="464" t="str">
        <f t="shared" si="13"/>
        <v/>
      </c>
      <c r="M211" s="464" t="str">
        <f t="shared" si="14"/>
        <v/>
      </c>
      <c r="N211" s="464" t="b">
        <f t="shared" si="15"/>
        <v>0</v>
      </c>
      <c r="O211" s="468" t="s">
        <v>1747</v>
      </c>
      <c r="P211" s="202"/>
      <c r="Q211" s="179"/>
    </row>
    <row r="212" spans="1:17" ht="37.5" customHeight="1" x14ac:dyDescent="0.3">
      <c r="A212" s="367">
        <v>5</v>
      </c>
      <c r="B212" s="384" t="str">
        <f>IFERROR(VLOOKUP(A212,'Outcome Indicators - Section C'!$A$10:$S$27,19,FALSE),"")</f>
        <v/>
      </c>
      <c r="C212" s="467" t="str">
        <f t="array" ref="C212">IFERROR(IF(INDEX('Disaggregation Records'!$E$59:$E$92,MATCH(LEFT(L212,255),LEFT('Disaggregation Records'!$D$59:$D$92,255),0))=0,"",INDEX('Disaggregation Records'!$E$59:$E$92,MATCH(LEFT(L212,255),LEFT('Disaggregation Records'!$D$59:$D$92,255),0))),"")</f>
        <v/>
      </c>
      <c r="D212" s="467" t="str">
        <f t="array" ref="D212">IFERROR(IF(INDEX('Disaggregation Records'!$F$59:$F$92,MATCH(LEFT(L212,255),LEFT('Disaggregation Records'!$D$59:$D$92,255),0))=0,"",INDEX('Disaggregation Records'!$F$59:$F$92,MATCH(LEFT(L212,255),LEFT('Disaggregation Records'!$D$59:$D$92,255),0))),"")</f>
        <v/>
      </c>
      <c r="E212" s="370" t="str">
        <f t="array" ref="E212">IFERROR(IF(INDEX('Disaggregation Data'!$K$159:$K$310,MATCH(LEFT(M212,255),LEFT('Disaggregation Data'!$J$159:$J$310,255),0))=0,"",INDEX('Disaggregation Data'!$K$159:$K$310,MATCH(LEFT(M212,255),LEFT('Disaggregation Data'!J$159:$J$310,255),0))),"")</f>
        <v/>
      </c>
      <c r="F212" s="370" t="str">
        <f t="array" ref="F212">IFERROR(IF(INDEX('Disaggregation Data'!$L$159:$L$310,MATCH(LEFT(M212,255),LEFT('Disaggregation Data'!$J$159:$J$310,255),0))=0,"",INDEX('Disaggregation Data'!$L$159:$L$310,MATCH(LEFT(M212,255),LEFT('Disaggregation Data'!J$159:$J$310,255),0))),"")</f>
        <v/>
      </c>
      <c r="G212" s="370" t="str">
        <f t="array" ref="G212">IFERROR(IF(INDEX('Disaggregation Data'!$M$159:$M$310,MATCH(LEFT(M212,255),LEFT('Disaggregation Data'!$J$159:$J$310,255),0))=0,"",INDEX('Disaggregation Data'!$M$159:$M$310,MATCH(LEFT(M212,255),LEFT('Disaggregation Data'!J$159:$J$310,255),0))),"")</f>
        <v/>
      </c>
      <c r="H212" s="369" t="str">
        <f t="array" ref="H212">IFERROR(IF(INDEX('Disaggregation Data'!$N$159:$N$310,MATCH(LEFT(M212,255),LEFT('Disaggregation Data'!$J$159:$J$310,255),0))=0,"",INDEX('Disaggregation Data'!$N$159:$N$310,MATCH(LEFT(M212,255),LEFT('Disaggregation Data'!J$159:$J$310,255),0))),"")</f>
        <v/>
      </c>
      <c r="I212" s="459" t="str">
        <f t="array" ref="I212">IFERROR(IF(INDEX('Disaggregation Records'!$G$59:$G$92,MATCH(LEFT(L212,255),LEFT('Disaggregation Records'!$D$59:$D$92,255),0))=0,"",INDEX('Disaggregation Records'!$G$59:$G$92,MATCH(LEFT(L212,255),LEFT('Disaggregation Records'!$D$59:$D$92,255),0))),"")</f>
        <v/>
      </c>
      <c r="J212" s="464" t="s">
        <v>746</v>
      </c>
      <c r="K212" s="464">
        <f t="shared" si="12"/>
        <v>4</v>
      </c>
      <c r="L212" s="464" t="str">
        <f t="shared" si="13"/>
        <v/>
      </c>
      <c r="M212" s="464" t="str">
        <f t="shared" si="14"/>
        <v/>
      </c>
      <c r="N212" s="464" t="b">
        <f t="shared" si="15"/>
        <v>0</v>
      </c>
      <c r="O212" s="468" t="s">
        <v>1748</v>
      </c>
      <c r="P212" s="202"/>
      <c r="Q212" s="179"/>
    </row>
    <row r="213" spans="1:17" ht="37.5" customHeight="1" x14ac:dyDescent="0.3">
      <c r="A213" s="367">
        <v>5</v>
      </c>
      <c r="B213" s="384" t="str">
        <f>IFERROR(VLOOKUP(A213,'Outcome Indicators - Section C'!$A$10:$S$27,19,FALSE),"")</f>
        <v/>
      </c>
      <c r="C213" s="467" t="str">
        <f t="array" ref="C213">IFERROR(IF(INDEX('Disaggregation Records'!$E$59:$E$92,MATCH(LEFT(L213,255),LEFT('Disaggregation Records'!$D$59:$D$92,255),0))=0,"",INDEX('Disaggregation Records'!$E$59:$E$92,MATCH(LEFT(L213,255),LEFT('Disaggregation Records'!$D$59:$D$92,255),0))),"")</f>
        <v/>
      </c>
      <c r="D213" s="467" t="str">
        <f t="array" ref="D213">IFERROR(IF(INDEX('Disaggregation Records'!$F$59:$F$92,MATCH(LEFT(L213,255),LEFT('Disaggregation Records'!$D$59:$D$92,255),0))=0,"",INDEX('Disaggregation Records'!$F$59:$F$92,MATCH(LEFT(L213,255),LEFT('Disaggregation Records'!$D$59:$D$92,255),0))),"")</f>
        <v/>
      </c>
      <c r="E213" s="370" t="str">
        <f t="array" ref="E213">IFERROR(IF(INDEX('Disaggregation Data'!$K$159:$K$310,MATCH(LEFT(M213,255),LEFT('Disaggregation Data'!$J$159:$J$310,255),0))=0,"",INDEX('Disaggregation Data'!$K$159:$K$310,MATCH(LEFT(M213,255),LEFT('Disaggregation Data'!J$159:$J$310,255),0))),"")</f>
        <v/>
      </c>
      <c r="F213" s="370" t="str">
        <f t="array" ref="F213">IFERROR(IF(INDEX('Disaggregation Data'!$L$159:$L$310,MATCH(LEFT(M213,255),LEFT('Disaggregation Data'!$J$159:$J$310,255),0))=0,"",INDEX('Disaggregation Data'!$L$159:$L$310,MATCH(LEFT(M213,255),LEFT('Disaggregation Data'!J$159:$J$310,255),0))),"")</f>
        <v/>
      </c>
      <c r="G213" s="370" t="str">
        <f t="array" ref="G213">IFERROR(IF(INDEX('Disaggregation Data'!$M$159:$M$310,MATCH(LEFT(M213,255),LEFT('Disaggregation Data'!$J$159:$J$310,255),0))=0,"",INDEX('Disaggregation Data'!$M$159:$M$310,MATCH(LEFT(M213,255),LEFT('Disaggregation Data'!J$159:$J$310,255),0))),"")</f>
        <v/>
      </c>
      <c r="H213" s="369" t="str">
        <f t="array" ref="H213">IFERROR(IF(INDEX('Disaggregation Data'!$N$159:$N$310,MATCH(LEFT(M213,255),LEFT('Disaggregation Data'!$J$159:$J$310,255),0))=0,"",INDEX('Disaggregation Data'!$N$159:$N$310,MATCH(LEFT(M213,255),LEFT('Disaggregation Data'!J$159:$J$310,255),0))),"")</f>
        <v/>
      </c>
      <c r="I213" s="459" t="str">
        <f t="array" ref="I213">IFERROR(IF(INDEX('Disaggregation Records'!$G$59:$G$92,MATCH(LEFT(L213,255),LEFT('Disaggregation Records'!$D$59:$D$92,255),0))=0,"",INDEX('Disaggregation Records'!$G$59:$G$92,MATCH(LEFT(L213,255),LEFT('Disaggregation Records'!$D$59:$D$92,255),0))),"")</f>
        <v/>
      </c>
      <c r="J213" s="464" t="s">
        <v>746</v>
      </c>
      <c r="K213" s="464">
        <f t="shared" si="12"/>
        <v>5</v>
      </c>
      <c r="L213" s="464" t="str">
        <f t="shared" si="13"/>
        <v/>
      </c>
      <c r="M213" s="464" t="str">
        <f t="shared" si="14"/>
        <v/>
      </c>
      <c r="N213" s="464" t="b">
        <f t="shared" si="15"/>
        <v>0</v>
      </c>
      <c r="O213" s="468" t="s">
        <v>1749</v>
      </c>
      <c r="P213" s="202"/>
      <c r="Q213" s="179"/>
    </row>
    <row r="214" spans="1:17" ht="37.5" customHeight="1" x14ac:dyDescent="0.3">
      <c r="A214" s="367">
        <v>5</v>
      </c>
      <c r="B214" s="384" t="str">
        <f>IFERROR(VLOOKUP(A214,'Outcome Indicators - Section C'!$A$10:$S$27,19,FALSE),"")</f>
        <v/>
      </c>
      <c r="C214" s="467" t="str">
        <f t="array" ref="C214">IFERROR(IF(INDEX('Disaggregation Records'!$E$59:$E$92,MATCH(LEFT(L214,255),LEFT('Disaggregation Records'!$D$59:$D$92,255),0))=0,"",INDEX('Disaggregation Records'!$E$59:$E$92,MATCH(LEFT(L214,255),LEFT('Disaggregation Records'!$D$59:$D$92,255),0))),"")</f>
        <v/>
      </c>
      <c r="D214" s="467" t="str">
        <f t="array" ref="D214">IFERROR(IF(INDEX('Disaggregation Records'!$F$59:$F$92,MATCH(LEFT(L214,255),LEFT('Disaggregation Records'!$D$59:$D$92,255),0))=0,"",INDEX('Disaggregation Records'!$F$59:$F$92,MATCH(LEFT(L214,255),LEFT('Disaggregation Records'!$D$59:$D$92,255),0))),"")</f>
        <v/>
      </c>
      <c r="E214" s="370" t="str">
        <f t="array" ref="E214">IFERROR(IF(INDEX('Disaggregation Data'!$K$159:$K$310,MATCH(LEFT(M214,255),LEFT('Disaggregation Data'!$J$159:$J$310,255),0))=0,"",INDEX('Disaggregation Data'!$K$159:$K$310,MATCH(LEFT(M214,255),LEFT('Disaggregation Data'!J$159:$J$310,255),0))),"")</f>
        <v/>
      </c>
      <c r="F214" s="370" t="str">
        <f t="array" ref="F214">IFERROR(IF(INDEX('Disaggregation Data'!$L$159:$L$310,MATCH(LEFT(M214,255),LEFT('Disaggregation Data'!$J$159:$J$310,255),0))=0,"",INDEX('Disaggregation Data'!$L$159:$L$310,MATCH(LEFT(M214,255),LEFT('Disaggregation Data'!J$159:$J$310,255),0))),"")</f>
        <v/>
      </c>
      <c r="G214" s="370" t="str">
        <f t="array" ref="G214">IFERROR(IF(INDEX('Disaggregation Data'!$M$159:$M$310,MATCH(LEFT(M214,255),LEFT('Disaggregation Data'!$J$159:$J$310,255),0))=0,"",INDEX('Disaggregation Data'!$M$159:$M$310,MATCH(LEFT(M214,255),LEFT('Disaggregation Data'!J$159:$J$310,255),0))),"")</f>
        <v/>
      </c>
      <c r="H214" s="369" t="str">
        <f t="array" ref="H214">IFERROR(IF(INDEX('Disaggregation Data'!$N$159:$N$310,MATCH(LEFT(M214,255),LEFT('Disaggregation Data'!$J$159:$J$310,255),0))=0,"",INDEX('Disaggregation Data'!$N$159:$N$310,MATCH(LEFT(M214,255),LEFT('Disaggregation Data'!J$159:$J$310,255),0))),"")</f>
        <v/>
      </c>
      <c r="I214" s="459" t="str">
        <f t="array" ref="I214">IFERROR(IF(INDEX('Disaggregation Records'!$G$59:$G$92,MATCH(LEFT(L214,255),LEFT('Disaggregation Records'!$D$59:$D$92,255),0))=0,"",INDEX('Disaggregation Records'!$G$59:$G$92,MATCH(LEFT(L214,255),LEFT('Disaggregation Records'!$D$59:$D$92,255),0))),"")</f>
        <v/>
      </c>
      <c r="J214" s="464" t="s">
        <v>746</v>
      </c>
      <c r="K214" s="464">
        <f t="shared" si="12"/>
        <v>6</v>
      </c>
      <c r="L214" s="464" t="str">
        <f t="shared" si="13"/>
        <v/>
      </c>
      <c r="M214" s="464" t="str">
        <f t="shared" si="14"/>
        <v/>
      </c>
      <c r="N214" s="464" t="b">
        <f t="shared" si="15"/>
        <v>0</v>
      </c>
      <c r="O214" s="468" t="s">
        <v>1750</v>
      </c>
      <c r="P214" s="202"/>
      <c r="Q214" s="179"/>
    </row>
    <row r="215" spans="1:17" ht="37.5" customHeight="1" x14ac:dyDescent="0.3">
      <c r="A215" s="367">
        <v>5</v>
      </c>
      <c r="B215" s="384" t="str">
        <f>IFERROR(VLOOKUP(A215,'Outcome Indicators - Section C'!$A$10:$S$27,19,FALSE),"")</f>
        <v/>
      </c>
      <c r="C215" s="467" t="str">
        <f t="array" ref="C215">IFERROR(IF(INDEX('Disaggregation Records'!$E$59:$E$92,MATCH(LEFT(L215,255),LEFT('Disaggregation Records'!$D$59:$D$92,255),0))=0,"",INDEX('Disaggregation Records'!$E$59:$E$92,MATCH(LEFT(L215,255),LEFT('Disaggregation Records'!$D$59:$D$92,255),0))),"")</f>
        <v/>
      </c>
      <c r="D215" s="467" t="str">
        <f t="array" ref="D215">IFERROR(IF(INDEX('Disaggregation Records'!$F$59:$F$92,MATCH(LEFT(L215,255),LEFT('Disaggregation Records'!$D$59:$D$92,255),0))=0,"",INDEX('Disaggregation Records'!$F$59:$F$92,MATCH(LEFT(L215,255),LEFT('Disaggregation Records'!$D$59:$D$92,255),0))),"")</f>
        <v/>
      </c>
      <c r="E215" s="370" t="str">
        <f t="array" ref="E215">IFERROR(IF(INDEX('Disaggregation Data'!$K$159:$K$310,MATCH(LEFT(M215,255),LEFT('Disaggregation Data'!$J$159:$J$310,255),0))=0,"",INDEX('Disaggregation Data'!$K$159:$K$310,MATCH(LEFT(M215,255),LEFT('Disaggregation Data'!J$159:$J$310,255),0))),"")</f>
        <v/>
      </c>
      <c r="F215" s="370" t="str">
        <f t="array" ref="F215">IFERROR(IF(INDEX('Disaggregation Data'!$L$159:$L$310,MATCH(LEFT(M215,255),LEFT('Disaggregation Data'!$J$159:$J$310,255),0))=0,"",INDEX('Disaggregation Data'!$L$159:$L$310,MATCH(LEFT(M215,255),LEFT('Disaggregation Data'!J$159:$J$310,255),0))),"")</f>
        <v/>
      </c>
      <c r="G215" s="370" t="str">
        <f t="array" ref="G215">IFERROR(IF(INDEX('Disaggregation Data'!$M$159:$M$310,MATCH(LEFT(M215,255),LEFT('Disaggregation Data'!$J$159:$J$310,255),0))=0,"",INDEX('Disaggregation Data'!$M$159:$M$310,MATCH(LEFT(M215,255),LEFT('Disaggregation Data'!J$159:$J$310,255),0))),"")</f>
        <v/>
      </c>
      <c r="H215" s="369" t="str">
        <f t="array" ref="H215">IFERROR(IF(INDEX('Disaggregation Data'!$N$159:$N$310,MATCH(LEFT(M215,255),LEFT('Disaggregation Data'!$J$159:$J$310,255),0))=0,"",INDEX('Disaggregation Data'!$N$159:$N$310,MATCH(LEFT(M215,255),LEFT('Disaggregation Data'!J$159:$J$310,255),0))),"")</f>
        <v/>
      </c>
      <c r="I215" s="459" t="str">
        <f t="array" ref="I215">IFERROR(IF(INDEX('Disaggregation Records'!$G$59:$G$92,MATCH(LEFT(L215,255),LEFT('Disaggregation Records'!$D$59:$D$92,255),0))=0,"",INDEX('Disaggregation Records'!$G$59:$G$92,MATCH(LEFT(L215,255),LEFT('Disaggregation Records'!$D$59:$D$92,255),0))),"")</f>
        <v/>
      </c>
      <c r="J215" s="464" t="s">
        <v>746</v>
      </c>
      <c r="K215" s="464">
        <f t="shared" si="12"/>
        <v>7</v>
      </c>
      <c r="L215" s="464" t="str">
        <f t="shared" si="13"/>
        <v/>
      </c>
      <c r="M215" s="464" t="str">
        <f t="shared" si="14"/>
        <v/>
      </c>
      <c r="N215" s="464" t="b">
        <f t="shared" si="15"/>
        <v>0</v>
      </c>
      <c r="O215" s="468" t="s">
        <v>1751</v>
      </c>
      <c r="P215" s="202"/>
      <c r="Q215" s="179"/>
    </row>
    <row r="216" spans="1:17" ht="37.5" customHeight="1" x14ac:dyDescent="0.3">
      <c r="A216" s="367">
        <v>5</v>
      </c>
      <c r="B216" s="384" t="str">
        <f>IFERROR(VLOOKUP(A216,'Outcome Indicators - Section C'!$A$10:$S$27,19,FALSE),"")</f>
        <v/>
      </c>
      <c r="C216" s="467" t="str">
        <f t="array" ref="C216">IFERROR(IF(INDEX('Disaggregation Records'!$E$59:$E$92,MATCH(LEFT(L216,255),LEFT('Disaggregation Records'!$D$59:$D$92,255),0))=0,"",INDEX('Disaggregation Records'!$E$59:$E$92,MATCH(LEFT(L216,255),LEFT('Disaggregation Records'!$D$59:$D$92,255),0))),"")</f>
        <v/>
      </c>
      <c r="D216" s="467" t="str">
        <f t="array" ref="D216">IFERROR(IF(INDEX('Disaggregation Records'!$F$59:$F$92,MATCH(LEFT(L216,255),LEFT('Disaggregation Records'!$D$59:$D$92,255),0))=0,"",INDEX('Disaggregation Records'!$F$59:$F$92,MATCH(LEFT(L216,255),LEFT('Disaggregation Records'!$D$59:$D$92,255),0))),"")</f>
        <v/>
      </c>
      <c r="E216" s="370" t="str">
        <f t="array" ref="E216">IFERROR(IF(INDEX('Disaggregation Data'!$K$159:$K$310,MATCH(LEFT(M216,255),LEFT('Disaggregation Data'!$J$159:$J$310,255),0))=0,"",INDEX('Disaggregation Data'!$K$159:$K$310,MATCH(LEFT(M216,255),LEFT('Disaggregation Data'!J$159:$J$310,255),0))),"")</f>
        <v/>
      </c>
      <c r="F216" s="370" t="str">
        <f t="array" ref="F216">IFERROR(IF(INDEX('Disaggregation Data'!$L$159:$L$310,MATCH(LEFT(M216,255),LEFT('Disaggregation Data'!$J$159:$J$310,255),0))=0,"",INDEX('Disaggregation Data'!$L$159:$L$310,MATCH(LEFT(M216,255),LEFT('Disaggregation Data'!J$159:$J$310,255),0))),"")</f>
        <v/>
      </c>
      <c r="G216" s="370" t="str">
        <f t="array" ref="G216">IFERROR(IF(INDEX('Disaggregation Data'!$M$159:$M$310,MATCH(LEFT(M216,255),LEFT('Disaggregation Data'!$J$159:$J$310,255),0))=0,"",INDEX('Disaggregation Data'!$M$159:$M$310,MATCH(LEFT(M216,255),LEFT('Disaggregation Data'!J$159:$J$310,255),0))),"")</f>
        <v/>
      </c>
      <c r="H216" s="369" t="str">
        <f t="array" ref="H216">IFERROR(IF(INDEX('Disaggregation Data'!$N$159:$N$310,MATCH(LEFT(M216,255),LEFT('Disaggregation Data'!$J$159:$J$310,255),0))=0,"",INDEX('Disaggregation Data'!$N$159:$N$310,MATCH(LEFT(M216,255),LEFT('Disaggregation Data'!J$159:$J$310,255),0))),"")</f>
        <v/>
      </c>
      <c r="I216" s="459" t="str">
        <f t="array" ref="I216">IFERROR(IF(INDEX('Disaggregation Records'!$G$59:$G$92,MATCH(LEFT(L216,255),LEFT('Disaggregation Records'!$D$59:$D$92,255),0))=0,"",INDEX('Disaggregation Records'!$G$59:$G$92,MATCH(LEFT(L216,255),LEFT('Disaggregation Records'!$D$59:$D$92,255),0))),"")</f>
        <v/>
      </c>
      <c r="J216" s="464" t="s">
        <v>746</v>
      </c>
      <c r="K216" s="464">
        <f t="shared" si="12"/>
        <v>8</v>
      </c>
      <c r="L216" s="464" t="str">
        <f t="shared" si="13"/>
        <v/>
      </c>
      <c r="M216" s="464" t="str">
        <f t="shared" si="14"/>
        <v/>
      </c>
      <c r="N216" s="464" t="b">
        <f t="shared" si="15"/>
        <v>0</v>
      </c>
      <c r="O216" s="468" t="s">
        <v>1752</v>
      </c>
      <c r="P216" s="202"/>
      <c r="Q216" s="179"/>
    </row>
    <row r="217" spans="1:17" ht="37.5" customHeight="1" x14ac:dyDescent="0.3">
      <c r="A217" s="367">
        <v>5</v>
      </c>
      <c r="B217" s="384" t="str">
        <f>IFERROR(VLOOKUP(A217,'Outcome Indicators - Section C'!$A$10:$S$27,19,FALSE),"")</f>
        <v/>
      </c>
      <c r="C217" s="467" t="str">
        <f t="array" ref="C217">IFERROR(IF(INDEX('Disaggregation Records'!$E$59:$E$92,MATCH(LEFT(L217,255),LEFT('Disaggregation Records'!$D$59:$D$92,255),0))=0,"",INDEX('Disaggregation Records'!$E$59:$E$92,MATCH(LEFT(L217,255),LEFT('Disaggregation Records'!$D$59:$D$92,255),0))),"")</f>
        <v/>
      </c>
      <c r="D217" s="467" t="str">
        <f t="array" ref="D217">IFERROR(IF(INDEX('Disaggregation Records'!$F$59:$F$92,MATCH(LEFT(L217,255),LEFT('Disaggregation Records'!$D$59:$D$92,255),0))=0,"",INDEX('Disaggregation Records'!$F$59:$F$92,MATCH(LEFT(L217,255),LEFT('Disaggregation Records'!$D$59:$D$92,255),0))),"")</f>
        <v/>
      </c>
      <c r="E217" s="370" t="str">
        <f t="array" ref="E217">IFERROR(IF(INDEX('Disaggregation Data'!$K$159:$K$310,MATCH(LEFT(M217,255),LEFT('Disaggregation Data'!$J$159:$J$310,255),0))=0,"",INDEX('Disaggregation Data'!$K$159:$K$310,MATCH(LEFT(M217,255),LEFT('Disaggregation Data'!J$159:$J$310,255),0))),"")</f>
        <v/>
      </c>
      <c r="F217" s="370" t="str">
        <f t="array" ref="F217">IFERROR(IF(INDEX('Disaggregation Data'!$L$159:$L$310,MATCH(LEFT(M217,255),LEFT('Disaggregation Data'!$J$159:$J$310,255),0))=0,"",INDEX('Disaggregation Data'!$L$159:$L$310,MATCH(LEFT(M217,255),LEFT('Disaggregation Data'!J$159:$J$310,255),0))),"")</f>
        <v/>
      </c>
      <c r="G217" s="370" t="str">
        <f t="array" ref="G217">IFERROR(IF(INDEX('Disaggregation Data'!$M$159:$M$310,MATCH(LEFT(M217,255),LEFT('Disaggregation Data'!$J$159:$J$310,255),0))=0,"",INDEX('Disaggregation Data'!$M$159:$M$310,MATCH(LEFT(M217,255),LEFT('Disaggregation Data'!J$159:$J$310,255),0))),"")</f>
        <v/>
      </c>
      <c r="H217" s="369" t="str">
        <f t="array" ref="H217">IFERROR(IF(INDEX('Disaggregation Data'!$N$159:$N$310,MATCH(LEFT(M217,255),LEFT('Disaggregation Data'!$J$159:$J$310,255),0))=0,"",INDEX('Disaggregation Data'!$N$159:$N$310,MATCH(LEFT(M217,255),LEFT('Disaggregation Data'!J$159:$J$310,255),0))),"")</f>
        <v/>
      </c>
      <c r="I217" s="459" t="str">
        <f t="array" ref="I217">IFERROR(IF(INDEX('Disaggregation Records'!$G$59:$G$92,MATCH(LEFT(L217,255),LEFT('Disaggregation Records'!$D$59:$D$92,255),0))=0,"",INDEX('Disaggregation Records'!$G$59:$G$92,MATCH(LEFT(L217,255),LEFT('Disaggregation Records'!$D$59:$D$92,255),0))),"")</f>
        <v/>
      </c>
      <c r="J217" s="464" t="s">
        <v>746</v>
      </c>
      <c r="K217" s="464">
        <f t="shared" si="12"/>
        <v>9</v>
      </c>
      <c r="L217" s="464" t="str">
        <f t="shared" si="13"/>
        <v/>
      </c>
      <c r="M217" s="464" t="str">
        <f t="shared" si="14"/>
        <v/>
      </c>
      <c r="N217" s="464" t="b">
        <f t="shared" si="15"/>
        <v>0</v>
      </c>
      <c r="O217" s="468" t="s">
        <v>1753</v>
      </c>
      <c r="P217" s="202"/>
      <c r="Q217" s="179"/>
    </row>
    <row r="218" spans="1:17" ht="37.5" customHeight="1" x14ac:dyDescent="0.3">
      <c r="A218" s="367">
        <v>6</v>
      </c>
      <c r="B218" s="384" t="str">
        <f>IFERROR(VLOOKUP(A218,'Outcome Indicators - Section C'!$A$10:$S$27,19,FALSE),"")</f>
        <v/>
      </c>
      <c r="C218" s="467" t="str">
        <f t="array" ref="C218">IFERROR(IF(INDEX('Disaggregation Records'!$E$59:$E$92,MATCH(LEFT(L218,255),LEFT('Disaggregation Records'!$D$59:$D$92,255),0))=0,"",INDEX('Disaggregation Records'!$E$59:$E$92,MATCH(LEFT(L218,255),LEFT('Disaggregation Records'!$D$59:$D$92,255),0))),"")</f>
        <v/>
      </c>
      <c r="D218" s="467" t="str">
        <f t="array" ref="D218">IFERROR(IF(INDEX('Disaggregation Records'!$F$59:$F$92,MATCH(LEFT(L218,255),LEFT('Disaggregation Records'!$D$59:$D$92,255),0))=0,"",INDEX('Disaggregation Records'!$F$59:$F$92,MATCH(LEFT(L218,255),LEFT('Disaggregation Records'!$D$59:$D$92,255),0))),"")</f>
        <v/>
      </c>
      <c r="E218" s="370" t="str">
        <f t="array" ref="E218">IFERROR(IF(INDEX('Disaggregation Data'!$K$159:$K$310,MATCH(LEFT(M218,255),LEFT('Disaggregation Data'!$J$159:$J$310,255),0))=0,"",INDEX('Disaggregation Data'!$K$159:$K$310,MATCH(LEFT(M218,255),LEFT('Disaggregation Data'!J$159:$J$310,255),0))),"")</f>
        <v/>
      </c>
      <c r="F218" s="370" t="str">
        <f t="array" ref="F218">IFERROR(IF(INDEX('Disaggregation Data'!$L$159:$L$310,MATCH(LEFT(M218,255),LEFT('Disaggregation Data'!$J$159:$J$310,255),0))=0,"",INDEX('Disaggregation Data'!$L$159:$L$310,MATCH(LEFT(M218,255),LEFT('Disaggregation Data'!J$159:$J$310,255),0))),"")</f>
        <v/>
      </c>
      <c r="G218" s="370" t="str">
        <f t="array" ref="G218">IFERROR(IF(INDEX('Disaggregation Data'!$M$159:$M$310,MATCH(LEFT(M218,255),LEFT('Disaggregation Data'!$J$159:$J$310,255),0))=0,"",INDEX('Disaggregation Data'!$M$159:$M$310,MATCH(LEFT(M218,255),LEFT('Disaggregation Data'!J$159:$J$310,255),0))),"")</f>
        <v/>
      </c>
      <c r="H218" s="369" t="str">
        <f t="array" ref="H218">IFERROR(IF(INDEX('Disaggregation Data'!$N$159:$N$310,MATCH(LEFT(M218,255),LEFT('Disaggregation Data'!$J$159:$J$310,255),0))=0,"",INDEX('Disaggregation Data'!$N$159:$N$310,MATCH(LEFT(M218,255),LEFT('Disaggregation Data'!J$159:$J$310,255),0))),"")</f>
        <v/>
      </c>
      <c r="I218" s="459" t="str">
        <f t="array" ref="I218">IFERROR(IF(INDEX('Disaggregation Records'!$G$59:$G$92,MATCH(LEFT(L218,255),LEFT('Disaggregation Records'!$D$59:$D$92,255),0))=0,"",INDEX('Disaggregation Records'!$G$59:$G$92,MATCH(LEFT(L218,255),LEFT('Disaggregation Records'!$D$59:$D$92,255),0))),"")</f>
        <v/>
      </c>
      <c r="J218" s="464" t="s">
        <v>749</v>
      </c>
      <c r="K218" s="464">
        <f t="shared" si="12"/>
        <v>10</v>
      </c>
      <c r="L218" s="464" t="str">
        <f t="shared" si="13"/>
        <v/>
      </c>
      <c r="M218" s="464" t="str">
        <f t="shared" si="14"/>
        <v/>
      </c>
      <c r="N218" s="464" t="b">
        <f t="shared" si="15"/>
        <v>0</v>
      </c>
      <c r="O218" s="468" t="s">
        <v>1754</v>
      </c>
      <c r="P218" s="202"/>
      <c r="Q218" s="179"/>
    </row>
    <row r="219" spans="1:17" ht="37.5" customHeight="1" x14ac:dyDescent="0.3">
      <c r="A219" s="367">
        <v>6</v>
      </c>
      <c r="B219" s="384" t="str">
        <f>IFERROR(VLOOKUP(A219,'Outcome Indicators - Section C'!$A$10:$S$27,19,FALSE),"")</f>
        <v/>
      </c>
      <c r="C219" s="467" t="str">
        <f t="array" ref="C219">IFERROR(IF(INDEX('Disaggregation Records'!$E$59:$E$92,MATCH(LEFT(L219,255),LEFT('Disaggregation Records'!$D$59:$D$92,255),0))=0,"",INDEX('Disaggregation Records'!$E$59:$E$92,MATCH(LEFT(L219,255),LEFT('Disaggregation Records'!$D$59:$D$92,255),0))),"")</f>
        <v/>
      </c>
      <c r="D219" s="467" t="str">
        <f t="array" ref="D219">IFERROR(IF(INDEX('Disaggregation Records'!$F$59:$F$92,MATCH(LEFT(L219,255),LEFT('Disaggregation Records'!$D$59:$D$92,255),0))=0,"",INDEX('Disaggregation Records'!$F$59:$F$92,MATCH(LEFT(L219,255),LEFT('Disaggregation Records'!$D$59:$D$92,255),0))),"")</f>
        <v/>
      </c>
      <c r="E219" s="370" t="str">
        <f t="array" ref="E219">IFERROR(IF(INDEX('Disaggregation Data'!$K$159:$K$310,MATCH(LEFT(M219,255),LEFT('Disaggregation Data'!$J$159:$J$310,255),0))=0,"",INDEX('Disaggregation Data'!$K$159:$K$310,MATCH(LEFT(M219,255),LEFT('Disaggregation Data'!J$159:$J$310,255),0))),"")</f>
        <v/>
      </c>
      <c r="F219" s="370" t="str">
        <f t="array" ref="F219">IFERROR(IF(INDEX('Disaggregation Data'!$L$159:$L$310,MATCH(LEFT(M219,255),LEFT('Disaggregation Data'!$J$159:$J$310,255),0))=0,"",INDEX('Disaggregation Data'!$L$159:$L$310,MATCH(LEFT(M219,255),LEFT('Disaggregation Data'!J$159:$J$310,255),0))),"")</f>
        <v/>
      </c>
      <c r="G219" s="370" t="str">
        <f t="array" ref="G219">IFERROR(IF(INDEX('Disaggregation Data'!$M$159:$M$310,MATCH(LEFT(M219,255),LEFT('Disaggregation Data'!$J$159:$J$310,255),0))=0,"",INDEX('Disaggregation Data'!$M$159:$M$310,MATCH(LEFT(M219,255),LEFT('Disaggregation Data'!J$159:$J$310,255),0))),"")</f>
        <v/>
      </c>
      <c r="H219" s="369" t="str">
        <f t="array" ref="H219">IFERROR(IF(INDEX('Disaggregation Data'!$N$159:$N$310,MATCH(LEFT(M219,255),LEFT('Disaggregation Data'!$J$159:$J$310,255),0))=0,"",INDEX('Disaggregation Data'!$N$159:$N$310,MATCH(LEFT(M219,255),LEFT('Disaggregation Data'!J$159:$J$310,255),0))),"")</f>
        <v/>
      </c>
      <c r="I219" s="459" t="str">
        <f t="array" ref="I219">IFERROR(IF(INDEX('Disaggregation Records'!$G$59:$G$92,MATCH(LEFT(L219,255),LEFT('Disaggregation Records'!$D$59:$D$92,255),0))=0,"",INDEX('Disaggregation Records'!$G$59:$G$92,MATCH(LEFT(L219,255),LEFT('Disaggregation Records'!$D$59:$D$92,255),0))),"")</f>
        <v/>
      </c>
      <c r="J219" s="464" t="s">
        <v>749</v>
      </c>
      <c r="K219" s="464">
        <f t="shared" si="12"/>
        <v>11</v>
      </c>
      <c r="L219" s="464" t="str">
        <f t="shared" si="13"/>
        <v/>
      </c>
      <c r="M219" s="464" t="str">
        <f t="shared" si="14"/>
        <v/>
      </c>
      <c r="N219" s="464" t="b">
        <f t="shared" si="15"/>
        <v>0</v>
      </c>
      <c r="O219" s="468" t="s">
        <v>1755</v>
      </c>
      <c r="P219" s="202"/>
      <c r="Q219" s="179"/>
    </row>
    <row r="220" spans="1:17" ht="37.5" customHeight="1" x14ac:dyDescent="0.3">
      <c r="A220" s="367">
        <v>6</v>
      </c>
      <c r="B220" s="384" t="str">
        <f>IFERROR(VLOOKUP(A220,'Outcome Indicators - Section C'!$A$10:$S$27,19,FALSE),"")</f>
        <v/>
      </c>
      <c r="C220" s="467" t="str">
        <f t="array" ref="C220">IFERROR(IF(INDEX('Disaggregation Records'!$E$59:$E$92,MATCH(LEFT(L220,255),LEFT('Disaggregation Records'!$D$59:$D$92,255),0))=0,"",INDEX('Disaggregation Records'!$E$59:$E$92,MATCH(LEFT(L220,255),LEFT('Disaggregation Records'!$D$59:$D$92,255),0))),"")</f>
        <v/>
      </c>
      <c r="D220" s="467" t="str">
        <f t="array" ref="D220">IFERROR(IF(INDEX('Disaggregation Records'!$F$59:$F$92,MATCH(LEFT(L220,255),LEFT('Disaggregation Records'!$D$59:$D$92,255),0))=0,"",INDEX('Disaggregation Records'!$F$59:$F$92,MATCH(LEFT(L220,255),LEFT('Disaggregation Records'!$D$59:$D$92,255),0))),"")</f>
        <v/>
      </c>
      <c r="E220" s="370" t="str">
        <f t="array" ref="E220">IFERROR(IF(INDEX('Disaggregation Data'!$K$159:$K$310,MATCH(LEFT(M220,255),LEFT('Disaggregation Data'!$J$159:$J$310,255),0))=0,"",INDEX('Disaggregation Data'!$K$159:$K$310,MATCH(LEFT(M220,255),LEFT('Disaggregation Data'!J$159:$J$310,255),0))),"")</f>
        <v/>
      </c>
      <c r="F220" s="370" t="str">
        <f t="array" ref="F220">IFERROR(IF(INDEX('Disaggregation Data'!$L$159:$L$310,MATCH(LEFT(M220,255),LEFT('Disaggregation Data'!$J$159:$J$310,255),0))=0,"",INDEX('Disaggregation Data'!$L$159:$L$310,MATCH(LEFT(M220,255),LEFT('Disaggregation Data'!J$159:$J$310,255),0))),"")</f>
        <v/>
      </c>
      <c r="G220" s="370" t="str">
        <f t="array" ref="G220">IFERROR(IF(INDEX('Disaggregation Data'!$M$159:$M$310,MATCH(LEFT(M220,255),LEFT('Disaggregation Data'!$J$159:$J$310,255),0))=0,"",INDEX('Disaggregation Data'!$M$159:$M$310,MATCH(LEFT(M220,255),LEFT('Disaggregation Data'!J$159:$J$310,255),0))),"")</f>
        <v/>
      </c>
      <c r="H220" s="369" t="str">
        <f t="array" ref="H220">IFERROR(IF(INDEX('Disaggregation Data'!$N$159:$N$310,MATCH(LEFT(M220,255),LEFT('Disaggregation Data'!$J$159:$J$310,255),0))=0,"",INDEX('Disaggregation Data'!$N$159:$N$310,MATCH(LEFT(M220,255),LEFT('Disaggregation Data'!J$159:$J$310,255),0))),"")</f>
        <v/>
      </c>
      <c r="I220" s="459" t="str">
        <f t="array" ref="I220">IFERROR(IF(INDEX('Disaggregation Records'!$G$59:$G$92,MATCH(LEFT(L220,255),LEFT('Disaggregation Records'!$D$59:$D$92,255),0))=0,"",INDEX('Disaggregation Records'!$G$59:$G$92,MATCH(LEFT(L220,255),LEFT('Disaggregation Records'!$D$59:$D$92,255),0))),"")</f>
        <v/>
      </c>
      <c r="J220" s="464" t="s">
        <v>749</v>
      </c>
      <c r="K220" s="464">
        <f t="shared" si="12"/>
        <v>12</v>
      </c>
      <c r="L220" s="464" t="str">
        <f t="shared" si="13"/>
        <v/>
      </c>
      <c r="M220" s="464" t="str">
        <f t="shared" si="14"/>
        <v/>
      </c>
      <c r="N220" s="464" t="b">
        <f t="shared" si="15"/>
        <v>0</v>
      </c>
      <c r="O220" s="468" t="s">
        <v>1756</v>
      </c>
      <c r="P220" s="202"/>
      <c r="Q220" s="179"/>
    </row>
    <row r="221" spans="1:17" ht="37.5" customHeight="1" x14ac:dyDescent="0.3">
      <c r="A221" s="367">
        <v>6</v>
      </c>
      <c r="B221" s="384" t="str">
        <f>IFERROR(VLOOKUP(A221,'Outcome Indicators - Section C'!$A$10:$S$27,19,FALSE),"")</f>
        <v/>
      </c>
      <c r="C221" s="467" t="str">
        <f t="array" ref="C221">IFERROR(IF(INDEX('Disaggregation Records'!$E$59:$E$92,MATCH(LEFT(L221,255),LEFT('Disaggregation Records'!$D$59:$D$92,255),0))=0,"",INDEX('Disaggregation Records'!$E$59:$E$92,MATCH(LEFT(L221,255),LEFT('Disaggregation Records'!$D$59:$D$92,255),0))),"")</f>
        <v/>
      </c>
      <c r="D221" s="467" t="str">
        <f t="array" ref="D221">IFERROR(IF(INDEX('Disaggregation Records'!$F$59:$F$92,MATCH(LEFT(L221,255),LEFT('Disaggregation Records'!$D$59:$D$92,255),0))=0,"",INDEX('Disaggregation Records'!$F$59:$F$92,MATCH(LEFT(L221,255),LEFT('Disaggregation Records'!$D$59:$D$92,255),0))),"")</f>
        <v/>
      </c>
      <c r="E221" s="370" t="str">
        <f t="array" ref="E221">IFERROR(IF(INDEX('Disaggregation Data'!$K$159:$K$310,MATCH(LEFT(M221,255),LEFT('Disaggregation Data'!$J$159:$J$310,255),0))=0,"",INDEX('Disaggregation Data'!$K$159:$K$310,MATCH(LEFT(M221,255),LEFT('Disaggregation Data'!J$159:$J$310,255),0))),"")</f>
        <v/>
      </c>
      <c r="F221" s="370" t="str">
        <f t="array" ref="F221">IFERROR(IF(INDEX('Disaggregation Data'!$L$159:$L$310,MATCH(LEFT(M221,255),LEFT('Disaggregation Data'!$J$159:$J$310,255),0))=0,"",INDEX('Disaggregation Data'!$L$159:$L$310,MATCH(LEFT(M221,255),LEFT('Disaggregation Data'!J$159:$J$310,255),0))),"")</f>
        <v/>
      </c>
      <c r="G221" s="370" t="str">
        <f t="array" ref="G221">IFERROR(IF(INDEX('Disaggregation Data'!$M$159:$M$310,MATCH(LEFT(M221,255),LEFT('Disaggregation Data'!$J$159:$J$310,255),0))=0,"",INDEX('Disaggregation Data'!$M$159:$M$310,MATCH(LEFT(M221,255),LEFT('Disaggregation Data'!J$159:$J$310,255),0))),"")</f>
        <v/>
      </c>
      <c r="H221" s="369" t="str">
        <f t="array" ref="H221">IFERROR(IF(INDEX('Disaggregation Data'!$N$159:$N$310,MATCH(LEFT(M221,255),LEFT('Disaggregation Data'!$J$159:$J$310,255),0))=0,"",INDEX('Disaggregation Data'!$N$159:$N$310,MATCH(LEFT(M221,255),LEFT('Disaggregation Data'!J$159:$J$310,255),0))),"")</f>
        <v/>
      </c>
      <c r="I221" s="459" t="str">
        <f t="array" ref="I221">IFERROR(IF(INDEX('Disaggregation Records'!$G$59:$G$92,MATCH(LEFT(L221,255),LEFT('Disaggregation Records'!$D$59:$D$92,255),0))=0,"",INDEX('Disaggregation Records'!$G$59:$G$92,MATCH(LEFT(L221,255),LEFT('Disaggregation Records'!$D$59:$D$92,255),0))),"")</f>
        <v/>
      </c>
      <c r="J221" s="464" t="s">
        <v>749</v>
      </c>
      <c r="K221" s="464">
        <f t="shared" si="12"/>
        <v>13</v>
      </c>
      <c r="L221" s="464" t="str">
        <f t="shared" si="13"/>
        <v/>
      </c>
      <c r="M221" s="464" t="str">
        <f t="shared" si="14"/>
        <v/>
      </c>
      <c r="N221" s="464" t="b">
        <f t="shared" si="15"/>
        <v>0</v>
      </c>
      <c r="O221" s="468" t="s">
        <v>1757</v>
      </c>
      <c r="P221" s="202"/>
      <c r="Q221" s="179"/>
    </row>
    <row r="222" spans="1:17" ht="37.5" customHeight="1" x14ac:dyDescent="0.3">
      <c r="A222" s="367">
        <v>6</v>
      </c>
      <c r="B222" s="384" t="str">
        <f>IFERROR(VLOOKUP(A222,'Outcome Indicators - Section C'!$A$10:$S$27,19,FALSE),"")</f>
        <v/>
      </c>
      <c r="C222" s="467" t="str">
        <f t="array" ref="C222">IFERROR(IF(INDEX('Disaggregation Records'!$E$59:$E$92,MATCH(LEFT(L222,255),LEFT('Disaggregation Records'!$D$59:$D$92,255),0))=0,"",INDEX('Disaggregation Records'!$E$59:$E$92,MATCH(LEFT(L222,255),LEFT('Disaggregation Records'!$D$59:$D$92,255),0))),"")</f>
        <v/>
      </c>
      <c r="D222" s="467" t="str">
        <f t="array" ref="D222">IFERROR(IF(INDEX('Disaggregation Records'!$F$59:$F$92,MATCH(LEFT(L222,255),LEFT('Disaggregation Records'!$D$59:$D$92,255),0))=0,"",INDEX('Disaggregation Records'!$F$59:$F$92,MATCH(LEFT(L222,255),LEFT('Disaggregation Records'!$D$59:$D$92,255),0))),"")</f>
        <v/>
      </c>
      <c r="E222" s="370" t="str">
        <f t="array" ref="E222">IFERROR(IF(INDEX('Disaggregation Data'!$K$159:$K$310,MATCH(LEFT(M222,255),LEFT('Disaggregation Data'!$J$159:$J$310,255),0))=0,"",INDEX('Disaggregation Data'!$K$159:$K$310,MATCH(LEFT(M222,255),LEFT('Disaggregation Data'!J$159:$J$310,255),0))),"")</f>
        <v/>
      </c>
      <c r="F222" s="370" t="str">
        <f t="array" ref="F222">IFERROR(IF(INDEX('Disaggregation Data'!$L$159:$L$310,MATCH(LEFT(M222,255),LEFT('Disaggregation Data'!$J$159:$J$310,255),0))=0,"",INDEX('Disaggregation Data'!$L$159:$L$310,MATCH(LEFT(M222,255),LEFT('Disaggregation Data'!J$159:$J$310,255),0))),"")</f>
        <v/>
      </c>
      <c r="G222" s="370" t="str">
        <f t="array" ref="G222">IFERROR(IF(INDEX('Disaggregation Data'!$M$159:$M$310,MATCH(LEFT(M222,255),LEFT('Disaggregation Data'!$J$159:$J$310,255),0))=0,"",INDEX('Disaggregation Data'!$M$159:$M$310,MATCH(LEFT(M222,255),LEFT('Disaggregation Data'!J$159:$J$310,255),0))),"")</f>
        <v/>
      </c>
      <c r="H222" s="369" t="str">
        <f t="array" ref="H222">IFERROR(IF(INDEX('Disaggregation Data'!$N$159:$N$310,MATCH(LEFT(M222,255),LEFT('Disaggregation Data'!$J$159:$J$310,255),0))=0,"",INDEX('Disaggregation Data'!$N$159:$N$310,MATCH(LEFT(M222,255),LEFT('Disaggregation Data'!J$159:$J$310,255),0))),"")</f>
        <v/>
      </c>
      <c r="I222" s="459" t="str">
        <f t="array" ref="I222">IFERROR(IF(INDEX('Disaggregation Records'!$G$59:$G$92,MATCH(LEFT(L222,255),LEFT('Disaggregation Records'!$D$59:$D$92,255),0))=0,"",INDEX('Disaggregation Records'!$G$59:$G$92,MATCH(LEFT(L222,255),LEFT('Disaggregation Records'!$D$59:$D$92,255),0))),"")</f>
        <v/>
      </c>
      <c r="J222" s="464" t="s">
        <v>749</v>
      </c>
      <c r="K222" s="464">
        <f t="shared" si="12"/>
        <v>14</v>
      </c>
      <c r="L222" s="464" t="str">
        <f t="shared" si="13"/>
        <v/>
      </c>
      <c r="M222" s="464" t="str">
        <f t="shared" si="14"/>
        <v/>
      </c>
      <c r="N222" s="464" t="b">
        <f t="shared" si="15"/>
        <v>0</v>
      </c>
      <c r="O222" s="468" t="s">
        <v>1758</v>
      </c>
      <c r="P222" s="202"/>
      <c r="Q222" s="179"/>
    </row>
    <row r="223" spans="1:17" ht="37.5" customHeight="1" x14ac:dyDescent="0.3">
      <c r="A223" s="367">
        <v>6</v>
      </c>
      <c r="B223" s="384" t="str">
        <f>IFERROR(VLOOKUP(A223,'Outcome Indicators - Section C'!$A$10:$S$27,19,FALSE),"")</f>
        <v/>
      </c>
      <c r="C223" s="467" t="str">
        <f t="array" ref="C223">IFERROR(IF(INDEX('Disaggregation Records'!$E$59:$E$92,MATCH(LEFT(L223,255),LEFT('Disaggregation Records'!$D$59:$D$92,255),0))=0,"",INDEX('Disaggregation Records'!$E$59:$E$92,MATCH(LEFT(L223,255),LEFT('Disaggregation Records'!$D$59:$D$92,255),0))),"")</f>
        <v/>
      </c>
      <c r="D223" s="467" t="str">
        <f t="array" ref="D223">IFERROR(IF(INDEX('Disaggregation Records'!$F$59:$F$92,MATCH(LEFT(L223,255),LEFT('Disaggregation Records'!$D$59:$D$92,255),0))=0,"",INDEX('Disaggregation Records'!$F$59:$F$92,MATCH(LEFT(L223,255),LEFT('Disaggregation Records'!$D$59:$D$92,255),0))),"")</f>
        <v/>
      </c>
      <c r="E223" s="370" t="str">
        <f t="array" ref="E223">IFERROR(IF(INDEX('Disaggregation Data'!$K$159:$K$310,MATCH(LEFT(M223,255),LEFT('Disaggregation Data'!$J$159:$J$310,255),0))=0,"",INDEX('Disaggregation Data'!$K$159:$K$310,MATCH(LEFT(M223,255),LEFT('Disaggregation Data'!J$159:$J$310,255),0))),"")</f>
        <v/>
      </c>
      <c r="F223" s="370" t="str">
        <f t="array" ref="F223">IFERROR(IF(INDEX('Disaggregation Data'!$L$159:$L$310,MATCH(LEFT(M223,255),LEFT('Disaggregation Data'!$J$159:$J$310,255),0))=0,"",INDEX('Disaggregation Data'!$L$159:$L$310,MATCH(LEFT(M223,255),LEFT('Disaggregation Data'!J$159:$J$310,255),0))),"")</f>
        <v/>
      </c>
      <c r="G223" s="370" t="str">
        <f t="array" ref="G223">IFERROR(IF(INDEX('Disaggregation Data'!$M$159:$M$310,MATCH(LEFT(M223,255),LEFT('Disaggregation Data'!$J$159:$J$310,255),0))=0,"",INDEX('Disaggregation Data'!$M$159:$M$310,MATCH(LEFT(M223,255),LEFT('Disaggregation Data'!J$159:$J$310,255),0))),"")</f>
        <v/>
      </c>
      <c r="H223" s="369" t="str">
        <f t="array" ref="H223">IFERROR(IF(INDEX('Disaggregation Data'!$N$159:$N$310,MATCH(LEFT(M223,255),LEFT('Disaggregation Data'!$J$159:$J$310,255),0))=0,"",INDEX('Disaggregation Data'!$N$159:$N$310,MATCH(LEFT(M223,255),LEFT('Disaggregation Data'!J$159:$J$310,255),0))),"")</f>
        <v/>
      </c>
      <c r="I223" s="459" t="str">
        <f t="array" ref="I223">IFERROR(IF(INDEX('Disaggregation Records'!$G$59:$G$92,MATCH(LEFT(L223,255),LEFT('Disaggregation Records'!$D$59:$D$92,255),0))=0,"",INDEX('Disaggregation Records'!$G$59:$G$92,MATCH(LEFT(L223,255),LEFT('Disaggregation Records'!$D$59:$D$92,255),0))),"")</f>
        <v/>
      </c>
      <c r="J223" s="464" t="s">
        <v>749</v>
      </c>
      <c r="K223" s="464">
        <f t="shared" si="12"/>
        <v>15</v>
      </c>
      <c r="L223" s="464" t="str">
        <f t="shared" si="13"/>
        <v/>
      </c>
      <c r="M223" s="464" t="str">
        <f t="shared" si="14"/>
        <v/>
      </c>
      <c r="N223" s="464" t="b">
        <f t="shared" si="15"/>
        <v>0</v>
      </c>
      <c r="O223" s="468" t="s">
        <v>1759</v>
      </c>
      <c r="P223" s="202"/>
      <c r="Q223" s="179"/>
    </row>
    <row r="224" spans="1:17" ht="37.5" customHeight="1" x14ac:dyDescent="0.3">
      <c r="A224" s="367">
        <v>6</v>
      </c>
      <c r="B224" s="384" t="str">
        <f>IFERROR(VLOOKUP(A224,'Outcome Indicators - Section C'!$A$10:$S$27,19,FALSE),"")</f>
        <v/>
      </c>
      <c r="C224" s="467" t="str">
        <f t="array" ref="C224">IFERROR(IF(INDEX('Disaggregation Records'!$E$59:$E$92,MATCH(LEFT(L224,255),LEFT('Disaggregation Records'!$D$59:$D$92,255),0))=0,"",INDEX('Disaggregation Records'!$E$59:$E$92,MATCH(LEFT(L224,255),LEFT('Disaggregation Records'!$D$59:$D$92,255),0))),"")</f>
        <v/>
      </c>
      <c r="D224" s="467" t="str">
        <f t="array" ref="D224">IFERROR(IF(INDEX('Disaggregation Records'!$F$59:$F$92,MATCH(LEFT(L224,255),LEFT('Disaggregation Records'!$D$59:$D$92,255),0))=0,"",INDEX('Disaggregation Records'!$F$59:$F$92,MATCH(LEFT(L224,255),LEFT('Disaggregation Records'!$D$59:$D$92,255),0))),"")</f>
        <v/>
      </c>
      <c r="E224" s="370" t="str">
        <f t="array" ref="E224">IFERROR(IF(INDEX('Disaggregation Data'!$K$159:$K$310,MATCH(LEFT(M224,255),LEFT('Disaggregation Data'!$J$159:$J$310,255),0))=0,"",INDEX('Disaggregation Data'!$K$159:$K$310,MATCH(LEFT(M224,255),LEFT('Disaggregation Data'!J$159:$J$310,255),0))),"")</f>
        <v/>
      </c>
      <c r="F224" s="370" t="str">
        <f t="array" ref="F224">IFERROR(IF(INDEX('Disaggregation Data'!$L$159:$L$310,MATCH(LEFT(M224,255),LEFT('Disaggregation Data'!$J$159:$J$310,255),0))=0,"",INDEX('Disaggregation Data'!$L$159:$L$310,MATCH(LEFT(M224,255),LEFT('Disaggregation Data'!J$159:$J$310,255),0))),"")</f>
        <v/>
      </c>
      <c r="G224" s="370" t="str">
        <f t="array" ref="G224">IFERROR(IF(INDEX('Disaggregation Data'!$M$159:$M$310,MATCH(LEFT(M224,255),LEFT('Disaggregation Data'!$J$159:$J$310,255),0))=0,"",INDEX('Disaggregation Data'!$M$159:$M$310,MATCH(LEFT(M224,255),LEFT('Disaggregation Data'!J$159:$J$310,255),0))),"")</f>
        <v/>
      </c>
      <c r="H224" s="369" t="str">
        <f t="array" ref="H224">IFERROR(IF(INDEX('Disaggregation Data'!$N$159:$N$310,MATCH(LEFT(M224,255),LEFT('Disaggregation Data'!$J$159:$J$310,255),0))=0,"",INDEX('Disaggregation Data'!$N$159:$N$310,MATCH(LEFT(M224,255),LEFT('Disaggregation Data'!J$159:$J$310,255),0))),"")</f>
        <v/>
      </c>
      <c r="I224" s="459" t="str">
        <f t="array" ref="I224">IFERROR(IF(INDEX('Disaggregation Records'!$G$59:$G$92,MATCH(LEFT(L224,255),LEFT('Disaggregation Records'!$D$59:$D$92,255),0))=0,"",INDEX('Disaggregation Records'!$G$59:$G$92,MATCH(LEFT(L224,255),LEFT('Disaggregation Records'!$D$59:$D$92,255),0))),"")</f>
        <v/>
      </c>
      <c r="J224" s="464" t="s">
        <v>749</v>
      </c>
      <c r="K224" s="464">
        <f t="shared" si="12"/>
        <v>16</v>
      </c>
      <c r="L224" s="464" t="str">
        <f t="shared" si="13"/>
        <v/>
      </c>
      <c r="M224" s="464" t="str">
        <f t="shared" si="14"/>
        <v/>
      </c>
      <c r="N224" s="464" t="b">
        <f t="shared" si="15"/>
        <v>0</v>
      </c>
      <c r="O224" s="468" t="s">
        <v>1760</v>
      </c>
      <c r="P224" s="202"/>
      <c r="Q224" s="179"/>
    </row>
    <row r="225" spans="1:17" ht="37.5" customHeight="1" x14ac:dyDescent="0.3">
      <c r="A225" s="367">
        <v>6</v>
      </c>
      <c r="B225" s="384" t="str">
        <f>IFERROR(VLOOKUP(A225,'Outcome Indicators - Section C'!$A$10:$S$27,19,FALSE),"")</f>
        <v/>
      </c>
      <c r="C225" s="467" t="str">
        <f t="array" ref="C225">IFERROR(IF(INDEX('Disaggregation Records'!$E$59:$E$92,MATCH(LEFT(L225,255),LEFT('Disaggregation Records'!$D$59:$D$92,255),0))=0,"",INDEX('Disaggregation Records'!$E$59:$E$92,MATCH(LEFT(L225,255),LEFT('Disaggregation Records'!$D$59:$D$92,255),0))),"")</f>
        <v/>
      </c>
      <c r="D225" s="467" t="str">
        <f t="array" ref="D225">IFERROR(IF(INDEX('Disaggregation Records'!$F$59:$F$92,MATCH(LEFT(L225,255),LEFT('Disaggregation Records'!$D$59:$D$92,255),0))=0,"",INDEX('Disaggregation Records'!$F$59:$F$92,MATCH(LEFT(L225,255),LEFT('Disaggregation Records'!$D$59:$D$92,255),0))),"")</f>
        <v/>
      </c>
      <c r="E225" s="370" t="str">
        <f t="array" ref="E225">IFERROR(IF(INDEX('Disaggregation Data'!$K$159:$K$310,MATCH(LEFT(M225,255),LEFT('Disaggregation Data'!$J$159:$J$310,255),0))=0,"",INDEX('Disaggregation Data'!$K$159:$K$310,MATCH(LEFT(M225,255),LEFT('Disaggregation Data'!J$159:$J$310,255),0))),"")</f>
        <v/>
      </c>
      <c r="F225" s="370" t="str">
        <f t="array" ref="F225">IFERROR(IF(INDEX('Disaggregation Data'!$L$159:$L$310,MATCH(LEFT(M225,255),LEFT('Disaggregation Data'!$J$159:$J$310,255),0))=0,"",INDEX('Disaggregation Data'!$L$159:$L$310,MATCH(LEFT(M225,255),LEFT('Disaggregation Data'!J$159:$J$310,255),0))),"")</f>
        <v/>
      </c>
      <c r="G225" s="370" t="str">
        <f t="array" ref="G225">IFERROR(IF(INDEX('Disaggregation Data'!$M$159:$M$310,MATCH(LEFT(M225,255),LEFT('Disaggregation Data'!$J$159:$J$310,255),0))=0,"",INDEX('Disaggregation Data'!$M$159:$M$310,MATCH(LEFT(M225,255),LEFT('Disaggregation Data'!J$159:$J$310,255),0))),"")</f>
        <v/>
      </c>
      <c r="H225" s="369" t="str">
        <f t="array" ref="H225">IFERROR(IF(INDEX('Disaggregation Data'!$N$159:$N$310,MATCH(LEFT(M225,255),LEFT('Disaggregation Data'!$J$159:$J$310,255),0))=0,"",INDEX('Disaggregation Data'!$N$159:$N$310,MATCH(LEFT(M225,255),LEFT('Disaggregation Data'!J$159:$J$310,255),0))),"")</f>
        <v/>
      </c>
      <c r="I225" s="459" t="str">
        <f t="array" ref="I225">IFERROR(IF(INDEX('Disaggregation Records'!$G$59:$G$92,MATCH(LEFT(L225,255),LEFT('Disaggregation Records'!$D$59:$D$92,255),0))=0,"",INDEX('Disaggregation Records'!$G$59:$G$92,MATCH(LEFT(L225,255),LEFT('Disaggregation Records'!$D$59:$D$92,255),0))),"")</f>
        <v/>
      </c>
      <c r="J225" s="464" t="s">
        <v>749</v>
      </c>
      <c r="K225" s="464">
        <f t="shared" si="12"/>
        <v>17</v>
      </c>
      <c r="L225" s="464" t="str">
        <f t="shared" si="13"/>
        <v/>
      </c>
      <c r="M225" s="464" t="str">
        <f t="shared" si="14"/>
        <v/>
      </c>
      <c r="N225" s="464" t="b">
        <f t="shared" si="15"/>
        <v>0</v>
      </c>
      <c r="O225" s="468" t="s">
        <v>1761</v>
      </c>
      <c r="P225" s="202"/>
      <c r="Q225" s="179"/>
    </row>
    <row r="226" spans="1:17" ht="37.5" customHeight="1" x14ac:dyDescent="0.3">
      <c r="A226" s="367">
        <v>6</v>
      </c>
      <c r="B226" s="384" t="str">
        <f>IFERROR(VLOOKUP(A226,'Outcome Indicators - Section C'!$A$10:$S$27,19,FALSE),"")</f>
        <v/>
      </c>
      <c r="C226" s="467" t="str">
        <f t="array" ref="C226">IFERROR(IF(INDEX('Disaggregation Records'!$E$59:$E$92,MATCH(LEFT(L226,255),LEFT('Disaggregation Records'!$D$59:$D$92,255),0))=0,"",INDEX('Disaggregation Records'!$E$59:$E$92,MATCH(LEFT(L226,255),LEFT('Disaggregation Records'!$D$59:$D$92,255),0))),"")</f>
        <v/>
      </c>
      <c r="D226" s="467" t="str">
        <f t="array" ref="D226">IFERROR(IF(INDEX('Disaggregation Records'!$F$59:$F$92,MATCH(LEFT(L226,255),LEFT('Disaggregation Records'!$D$59:$D$92,255),0))=0,"",INDEX('Disaggregation Records'!$F$59:$F$92,MATCH(LEFT(L226,255),LEFT('Disaggregation Records'!$D$59:$D$92,255),0))),"")</f>
        <v/>
      </c>
      <c r="E226" s="370" t="str">
        <f t="array" ref="E226">IFERROR(IF(INDEX('Disaggregation Data'!$K$159:$K$310,MATCH(LEFT(M226,255),LEFT('Disaggregation Data'!$J$159:$J$310,255),0))=0,"",INDEX('Disaggregation Data'!$K$159:$K$310,MATCH(LEFT(M226,255),LEFT('Disaggregation Data'!J$159:$J$310,255),0))),"")</f>
        <v/>
      </c>
      <c r="F226" s="370" t="str">
        <f t="array" ref="F226">IFERROR(IF(INDEX('Disaggregation Data'!$L$159:$L$310,MATCH(LEFT(M226,255),LEFT('Disaggregation Data'!$J$159:$J$310,255),0))=0,"",INDEX('Disaggregation Data'!$L$159:$L$310,MATCH(LEFT(M226,255),LEFT('Disaggregation Data'!J$159:$J$310,255),0))),"")</f>
        <v/>
      </c>
      <c r="G226" s="370" t="str">
        <f t="array" ref="G226">IFERROR(IF(INDEX('Disaggregation Data'!$M$159:$M$310,MATCH(LEFT(M226,255),LEFT('Disaggregation Data'!$J$159:$J$310,255),0))=0,"",INDEX('Disaggregation Data'!$M$159:$M$310,MATCH(LEFT(M226,255),LEFT('Disaggregation Data'!J$159:$J$310,255),0))),"")</f>
        <v/>
      </c>
      <c r="H226" s="369" t="str">
        <f t="array" ref="H226">IFERROR(IF(INDEX('Disaggregation Data'!$N$159:$N$310,MATCH(LEFT(M226,255),LEFT('Disaggregation Data'!$J$159:$J$310,255),0))=0,"",INDEX('Disaggregation Data'!$N$159:$N$310,MATCH(LEFT(M226,255),LEFT('Disaggregation Data'!J$159:$J$310,255),0))),"")</f>
        <v/>
      </c>
      <c r="I226" s="459" t="str">
        <f t="array" ref="I226">IFERROR(IF(INDEX('Disaggregation Records'!$G$59:$G$92,MATCH(LEFT(L226,255),LEFT('Disaggregation Records'!$D$59:$D$92,255),0))=0,"",INDEX('Disaggregation Records'!$G$59:$G$92,MATCH(LEFT(L226,255),LEFT('Disaggregation Records'!$D$59:$D$92,255),0))),"")</f>
        <v/>
      </c>
      <c r="J226" s="464" t="s">
        <v>749</v>
      </c>
      <c r="K226" s="464">
        <f t="shared" si="12"/>
        <v>18</v>
      </c>
      <c r="L226" s="464" t="str">
        <f t="shared" si="13"/>
        <v/>
      </c>
      <c r="M226" s="464" t="str">
        <f t="shared" si="14"/>
        <v/>
      </c>
      <c r="N226" s="464" t="b">
        <f t="shared" si="15"/>
        <v>0</v>
      </c>
      <c r="O226" s="468" t="s">
        <v>1762</v>
      </c>
      <c r="P226" s="202"/>
      <c r="Q226" s="179"/>
    </row>
    <row r="227" spans="1:17" ht="37.5" customHeight="1" x14ac:dyDescent="0.3">
      <c r="A227" s="367">
        <v>6</v>
      </c>
      <c r="B227" s="384" t="str">
        <f>IFERROR(VLOOKUP(A227,'Outcome Indicators - Section C'!$A$10:$S$27,19,FALSE),"")</f>
        <v/>
      </c>
      <c r="C227" s="467" t="str">
        <f t="array" ref="C227">IFERROR(IF(INDEX('Disaggregation Records'!$E$59:$E$92,MATCH(LEFT(L227,255),LEFT('Disaggregation Records'!$D$59:$D$92,255),0))=0,"",INDEX('Disaggregation Records'!$E$59:$E$92,MATCH(LEFT(L227,255),LEFT('Disaggregation Records'!$D$59:$D$92,255),0))),"")</f>
        <v/>
      </c>
      <c r="D227" s="467" t="str">
        <f t="array" ref="D227">IFERROR(IF(INDEX('Disaggregation Records'!$F$59:$F$92,MATCH(LEFT(L227,255),LEFT('Disaggregation Records'!$D$59:$D$92,255),0))=0,"",INDEX('Disaggregation Records'!$F$59:$F$92,MATCH(LEFT(L227,255),LEFT('Disaggregation Records'!$D$59:$D$92,255),0))),"")</f>
        <v/>
      </c>
      <c r="E227" s="370" t="str">
        <f t="array" ref="E227">IFERROR(IF(INDEX('Disaggregation Data'!$K$159:$K$310,MATCH(LEFT(M227,255),LEFT('Disaggregation Data'!$J$159:$J$310,255),0))=0,"",INDEX('Disaggregation Data'!$K$159:$K$310,MATCH(LEFT(M227,255),LEFT('Disaggregation Data'!J$159:$J$310,255),0))),"")</f>
        <v/>
      </c>
      <c r="F227" s="370" t="str">
        <f t="array" ref="F227">IFERROR(IF(INDEX('Disaggregation Data'!$L$159:$L$310,MATCH(LEFT(M227,255),LEFT('Disaggregation Data'!$J$159:$J$310,255),0))=0,"",INDEX('Disaggregation Data'!$L$159:$L$310,MATCH(LEFT(M227,255),LEFT('Disaggregation Data'!J$159:$J$310,255),0))),"")</f>
        <v/>
      </c>
      <c r="G227" s="370" t="str">
        <f t="array" ref="G227">IFERROR(IF(INDEX('Disaggregation Data'!$M$159:$M$310,MATCH(LEFT(M227,255),LEFT('Disaggregation Data'!$J$159:$J$310,255),0))=0,"",INDEX('Disaggregation Data'!$M$159:$M$310,MATCH(LEFT(M227,255),LEFT('Disaggregation Data'!J$159:$J$310,255),0))),"")</f>
        <v/>
      </c>
      <c r="H227" s="369" t="str">
        <f t="array" ref="H227">IFERROR(IF(INDEX('Disaggregation Data'!$N$159:$N$310,MATCH(LEFT(M227,255),LEFT('Disaggregation Data'!$J$159:$J$310,255),0))=0,"",INDEX('Disaggregation Data'!$N$159:$N$310,MATCH(LEFT(M227,255),LEFT('Disaggregation Data'!J$159:$J$310,255),0))),"")</f>
        <v/>
      </c>
      <c r="I227" s="459" t="str">
        <f t="array" ref="I227">IFERROR(IF(INDEX('Disaggregation Records'!$G$59:$G$92,MATCH(LEFT(L227,255),LEFT('Disaggregation Records'!$D$59:$D$92,255),0))=0,"",INDEX('Disaggregation Records'!$G$59:$G$92,MATCH(LEFT(L227,255),LEFT('Disaggregation Records'!$D$59:$D$92,255),0))),"")</f>
        <v/>
      </c>
      <c r="J227" s="464" t="s">
        <v>749</v>
      </c>
      <c r="K227" s="464">
        <f t="shared" si="12"/>
        <v>19</v>
      </c>
      <c r="L227" s="464" t="str">
        <f t="shared" si="13"/>
        <v/>
      </c>
      <c r="M227" s="464" t="str">
        <f t="shared" si="14"/>
        <v/>
      </c>
      <c r="N227" s="464" t="b">
        <f t="shared" si="15"/>
        <v>0</v>
      </c>
      <c r="O227" s="468" t="s">
        <v>1763</v>
      </c>
      <c r="P227" s="202"/>
      <c r="Q227" s="179"/>
    </row>
    <row r="228" spans="1:17" ht="37.5" customHeight="1" x14ac:dyDescent="0.3">
      <c r="A228" s="367">
        <v>7</v>
      </c>
      <c r="B228" s="384" t="str">
        <f>IFERROR(VLOOKUP(A228,'Outcome Indicators - Section C'!$A$10:$S$27,19,FALSE),"")</f>
        <v/>
      </c>
      <c r="C228" s="467" t="str">
        <f t="array" ref="C228">IFERROR(IF(INDEX('Disaggregation Records'!$E$59:$E$92,MATCH(LEFT(L228,255),LEFT('Disaggregation Records'!$D$59:$D$92,255),0))=0,"",INDEX('Disaggregation Records'!$E$59:$E$92,MATCH(LEFT(L228,255),LEFT('Disaggregation Records'!$D$59:$D$92,255),0))),"")</f>
        <v/>
      </c>
      <c r="D228" s="467" t="str">
        <f t="array" ref="D228">IFERROR(IF(INDEX('Disaggregation Records'!$F$59:$F$92,MATCH(LEFT(L228,255),LEFT('Disaggregation Records'!$D$59:$D$92,255),0))=0,"",INDEX('Disaggregation Records'!$F$59:$F$92,MATCH(LEFT(L228,255),LEFT('Disaggregation Records'!$D$59:$D$92,255),0))),"")</f>
        <v/>
      </c>
      <c r="E228" s="370" t="str">
        <f t="array" ref="E228">IFERROR(IF(INDEX('Disaggregation Data'!$K$159:$K$310,MATCH(LEFT(M228,255),LEFT('Disaggregation Data'!$J$159:$J$310,255),0))=0,"",INDEX('Disaggregation Data'!$K$159:$K$310,MATCH(LEFT(M228,255),LEFT('Disaggregation Data'!J$159:$J$310,255),0))),"")</f>
        <v/>
      </c>
      <c r="F228" s="370" t="str">
        <f t="array" ref="F228">IFERROR(IF(INDEX('Disaggregation Data'!$L$159:$L$310,MATCH(LEFT(M228,255),LEFT('Disaggregation Data'!$J$159:$J$310,255),0))=0,"",INDEX('Disaggregation Data'!$L$159:$L$310,MATCH(LEFT(M228,255),LEFT('Disaggregation Data'!J$159:$J$310,255),0))),"")</f>
        <v/>
      </c>
      <c r="G228" s="370" t="str">
        <f t="array" ref="G228">IFERROR(IF(INDEX('Disaggregation Data'!$M$159:$M$310,MATCH(LEFT(M228,255),LEFT('Disaggregation Data'!$J$159:$J$310,255),0))=0,"",INDEX('Disaggregation Data'!$M$159:$M$310,MATCH(LEFT(M228,255),LEFT('Disaggregation Data'!J$159:$J$310,255),0))),"")</f>
        <v/>
      </c>
      <c r="H228" s="369" t="str">
        <f t="array" ref="H228">IFERROR(IF(INDEX('Disaggregation Data'!$N$159:$N$310,MATCH(LEFT(M228,255),LEFT('Disaggregation Data'!$J$159:$J$310,255),0))=0,"",INDEX('Disaggregation Data'!$N$159:$N$310,MATCH(LEFT(M228,255),LEFT('Disaggregation Data'!J$159:$J$310,255),0))),"")</f>
        <v/>
      </c>
      <c r="I228" s="459" t="str">
        <f t="array" ref="I228">IFERROR(IF(INDEX('Disaggregation Records'!$G$59:$G$92,MATCH(LEFT(L228,255),LEFT('Disaggregation Records'!$D$59:$D$92,255),0))=0,"",INDEX('Disaggregation Records'!$G$59:$G$92,MATCH(LEFT(L228,255),LEFT('Disaggregation Records'!$D$59:$D$92,255),0))),"")</f>
        <v/>
      </c>
      <c r="J228" s="464" t="s">
        <v>751</v>
      </c>
      <c r="K228" s="464">
        <f t="shared" si="12"/>
        <v>20</v>
      </c>
      <c r="L228" s="464" t="str">
        <f t="shared" si="13"/>
        <v/>
      </c>
      <c r="M228" s="464" t="str">
        <f t="shared" si="14"/>
        <v/>
      </c>
      <c r="N228" s="464" t="b">
        <f t="shared" si="15"/>
        <v>0</v>
      </c>
      <c r="O228" s="468" t="s">
        <v>1764</v>
      </c>
      <c r="P228" s="202"/>
      <c r="Q228" s="179"/>
    </row>
    <row r="229" spans="1:17" ht="37.5" customHeight="1" x14ac:dyDescent="0.3">
      <c r="A229" s="367">
        <v>7</v>
      </c>
      <c r="B229" s="384" t="str">
        <f>IFERROR(VLOOKUP(A229,'Outcome Indicators - Section C'!$A$10:$S$27,19,FALSE),"")</f>
        <v/>
      </c>
      <c r="C229" s="467" t="str">
        <f t="array" ref="C229">IFERROR(IF(INDEX('Disaggregation Records'!$E$59:$E$92,MATCH(LEFT(L229,255),LEFT('Disaggregation Records'!$D$59:$D$92,255),0))=0,"",INDEX('Disaggregation Records'!$E$59:$E$92,MATCH(LEFT(L229,255),LEFT('Disaggregation Records'!$D$59:$D$92,255),0))),"")</f>
        <v/>
      </c>
      <c r="D229" s="467" t="str">
        <f t="array" ref="D229">IFERROR(IF(INDEX('Disaggregation Records'!$F$59:$F$92,MATCH(LEFT(L229,255),LEFT('Disaggregation Records'!$D$59:$D$92,255),0))=0,"",INDEX('Disaggregation Records'!$F$59:$F$92,MATCH(LEFT(L229,255),LEFT('Disaggregation Records'!$D$59:$D$92,255),0))),"")</f>
        <v/>
      </c>
      <c r="E229" s="370" t="str">
        <f t="array" ref="E229">IFERROR(IF(INDEX('Disaggregation Data'!$K$159:$K$310,MATCH(LEFT(M229,255),LEFT('Disaggregation Data'!$J$159:$J$310,255),0))=0,"",INDEX('Disaggregation Data'!$K$159:$K$310,MATCH(LEFT(M229,255),LEFT('Disaggregation Data'!J$159:$J$310,255),0))),"")</f>
        <v/>
      </c>
      <c r="F229" s="370" t="str">
        <f t="array" ref="F229">IFERROR(IF(INDEX('Disaggregation Data'!$L$159:$L$310,MATCH(LEFT(M229,255),LEFT('Disaggregation Data'!$J$159:$J$310,255),0))=0,"",INDEX('Disaggregation Data'!$L$159:$L$310,MATCH(LEFT(M229,255),LEFT('Disaggregation Data'!J$159:$J$310,255),0))),"")</f>
        <v/>
      </c>
      <c r="G229" s="370" t="str">
        <f t="array" ref="G229">IFERROR(IF(INDEX('Disaggregation Data'!$M$159:$M$310,MATCH(LEFT(M229,255),LEFT('Disaggregation Data'!$J$159:$J$310,255),0))=0,"",INDEX('Disaggregation Data'!$M$159:$M$310,MATCH(LEFT(M229,255),LEFT('Disaggregation Data'!J$159:$J$310,255),0))),"")</f>
        <v/>
      </c>
      <c r="H229" s="369" t="str">
        <f t="array" ref="H229">IFERROR(IF(INDEX('Disaggregation Data'!$N$159:$N$310,MATCH(LEFT(M229,255),LEFT('Disaggregation Data'!$J$159:$J$310,255),0))=0,"",INDEX('Disaggregation Data'!$N$159:$N$310,MATCH(LEFT(M229,255),LEFT('Disaggregation Data'!J$159:$J$310,255),0))),"")</f>
        <v/>
      </c>
      <c r="I229" s="459" t="str">
        <f t="array" ref="I229">IFERROR(IF(INDEX('Disaggregation Records'!$G$59:$G$92,MATCH(LEFT(L229,255),LEFT('Disaggregation Records'!$D$59:$D$92,255),0))=0,"",INDEX('Disaggregation Records'!$G$59:$G$92,MATCH(LEFT(L229,255),LEFT('Disaggregation Records'!$D$59:$D$92,255),0))),"")</f>
        <v/>
      </c>
      <c r="J229" s="464" t="s">
        <v>751</v>
      </c>
      <c r="K229" s="464">
        <f t="shared" si="12"/>
        <v>21</v>
      </c>
      <c r="L229" s="464" t="str">
        <f t="shared" si="13"/>
        <v/>
      </c>
      <c r="M229" s="464" t="str">
        <f t="shared" si="14"/>
        <v/>
      </c>
      <c r="N229" s="464" t="b">
        <f t="shared" si="15"/>
        <v>0</v>
      </c>
      <c r="O229" s="468" t="s">
        <v>1765</v>
      </c>
      <c r="P229" s="202"/>
      <c r="Q229" s="179"/>
    </row>
    <row r="230" spans="1:17" ht="37.5" customHeight="1" x14ac:dyDescent="0.3">
      <c r="A230" s="367">
        <v>7</v>
      </c>
      <c r="B230" s="384" t="str">
        <f>IFERROR(VLOOKUP(A230,'Outcome Indicators - Section C'!$A$10:$S$27,19,FALSE),"")</f>
        <v/>
      </c>
      <c r="C230" s="467" t="str">
        <f t="array" ref="C230">IFERROR(IF(INDEX('Disaggregation Records'!$E$59:$E$92,MATCH(LEFT(L230,255),LEFT('Disaggregation Records'!$D$59:$D$92,255),0))=0,"",INDEX('Disaggregation Records'!$E$59:$E$92,MATCH(LEFT(L230,255),LEFT('Disaggregation Records'!$D$59:$D$92,255),0))),"")</f>
        <v/>
      </c>
      <c r="D230" s="467" t="str">
        <f t="array" ref="D230">IFERROR(IF(INDEX('Disaggregation Records'!$F$59:$F$92,MATCH(LEFT(L230,255),LEFT('Disaggregation Records'!$D$59:$D$92,255),0))=0,"",INDEX('Disaggregation Records'!$F$59:$F$92,MATCH(LEFT(L230,255),LEFT('Disaggregation Records'!$D$59:$D$92,255),0))),"")</f>
        <v/>
      </c>
      <c r="E230" s="370" t="str">
        <f t="array" ref="E230">IFERROR(IF(INDEX('Disaggregation Data'!$K$159:$K$310,MATCH(LEFT(M230,255),LEFT('Disaggregation Data'!$J$159:$J$310,255),0))=0,"",INDEX('Disaggregation Data'!$K$159:$K$310,MATCH(LEFT(M230,255),LEFT('Disaggregation Data'!J$159:$J$310,255),0))),"")</f>
        <v/>
      </c>
      <c r="F230" s="370" t="str">
        <f t="array" ref="F230">IFERROR(IF(INDEX('Disaggregation Data'!$L$159:$L$310,MATCH(LEFT(M230,255),LEFT('Disaggregation Data'!$J$159:$J$310,255),0))=0,"",INDEX('Disaggregation Data'!$L$159:$L$310,MATCH(LEFT(M230,255),LEFT('Disaggregation Data'!J$159:$J$310,255),0))),"")</f>
        <v/>
      </c>
      <c r="G230" s="370" t="str">
        <f t="array" ref="G230">IFERROR(IF(INDEX('Disaggregation Data'!$M$159:$M$310,MATCH(LEFT(M230,255),LEFT('Disaggregation Data'!$J$159:$J$310,255),0))=0,"",INDEX('Disaggregation Data'!$M$159:$M$310,MATCH(LEFT(M230,255),LEFT('Disaggregation Data'!J$159:$J$310,255),0))),"")</f>
        <v/>
      </c>
      <c r="H230" s="369" t="str">
        <f t="array" ref="H230">IFERROR(IF(INDEX('Disaggregation Data'!$N$159:$N$310,MATCH(LEFT(M230,255),LEFT('Disaggregation Data'!$J$159:$J$310,255),0))=0,"",INDEX('Disaggregation Data'!$N$159:$N$310,MATCH(LEFT(M230,255),LEFT('Disaggregation Data'!J$159:$J$310,255),0))),"")</f>
        <v/>
      </c>
      <c r="I230" s="459" t="str">
        <f t="array" ref="I230">IFERROR(IF(INDEX('Disaggregation Records'!$G$59:$G$92,MATCH(LEFT(L230,255),LEFT('Disaggregation Records'!$D$59:$D$92,255),0))=0,"",INDEX('Disaggregation Records'!$G$59:$G$92,MATCH(LEFT(L230,255),LEFT('Disaggregation Records'!$D$59:$D$92,255),0))),"")</f>
        <v/>
      </c>
      <c r="J230" s="464" t="s">
        <v>751</v>
      </c>
      <c r="K230" s="464">
        <f t="shared" si="12"/>
        <v>22</v>
      </c>
      <c r="L230" s="464" t="str">
        <f t="shared" si="13"/>
        <v/>
      </c>
      <c r="M230" s="464" t="str">
        <f t="shared" si="14"/>
        <v/>
      </c>
      <c r="N230" s="464" t="b">
        <f t="shared" si="15"/>
        <v>0</v>
      </c>
      <c r="O230" s="468" t="s">
        <v>1766</v>
      </c>
      <c r="P230" s="202"/>
      <c r="Q230" s="179"/>
    </row>
    <row r="231" spans="1:17" ht="37.5" customHeight="1" x14ac:dyDescent="0.3">
      <c r="A231" s="367">
        <v>7</v>
      </c>
      <c r="B231" s="384" t="str">
        <f>IFERROR(VLOOKUP(A231,'Outcome Indicators - Section C'!$A$10:$S$27,19,FALSE),"")</f>
        <v/>
      </c>
      <c r="C231" s="467" t="str">
        <f t="array" ref="C231">IFERROR(IF(INDEX('Disaggregation Records'!$E$59:$E$92,MATCH(LEFT(L231,255),LEFT('Disaggregation Records'!$D$59:$D$92,255),0))=0,"",INDEX('Disaggregation Records'!$E$59:$E$92,MATCH(LEFT(L231,255),LEFT('Disaggregation Records'!$D$59:$D$92,255),0))),"")</f>
        <v/>
      </c>
      <c r="D231" s="467" t="str">
        <f t="array" ref="D231">IFERROR(IF(INDEX('Disaggregation Records'!$F$59:$F$92,MATCH(LEFT(L231,255),LEFT('Disaggregation Records'!$D$59:$D$92,255),0))=0,"",INDEX('Disaggregation Records'!$F$59:$F$92,MATCH(LEFT(L231,255),LEFT('Disaggregation Records'!$D$59:$D$92,255),0))),"")</f>
        <v/>
      </c>
      <c r="E231" s="370" t="str">
        <f t="array" ref="E231">IFERROR(IF(INDEX('Disaggregation Data'!$K$159:$K$310,MATCH(LEFT(M231,255),LEFT('Disaggregation Data'!$J$159:$J$310,255),0))=0,"",INDEX('Disaggregation Data'!$K$159:$K$310,MATCH(LEFT(M231,255),LEFT('Disaggregation Data'!J$159:$J$310,255),0))),"")</f>
        <v/>
      </c>
      <c r="F231" s="370" t="str">
        <f t="array" ref="F231">IFERROR(IF(INDEX('Disaggregation Data'!$L$159:$L$310,MATCH(LEFT(M231,255),LEFT('Disaggregation Data'!$J$159:$J$310,255),0))=0,"",INDEX('Disaggregation Data'!$L$159:$L$310,MATCH(LEFT(M231,255),LEFT('Disaggregation Data'!J$159:$J$310,255),0))),"")</f>
        <v/>
      </c>
      <c r="G231" s="370" t="str">
        <f t="array" ref="G231">IFERROR(IF(INDEX('Disaggregation Data'!$M$159:$M$310,MATCH(LEFT(M231,255),LEFT('Disaggregation Data'!$J$159:$J$310,255),0))=0,"",INDEX('Disaggregation Data'!$M$159:$M$310,MATCH(LEFT(M231,255),LEFT('Disaggregation Data'!J$159:$J$310,255),0))),"")</f>
        <v/>
      </c>
      <c r="H231" s="369" t="str">
        <f t="array" ref="H231">IFERROR(IF(INDEX('Disaggregation Data'!$N$159:$N$310,MATCH(LEFT(M231,255),LEFT('Disaggregation Data'!$J$159:$J$310,255),0))=0,"",INDEX('Disaggregation Data'!$N$159:$N$310,MATCH(LEFT(M231,255),LEFT('Disaggregation Data'!J$159:$J$310,255),0))),"")</f>
        <v/>
      </c>
      <c r="I231" s="459" t="str">
        <f t="array" ref="I231">IFERROR(IF(INDEX('Disaggregation Records'!$G$59:$G$92,MATCH(LEFT(L231,255),LEFT('Disaggregation Records'!$D$59:$D$92,255),0))=0,"",INDEX('Disaggregation Records'!$G$59:$G$92,MATCH(LEFT(L231,255),LEFT('Disaggregation Records'!$D$59:$D$92,255),0))),"")</f>
        <v/>
      </c>
      <c r="J231" s="464" t="s">
        <v>751</v>
      </c>
      <c r="K231" s="464">
        <f t="shared" si="12"/>
        <v>23</v>
      </c>
      <c r="L231" s="464" t="str">
        <f t="shared" si="13"/>
        <v/>
      </c>
      <c r="M231" s="464" t="str">
        <f t="shared" si="14"/>
        <v/>
      </c>
      <c r="N231" s="464" t="b">
        <f t="shared" si="15"/>
        <v>0</v>
      </c>
      <c r="O231" s="468" t="s">
        <v>1767</v>
      </c>
      <c r="P231" s="202"/>
      <c r="Q231" s="179"/>
    </row>
    <row r="232" spans="1:17" ht="37.5" customHeight="1" x14ac:dyDescent="0.3">
      <c r="A232" s="367">
        <v>7</v>
      </c>
      <c r="B232" s="384" t="str">
        <f>IFERROR(VLOOKUP(A232,'Outcome Indicators - Section C'!$A$10:$S$27,19,FALSE),"")</f>
        <v/>
      </c>
      <c r="C232" s="467" t="str">
        <f t="array" ref="C232">IFERROR(IF(INDEX('Disaggregation Records'!$E$59:$E$92,MATCH(LEFT(L232,255),LEFT('Disaggregation Records'!$D$59:$D$92,255),0))=0,"",INDEX('Disaggregation Records'!$E$59:$E$92,MATCH(LEFT(L232,255),LEFT('Disaggregation Records'!$D$59:$D$92,255),0))),"")</f>
        <v/>
      </c>
      <c r="D232" s="467" t="str">
        <f t="array" ref="D232">IFERROR(IF(INDEX('Disaggregation Records'!$F$59:$F$92,MATCH(LEFT(L232,255),LEFT('Disaggregation Records'!$D$59:$D$92,255),0))=0,"",INDEX('Disaggregation Records'!$F$59:$F$92,MATCH(LEFT(L232,255),LEFT('Disaggregation Records'!$D$59:$D$92,255),0))),"")</f>
        <v/>
      </c>
      <c r="E232" s="370" t="str">
        <f t="array" ref="E232">IFERROR(IF(INDEX('Disaggregation Data'!$K$159:$K$310,MATCH(LEFT(M232,255),LEFT('Disaggregation Data'!$J$159:$J$310,255),0))=0,"",INDEX('Disaggregation Data'!$K$159:$K$310,MATCH(LEFT(M232,255),LEFT('Disaggregation Data'!J$159:$J$310,255),0))),"")</f>
        <v/>
      </c>
      <c r="F232" s="370" t="str">
        <f t="array" ref="F232">IFERROR(IF(INDEX('Disaggregation Data'!$L$159:$L$310,MATCH(LEFT(M232,255),LEFT('Disaggregation Data'!$J$159:$J$310,255),0))=0,"",INDEX('Disaggregation Data'!$L$159:$L$310,MATCH(LEFT(M232,255),LEFT('Disaggregation Data'!J$159:$J$310,255),0))),"")</f>
        <v/>
      </c>
      <c r="G232" s="370" t="str">
        <f t="array" ref="G232">IFERROR(IF(INDEX('Disaggregation Data'!$M$159:$M$310,MATCH(LEFT(M232,255),LEFT('Disaggregation Data'!$J$159:$J$310,255),0))=0,"",INDEX('Disaggregation Data'!$M$159:$M$310,MATCH(LEFT(M232,255),LEFT('Disaggregation Data'!J$159:$J$310,255),0))),"")</f>
        <v/>
      </c>
      <c r="H232" s="369" t="str">
        <f t="array" ref="H232">IFERROR(IF(INDEX('Disaggregation Data'!$N$159:$N$310,MATCH(LEFT(M232,255),LEFT('Disaggregation Data'!$J$159:$J$310,255),0))=0,"",INDEX('Disaggregation Data'!$N$159:$N$310,MATCH(LEFT(M232,255),LEFT('Disaggregation Data'!J$159:$J$310,255),0))),"")</f>
        <v/>
      </c>
      <c r="I232" s="459" t="str">
        <f t="array" ref="I232">IFERROR(IF(INDEX('Disaggregation Records'!$G$59:$G$92,MATCH(LEFT(L232,255),LEFT('Disaggregation Records'!$D$59:$D$92,255),0))=0,"",INDEX('Disaggregation Records'!$G$59:$G$92,MATCH(LEFT(L232,255),LEFT('Disaggregation Records'!$D$59:$D$92,255),0))),"")</f>
        <v/>
      </c>
      <c r="J232" s="464" t="s">
        <v>751</v>
      </c>
      <c r="K232" s="464">
        <f t="shared" ref="K232:K295" si="16">IF(B232=B231,K231+1,0)</f>
        <v>24</v>
      </c>
      <c r="L232" s="464" t="str">
        <f t="shared" ref="L232:L295" si="17">IF(B232&lt;&gt;"",B232&amp;"-"&amp;K232,"")</f>
        <v/>
      </c>
      <c r="M232" s="464" t="str">
        <f t="shared" ref="M232:M295" si="18">IF(B232&lt;&gt;"",B232&amp;C232&amp;D232,"")</f>
        <v/>
      </c>
      <c r="N232" s="464" t="b">
        <f t="shared" ref="N232:N295" si="19">IFERROR(IF(B232&lt;&gt;"",TRUE,FALSE),"")</f>
        <v>0</v>
      </c>
      <c r="O232" s="468" t="s">
        <v>1768</v>
      </c>
      <c r="P232" s="202"/>
      <c r="Q232" s="179"/>
    </row>
    <row r="233" spans="1:17" ht="37.5" customHeight="1" x14ac:dyDescent="0.3">
      <c r="A233" s="367">
        <v>7</v>
      </c>
      <c r="B233" s="384" t="str">
        <f>IFERROR(VLOOKUP(A233,'Outcome Indicators - Section C'!$A$10:$S$27,19,FALSE),"")</f>
        <v/>
      </c>
      <c r="C233" s="467" t="str">
        <f t="array" ref="C233">IFERROR(IF(INDEX('Disaggregation Records'!$E$59:$E$92,MATCH(LEFT(L233,255),LEFT('Disaggregation Records'!$D$59:$D$92,255),0))=0,"",INDEX('Disaggregation Records'!$E$59:$E$92,MATCH(LEFT(L233,255),LEFT('Disaggregation Records'!$D$59:$D$92,255),0))),"")</f>
        <v/>
      </c>
      <c r="D233" s="467" t="str">
        <f t="array" ref="D233">IFERROR(IF(INDEX('Disaggregation Records'!$F$59:$F$92,MATCH(LEFT(L233,255),LEFT('Disaggregation Records'!$D$59:$D$92,255),0))=0,"",INDEX('Disaggregation Records'!$F$59:$F$92,MATCH(LEFT(L233,255),LEFT('Disaggregation Records'!$D$59:$D$92,255),0))),"")</f>
        <v/>
      </c>
      <c r="E233" s="370" t="str">
        <f t="array" ref="E233">IFERROR(IF(INDEX('Disaggregation Data'!$K$159:$K$310,MATCH(LEFT(M233,255),LEFT('Disaggregation Data'!$J$159:$J$310,255),0))=0,"",INDEX('Disaggregation Data'!$K$159:$K$310,MATCH(LEFT(M233,255),LEFT('Disaggregation Data'!J$159:$J$310,255),0))),"")</f>
        <v/>
      </c>
      <c r="F233" s="370" t="str">
        <f t="array" ref="F233">IFERROR(IF(INDEX('Disaggregation Data'!$L$159:$L$310,MATCH(LEFT(M233,255),LEFT('Disaggregation Data'!$J$159:$J$310,255),0))=0,"",INDEX('Disaggregation Data'!$L$159:$L$310,MATCH(LEFT(M233,255),LEFT('Disaggregation Data'!J$159:$J$310,255),0))),"")</f>
        <v/>
      </c>
      <c r="G233" s="370" t="str">
        <f t="array" ref="G233">IFERROR(IF(INDEX('Disaggregation Data'!$M$159:$M$310,MATCH(LEFT(M233,255),LEFT('Disaggregation Data'!$J$159:$J$310,255),0))=0,"",INDEX('Disaggregation Data'!$M$159:$M$310,MATCH(LEFT(M233,255),LEFT('Disaggregation Data'!J$159:$J$310,255),0))),"")</f>
        <v/>
      </c>
      <c r="H233" s="369" t="str">
        <f t="array" ref="H233">IFERROR(IF(INDEX('Disaggregation Data'!$N$159:$N$310,MATCH(LEFT(M233,255),LEFT('Disaggregation Data'!$J$159:$J$310,255),0))=0,"",INDEX('Disaggregation Data'!$N$159:$N$310,MATCH(LEFT(M233,255),LEFT('Disaggregation Data'!J$159:$J$310,255),0))),"")</f>
        <v/>
      </c>
      <c r="I233" s="459" t="str">
        <f t="array" ref="I233">IFERROR(IF(INDEX('Disaggregation Records'!$G$59:$G$92,MATCH(LEFT(L233,255),LEFT('Disaggregation Records'!$D$59:$D$92,255),0))=0,"",INDEX('Disaggregation Records'!$G$59:$G$92,MATCH(LEFT(L233,255),LEFT('Disaggregation Records'!$D$59:$D$92,255),0))),"")</f>
        <v/>
      </c>
      <c r="J233" s="464" t="s">
        <v>751</v>
      </c>
      <c r="K233" s="464">
        <f t="shared" si="16"/>
        <v>25</v>
      </c>
      <c r="L233" s="464" t="str">
        <f t="shared" si="17"/>
        <v/>
      </c>
      <c r="M233" s="464" t="str">
        <f t="shared" si="18"/>
        <v/>
      </c>
      <c r="N233" s="464" t="b">
        <f t="shared" si="19"/>
        <v>0</v>
      </c>
      <c r="O233" s="468" t="s">
        <v>1769</v>
      </c>
      <c r="P233" s="202"/>
      <c r="Q233" s="179"/>
    </row>
    <row r="234" spans="1:17" ht="37.5" customHeight="1" x14ac:dyDescent="0.3">
      <c r="A234" s="367">
        <v>7</v>
      </c>
      <c r="B234" s="384" t="str">
        <f>IFERROR(VLOOKUP(A234,'Outcome Indicators - Section C'!$A$10:$S$27,19,FALSE),"")</f>
        <v/>
      </c>
      <c r="C234" s="467" t="str">
        <f t="array" ref="C234">IFERROR(IF(INDEX('Disaggregation Records'!$E$59:$E$92,MATCH(LEFT(L234,255),LEFT('Disaggregation Records'!$D$59:$D$92,255),0))=0,"",INDEX('Disaggregation Records'!$E$59:$E$92,MATCH(LEFT(L234,255),LEFT('Disaggregation Records'!$D$59:$D$92,255),0))),"")</f>
        <v/>
      </c>
      <c r="D234" s="467" t="str">
        <f t="array" ref="D234">IFERROR(IF(INDEX('Disaggregation Records'!$F$59:$F$92,MATCH(LEFT(L234,255),LEFT('Disaggregation Records'!$D$59:$D$92,255),0))=0,"",INDEX('Disaggregation Records'!$F$59:$F$92,MATCH(LEFT(L234,255),LEFT('Disaggregation Records'!$D$59:$D$92,255),0))),"")</f>
        <v/>
      </c>
      <c r="E234" s="370" t="str">
        <f t="array" ref="E234">IFERROR(IF(INDEX('Disaggregation Data'!$K$159:$K$310,MATCH(LEFT(M234,255),LEFT('Disaggregation Data'!$J$159:$J$310,255),0))=0,"",INDEX('Disaggregation Data'!$K$159:$K$310,MATCH(LEFT(M234,255),LEFT('Disaggregation Data'!J$159:$J$310,255),0))),"")</f>
        <v/>
      </c>
      <c r="F234" s="370" t="str">
        <f t="array" ref="F234">IFERROR(IF(INDEX('Disaggregation Data'!$L$159:$L$310,MATCH(LEFT(M234,255),LEFT('Disaggregation Data'!$J$159:$J$310,255),0))=0,"",INDEX('Disaggregation Data'!$L$159:$L$310,MATCH(LEFT(M234,255),LEFT('Disaggregation Data'!J$159:$J$310,255),0))),"")</f>
        <v/>
      </c>
      <c r="G234" s="370" t="str">
        <f t="array" ref="G234">IFERROR(IF(INDEX('Disaggregation Data'!$M$159:$M$310,MATCH(LEFT(M234,255),LEFT('Disaggregation Data'!$J$159:$J$310,255),0))=0,"",INDEX('Disaggregation Data'!$M$159:$M$310,MATCH(LEFT(M234,255),LEFT('Disaggregation Data'!J$159:$J$310,255),0))),"")</f>
        <v/>
      </c>
      <c r="H234" s="369" t="str">
        <f t="array" ref="H234">IFERROR(IF(INDEX('Disaggregation Data'!$N$159:$N$310,MATCH(LEFT(M234,255),LEFT('Disaggregation Data'!$J$159:$J$310,255),0))=0,"",INDEX('Disaggregation Data'!$N$159:$N$310,MATCH(LEFT(M234,255),LEFT('Disaggregation Data'!J$159:$J$310,255),0))),"")</f>
        <v/>
      </c>
      <c r="I234" s="459" t="str">
        <f t="array" ref="I234">IFERROR(IF(INDEX('Disaggregation Records'!$G$59:$G$92,MATCH(LEFT(L234,255),LEFT('Disaggregation Records'!$D$59:$D$92,255),0))=0,"",INDEX('Disaggregation Records'!$G$59:$G$92,MATCH(LEFT(L234,255),LEFT('Disaggregation Records'!$D$59:$D$92,255),0))),"")</f>
        <v/>
      </c>
      <c r="J234" s="464" t="s">
        <v>751</v>
      </c>
      <c r="K234" s="464">
        <f t="shared" si="16"/>
        <v>26</v>
      </c>
      <c r="L234" s="464" t="str">
        <f t="shared" si="17"/>
        <v/>
      </c>
      <c r="M234" s="464" t="str">
        <f t="shared" si="18"/>
        <v/>
      </c>
      <c r="N234" s="464" t="b">
        <f t="shared" si="19"/>
        <v>0</v>
      </c>
      <c r="O234" s="468" t="s">
        <v>1770</v>
      </c>
      <c r="P234" s="202"/>
      <c r="Q234" s="179"/>
    </row>
    <row r="235" spans="1:17" ht="37.5" customHeight="1" x14ac:dyDescent="0.3">
      <c r="A235" s="367">
        <v>7</v>
      </c>
      <c r="B235" s="384" t="str">
        <f>IFERROR(VLOOKUP(A235,'Outcome Indicators - Section C'!$A$10:$S$27,19,FALSE),"")</f>
        <v/>
      </c>
      <c r="C235" s="467" t="str">
        <f t="array" ref="C235">IFERROR(IF(INDEX('Disaggregation Records'!$E$59:$E$92,MATCH(LEFT(L235,255),LEFT('Disaggregation Records'!$D$59:$D$92,255),0))=0,"",INDEX('Disaggregation Records'!$E$59:$E$92,MATCH(LEFT(L235,255),LEFT('Disaggregation Records'!$D$59:$D$92,255),0))),"")</f>
        <v/>
      </c>
      <c r="D235" s="467" t="str">
        <f t="array" ref="D235">IFERROR(IF(INDEX('Disaggregation Records'!$F$59:$F$92,MATCH(LEFT(L235,255),LEFT('Disaggregation Records'!$D$59:$D$92,255),0))=0,"",INDEX('Disaggregation Records'!$F$59:$F$92,MATCH(LEFT(L235,255),LEFT('Disaggregation Records'!$D$59:$D$92,255),0))),"")</f>
        <v/>
      </c>
      <c r="E235" s="370" t="str">
        <f t="array" ref="E235">IFERROR(IF(INDEX('Disaggregation Data'!$K$159:$K$310,MATCH(LEFT(M235,255),LEFT('Disaggregation Data'!$J$159:$J$310,255),0))=0,"",INDEX('Disaggregation Data'!$K$159:$K$310,MATCH(LEFT(M235,255),LEFT('Disaggregation Data'!J$159:$J$310,255),0))),"")</f>
        <v/>
      </c>
      <c r="F235" s="370" t="str">
        <f t="array" ref="F235">IFERROR(IF(INDEX('Disaggregation Data'!$L$159:$L$310,MATCH(LEFT(M235,255),LEFT('Disaggregation Data'!$J$159:$J$310,255),0))=0,"",INDEX('Disaggregation Data'!$L$159:$L$310,MATCH(LEFT(M235,255),LEFT('Disaggregation Data'!J$159:$J$310,255),0))),"")</f>
        <v/>
      </c>
      <c r="G235" s="370" t="str">
        <f t="array" ref="G235">IFERROR(IF(INDEX('Disaggregation Data'!$M$159:$M$310,MATCH(LEFT(M235,255),LEFT('Disaggregation Data'!$J$159:$J$310,255),0))=0,"",INDEX('Disaggregation Data'!$M$159:$M$310,MATCH(LEFT(M235,255),LEFT('Disaggregation Data'!J$159:$J$310,255),0))),"")</f>
        <v/>
      </c>
      <c r="H235" s="369" t="str">
        <f t="array" ref="H235">IFERROR(IF(INDEX('Disaggregation Data'!$N$159:$N$310,MATCH(LEFT(M235,255),LEFT('Disaggregation Data'!$J$159:$J$310,255),0))=0,"",INDEX('Disaggregation Data'!$N$159:$N$310,MATCH(LEFT(M235,255),LEFT('Disaggregation Data'!J$159:$J$310,255),0))),"")</f>
        <v/>
      </c>
      <c r="I235" s="459" t="str">
        <f t="array" ref="I235">IFERROR(IF(INDEX('Disaggregation Records'!$G$59:$G$92,MATCH(LEFT(L235,255),LEFT('Disaggregation Records'!$D$59:$D$92,255),0))=0,"",INDEX('Disaggregation Records'!$G$59:$G$92,MATCH(LEFT(L235,255),LEFT('Disaggregation Records'!$D$59:$D$92,255),0))),"")</f>
        <v/>
      </c>
      <c r="J235" s="464" t="s">
        <v>751</v>
      </c>
      <c r="K235" s="464">
        <f t="shared" si="16"/>
        <v>27</v>
      </c>
      <c r="L235" s="464" t="str">
        <f t="shared" si="17"/>
        <v/>
      </c>
      <c r="M235" s="464" t="str">
        <f t="shared" si="18"/>
        <v/>
      </c>
      <c r="N235" s="464" t="b">
        <f t="shared" si="19"/>
        <v>0</v>
      </c>
      <c r="O235" s="468" t="s">
        <v>1771</v>
      </c>
      <c r="P235" s="202"/>
      <c r="Q235" s="179"/>
    </row>
    <row r="236" spans="1:17" ht="37.5" customHeight="1" x14ac:dyDescent="0.3">
      <c r="A236" s="367">
        <v>7</v>
      </c>
      <c r="B236" s="384" t="str">
        <f>IFERROR(VLOOKUP(A236,'Outcome Indicators - Section C'!$A$10:$S$27,19,FALSE),"")</f>
        <v/>
      </c>
      <c r="C236" s="467" t="str">
        <f t="array" ref="C236">IFERROR(IF(INDEX('Disaggregation Records'!$E$59:$E$92,MATCH(LEFT(L236,255),LEFT('Disaggregation Records'!$D$59:$D$92,255),0))=0,"",INDEX('Disaggregation Records'!$E$59:$E$92,MATCH(LEFT(L236,255),LEFT('Disaggregation Records'!$D$59:$D$92,255),0))),"")</f>
        <v/>
      </c>
      <c r="D236" s="467" t="str">
        <f t="array" ref="D236">IFERROR(IF(INDEX('Disaggregation Records'!$F$59:$F$92,MATCH(LEFT(L236,255),LEFT('Disaggregation Records'!$D$59:$D$92,255),0))=0,"",INDEX('Disaggregation Records'!$F$59:$F$92,MATCH(LEFT(L236,255),LEFT('Disaggregation Records'!$D$59:$D$92,255),0))),"")</f>
        <v/>
      </c>
      <c r="E236" s="370" t="str">
        <f t="array" ref="E236">IFERROR(IF(INDEX('Disaggregation Data'!$K$159:$K$310,MATCH(LEFT(M236,255),LEFT('Disaggregation Data'!$J$159:$J$310,255),0))=0,"",INDEX('Disaggregation Data'!$K$159:$K$310,MATCH(LEFT(M236,255),LEFT('Disaggregation Data'!J$159:$J$310,255),0))),"")</f>
        <v/>
      </c>
      <c r="F236" s="370" t="str">
        <f t="array" ref="F236">IFERROR(IF(INDEX('Disaggregation Data'!$L$159:$L$310,MATCH(LEFT(M236,255),LEFT('Disaggregation Data'!$J$159:$J$310,255),0))=0,"",INDEX('Disaggregation Data'!$L$159:$L$310,MATCH(LEFT(M236,255),LEFT('Disaggregation Data'!J$159:$J$310,255),0))),"")</f>
        <v/>
      </c>
      <c r="G236" s="370" t="str">
        <f t="array" ref="G236">IFERROR(IF(INDEX('Disaggregation Data'!$M$159:$M$310,MATCH(LEFT(M236,255),LEFT('Disaggregation Data'!$J$159:$J$310,255),0))=0,"",INDEX('Disaggregation Data'!$M$159:$M$310,MATCH(LEFT(M236,255),LEFT('Disaggregation Data'!J$159:$J$310,255),0))),"")</f>
        <v/>
      </c>
      <c r="H236" s="369" t="str">
        <f t="array" ref="H236">IFERROR(IF(INDEX('Disaggregation Data'!$N$159:$N$310,MATCH(LEFT(M236,255),LEFT('Disaggregation Data'!$J$159:$J$310,255),0))=0,"",INDEX('Disaggregation Data'!$N$159:$N$310,MATCH(LEFT(M236,255),LEFT('Disaggregation Data'!J$159:$J$310,255),0))),"")</f>
        <v/>
      </c>
      <c r="I236" s="459" t="str">
        <f t="array" ref="I236">IFERROR(IF(INDEX('Disaggregation Records'!$G$59:$G$92,MATCH(LEFT(L236,255),LEFT('Disaggregation Records'!$D$59:$D$92,255),0))=0,"",INDEX('Disaggregation Records'!$G$59:$G$92,MATCH(LEFT(L236,255),LEFT('Disaggregation Records'!$D$59:$D$92,255),0))),"")</f>
        <v/>
      </c>
      <c r="J236" s="464" t="s">
        <v>751</v>
      </c>
      <c r="K236" s="464">
        <f t="shared" si="16"/>
        <v>28</v>
      </c>
      <c r="L236" s="464" t="str">
        <f t="shared" si="17"/>
        <v/>
      </c>
      <c r="M236" s="464" t="str">
        <f t="shared" si="18"/>
        <v/>
      </c>
      <c r="N236" s="464" t="b">
        <f t="shared" si="19"/>
        <v>0</v>
      </c>
      <c r="O236" s="468" t="s">
        <v>1772</v>
      </c>
      <c r="P236" s="202"/>
      <c r="Q236" s="179"/>
    </row>
    <row r="237" spans="1:17" ht="37.5" customHeight="1" x14ac:dyDescent="0.3">
      <c r="A237" s="367">
        <v>7</v>
      </c>
      <c r="B237" s="384" t="str">
        <f>IFERROR(VLOOKUP(A237,'Outcome Indicators - Section C'!$A$10:$S$27,19,FALSE),"")</f>
        <v/>
      </c>
      <c r="C237" s="467" t="str">
        <f t="array" ref="C237">IFERROR(IF(INDEX('Disaggregation Records'!$E$59:$E$92,MATCH(LEFT(L237,255),LEFT('Disaggregation Records'!$D$59:$D$92,255),0))=0,"",INDEX('Disaggregation Records'!$E$59:$E$92,MATCH(LEFT(L237,255),LEFT('Disaggregation Records'!$D$59:$D$92,255),0))),"")</f>
        <v/>
      </c>
      <c r="D237" s="467" t="str">
        <f t="array" ref="D237">IFERROR(IF(INDEX('Disaggregation Records'!$F$59:$F$92,MATCH(LEFT(L237,255),LEFT('Disaggregation Records'!$D$59:$D$92,255),0))=0,"",INDEX('Disaggregation Records'!$F$59:$F$92,MATCH(LEFT(L237,255),LEFT('Disaggregation Records'!$D$59:$D$92,255),0))),"")</f>
        <v/>
      </c>
      <c r="E237" s="370" t="str">
        <f t="array" ref="E237">IFERROR(IF(INDEX('Disaggregation Data'!$K$159:$K$310,MATCH(LEFT(M237,255),LEFT('Disaggregation Data'!$J$159:$J$310,255),0))=0,"",INDEX('Disaggregation Data'!$K$159:$K$310,MATCH(LEFT(M237,255),LEFT('Disaggregation Data'!J$159:$J$310,255),0))),"")</f>
        <v/>
      </c>
      <c r="F237" s="370" t="str">
        <f t="array" ref="F237">IFERROR(IF(INDEX('Disaggregation Data'!$L$159:$L$310,MATCH(LEFT(M237,255),LEFT('Disaggregation Data'!$J$159:$J$310,255),0))=0,"",INDEX('Disaggregation Data'!$L$159:$L$310,MATCH(LEFT(M237,255),LEFT('Disaggregation Data'!J$159:$J$310,255),0))),"")</f>
        <v/>
      </c>
      <c r="G237" s="370" t="str">
        <f t="array" ref="G237">IFERROR(IF(INDEX('Disaggregation Data'!$M$159:$M$310,MATCH(LEFT(M237,255),LEFT('Disaggregation Data'!$J$159:$J$310,255),0))=0,"",INDEX('Disaggregation Data'!$M$159:$M$310,MATCH(LEFT(M237,255),LEFT('Disaggregation Data'!J$159:$J$310,255),0))),"")</f>
        <v/>
      </c>
      <c r="H237" s="369" t="str">
        <f t="array" ref="H237">IFERROR(IF(INDEX('Disaggregation Data'!$N$159:$N$310,MATCH(LEFT(M237,255),LEFT('Disaggregation Data'!$J$159:$J$310,255),0))=0,"",INDEX('Disaggregation Data'!$N$159:$N$310,MATCH(LEFT(M237,255),LEFT('Disaggregation Data'!J$159:$J$310,255),0))),"")</f>
        <v/>
      </c>
      <c r="I237" s="459" t="str">
        <f t="array" ref="I237">IFERROR(IF(INDEX('Disaggregation Records'!$G$59:$G$92,MATCH(LEFT(L237,255),LEFT('Disaggregation Records'!$D$59:$D$92,255),0))=0,"",INDEX('Disaggregation Records'!$G$59:$G$92,MATCH(LEFT(L237,255),LEFT('Disaggregation Records'!$D$59:$D$92,255),0))),"")</f>
        <v/>
      </c>
      <c r="J237" s="464" t="s">
        <v>751</v>
      </c>
      <c r="K237" s="464">
        <f t="shared" si="16"/>
        <v>29</v>
      </c>
      <c r="L237" s="464" t="str">
        <f t="shared" si="17"/>
        <v/>
      </c>
      <c r="M237" s="464" t="str">
        <f t="shared" si="18"/>
        <v/>
      </c>
      <c r="N237" s="464" t="b">
        <f t="shared" si="19"/>
        <v>0</v>
      </c>
      <c r="O237" s="468" t="s">
        <v>1773</v>
      </c>
      <c r="P237" s="202"/>
      <c r="Q237" s="179"/>
    </row>
    <row r="238" spans="1:17" ht="37.5" customHeight="1" x14ac:dyDescent="0.3">
      <c r="A238" s="367">
        <v>8</v>
      </c>
      <c r="B238" s="384" t="str">
        <f>IFERROR(VLOOKUP(A238,'Outcome Indicators - Section C'!$A$10:$S$27,19,FALSE),"")</f>
        <v/>
      </c>
      <c r="C238" s="467" t="str">
        <f t="array" ref="C238">IFERROR(IF(INDEX('Disaggregation Records'!$E$59:$E$92,MATCH(LEFT(L238,255),LEFT('Disaggregation Records'!$D$59:$D$92,255),0))=0,"",INDEX('Disaggregation Records'!$E$59:$E$92,MATCH(LEFT(L238,255),LEFT('Disaggregation Records'!$D$59:$D$92,255),0))),"")</f>
        <v/>
      </c>
      <c r="D238" s="467" t="str">
        <f t="array" ref="D238">IFERROR(IF(INDEX('Disaggregation Records'!$F$59:$F$92,MATCH(LEFT(L238,255),LEFT('Disaggregation Records'!$D$59:$D$92,255),0))=0,"",INDEX('Disaggregation Records'!$F$59:$F$92,MATCH(LEFT(L238,255),LEFT('Disaggregation Records'!$D$59:$D$92,255),0))),"")</f>
        <v/>
      </c>
      <c r="E238" s="370" t="str">
        <f t="array" ref="E238">IFERROR(IF(INDEX('Disaggregation Data'!$K$159:$K$310,MATCH(LEFT(M238,255),LEFT('Disaggregation Data'!$J$159:$J$310,255),0))=0,"",INDEX('Disaggregation Data'!$K$159:$K$310,MATCH(LEFT(M238,255),LEFT('Disaggregation Data'!J$159:$J$310,255),0))),"")</f>
        <v/>
      </c>
      <c r="F238" s="370" t="str">
        <f t="array" ref="F238">IFERROR(IF(INDEX('Disaggregation Data'!$L$159:$L$310,MATCH(LEFT(M238,255),LEFT('Disaggregation Data'!$J$159:$J$310,255),0))=0,"",INDEX('Disaggregation Data'!$L$159:$L$310,MATCH(LEFT(M238,255),LEFT('Disaggregation Data'!J$159:$J$310,255),0))),"")</f>
        <v/>
      </c>
      <c r="G238" s="370" t="str">
        <f t="array" ref="G238">IFERROR(IF(INDEX('Disaggregation Data'!$M$159:$M$310,MATCH(LEFT(M238,255),LEFT('Disaggregation Data'!$J$159:$J$310,255),0))=0,"",INDEX('Disaggregation Data'!$M$159:$M$310,MATCH(LEFT(M238,255),LEFT('Disaggregation Data'!J$159:$J$310,255),0))),"")</f>
        <v/>
      </c>
      <c r="H238" s="369" t="str">
        <f t="array" ref="H238">IFERROR(IF(INDEX('Disaggregation Data'!$N$159:$N$310,MATCH(LEFT(M238,255),LEFT('Disaggregation Data'!$J$159:$J$310,255),0))=0,"",INDEX('Disaggregation Data'!$N$159:$N$310,MATCH(LEFT(M238,255),LEFT('Disaggregation Data'!J$159:$J$310,255),0))),"")</f>
        <v/>
      </c>
      <c r="I238" s="459" t="str">
        <f t="array" ref="I238">IFERROR(IF(INDEX('Disaggregation Records'!$G$59:$G$92,MATCH(LEFT(L238,255),LEFT('Disaggregation Records'!$D$59:$D$92,255),0))=0,"",INDEX('Disaggregation Records'!$G$59:$G$92,MATCH(LEFT(L238,255),LEFT('Disaggregation Records'!$D$59:$D$92,255),0))),"")</f>
        <v/>
      </c>
      <c r="J238" s="464" t="s">
        <v>753</v>
      </c>
      <c r="K238" s="464">
        <f t="shared" si="16"/>
        <v>30</v>
      </c>
      <c r="L238" s="464" t="str">
        <f t="shared" si="17"/>
        <v/>
      </c>
      <c r="M238" s="464" t="str">
        <f t="shared" si="18"/>
        <v/>
      </c>
      <c r="N238" s="464" t="b">
        <f t="shared" si="19"/>
        <v>0</v>
      </c>
      <c r="O238" s="468" t="s">
        <v>1774</v>
      </c>
      <c r="P238" s="202"/>
      <c r="Q238" s="179"/>
    </row>
    <row r="239" spans="1:17" ht="37.5" customHeight="1" x14ac:dyDescent="0.3">
      <c r="A239" s="367">
        <v>8</v>
      </c>
      <c r="B239" s="384" t="str">
        <f>IFERROR(VLOOKUP(A239,'Outcome Indicators - Section C'!$A$10:$S$27,19,FALSE),"")</f>
        <v/>
      </c>
      <c r="C239" s="467" t="str">
        <f t="array" ref="C239">IFERROR(IF(INDEX('Disaggregation Records'!$E$59:$E$92,MATCH(LEFT(L239,255),LEFT('Disaggregation Records'!$D$59:$D$92,255),0))=0,"",INDEX('Disaggregation Records'!$E$59:$E$92,MATCH(LEFT(L239,255),LEFT('Disaggregation Records'!$D$59:$D$92,255),0))),"")</f>
        <v/>
      </c>
      <c r="D239" s="467" t="str">
        <f t="array" ref="D239">IFERROR(IF(INDEX('Disaggregation Records'!$F$59:$F$92,MATCH(LEFT(L239,255),LEFT('Disaggregation Records'!$D$59:$D$92,255),0))=0,"",INDEX('Disaggregation Records'!$F$59:$F$92,MATCH(LEFT(L239,255),LEFT('Disaggregation Records'!$D$59:$D$92,255),0))),"")</f>
        <v/>
      </c>
      <c r="E239" s="370" t="str">
        <f t="array" ref="E239">IFERROR(IF(INDEX('Disaggregation Data'!$K$159:$K$310,MATCH(LEFT(M239,255),LEFT('Disaggregation Data'!$J$159:$J$310,255),0))=0,"",INDEX('Disaggregation Data'!$K$159:$K$310,MATCH(LEFT(M239,255),LEFT('Disaggregation Data'!J$159:$J$310,255),0))),"")</f>
        <v/>
      </c>
      <c r="F239" s="370" t="str">
        <f t="array" ref="F239">IFERROR(IF(INDEX('Disaggregation Data'!$L$159:$L$310,MATCH(LEFT(M239,255),LEFT('Disaggregation Data'!$J$159:$J$310,255),0))=0,"",INDEX('Disaggregation Data'!$L$159:$L$310,MATCH(LEFT(M239,255),LEFT('Disaggregation Data'!J$159:$J$310,255),0))),"")</f>
        <v/>
      </c>
      <c r="G239" s="370" t="str">
        <f t="array" ref="G239">IFERROR(IF(INDEX('Disaggregation Data'!$M$159:$M$310,MATCH(LEFT(M239,255),LEFT('Disaggregation Data'!$J$159:$J$310,255),0))=0,"",INDEX('Disaggregation Data'!$M$159:$M$310,MATCH(LEFT(M239,255),LEFT('Disaggregation Data'!J$159:$J$310,255),0))),"")</f>
        <v/>
      </c>
      <c r="H239" s="369" t="str">
        <f t="array" ref="H239">IFERROR(IF(INDEX('Disaggregation Data'!$N$159:$N$310,MATCH(LEFT(M239,255),LEFT('Disaggregation Data'!$J$159:$J$310,255),0))=0,"",INDEX('Disaggregation Data'!$N$159:$N$310,MATCH(LEFT(M239,255),LEFT('Disaggregation Data'!J$159:$J$310,255),0))),"")</f>
        <v/>
      </c>
      <c r="I239" s="459" t="str">
        <f t="array" ref="I239">IFERROR(IF(INDEX('Disaggregation Records'!$G$59:$G$92,MATCH(LEFT(L239,255),LEFT('Disaggregation Records'!$D$59:$D$92,255),0))=0,"",INDEX('Disaggregation Records'!$G$59:$G$92,MATCH(LEFT(L239,255),LEFT('Disaggregation Records'!$D$59:$D$92,255),0))),"")</f>
        <v/>
      </c>
      <c r="J239" s="464" t="s">
        <v>753</v>
      </c>
      <c r="K239" s="464">
        <f t="shared" si="16"/>
        <v>31</v>
      </c>
      <c r="L239" s="464" t="str">
        <f t="shared" si="17"/>
        <v/>
      </c>
      <c r="M239" s="464" t="str">
        <f t="shared" si="18"/>
        <v/>
      </c>
      <c r="N239" s="464" t="b">
        <f t="shared" si="19"/>
        <v>0</v>
      </c>
      <c r="O239" s="468" t="s">
        <v>1775</v>
      </c>
      <c r="P239" s="202"/>
      <c r="Q239" s="179"/>
    </row>
    <row r="240" spans="1:17" ht="37.5" customHeight="1" x14ac:dyDescent="0.3">
      <c r="A240" s="367">
        <v>8</v>
      </c>
      <c r="B240" s="384" t="str">
        <f>IFERROR(VLOOKUP(A240,'Outcome Indicators - Section C'!$A$10:$S$27,19,FALSE),"")</f>
        <v/>
      </c>
      <c r="C240" s="467" t="str">
        <f t="array" ref="C240">IFERROR(IF(INDEX('Disaggregation Records'!$E$59:$E$92,MATCH(LEFT(L240,255),LEFT('Disaggregation Records'!$D$59:$D$92,255),0))=0,"",INDEX('Disaggregation Records'!$E$59:$E$92,MATCH(LEFT(L240,255),LEFT('Disaggregation Records'!$D$59:$D$92,255),0))),"")</f>
        <v/>
      </c>
      <c r="D240" s="467" t="str">
        <f t="array" ref="D240">IFERROR(IF(INDEX('Disaggregation Records'!$F$59:$F$92,MATCH(LEFT(L240,255),LEFT('Disaggregation Records'!$D$59:$D$92,255),0))=0,"",INDEX('Disaggregation Records'!$F$59:$F$92,MATCH(LEFT(L240,255),LEFT('Disaggregation Records'!$D$59:$D$92,255),0))),"")</f>
        <v/>
      </c>
      <c r="E240" s="370" t="str">
        <f t="array" ref="E240">IFERROR(IF(INDEX('Disaggregation Data'!$K$159:$K$310,MATCH(LEFT(M240,255),LEFT('Disaggregation Data'!$J$159:$J$310,255),0))=0,"",INDEX('Disaggregation Data'!$K$159:$K$310,MATCH(LEFT(M240,255),LEFT('Disaggregation Data'!J$159:$J$310,255),0))),"")</f>
        <v/>
      </c>
      <c r="F240" s="370" t="str">
        <f t="array" ref="F240">IFERROR(IF(INDEX('Disaggregation Data'!$L$159:$L$310,MATCH(LEFT(M240,255),LEFT('Disaggregation Data'!$J$159:$J$310,255),0))=0,"",INDEX('Disaggregation Data'!$L$159:$L$310,MATCH(LEFT(M240,255),LEFT('Disaggregation Data'!J$159:$J$310,255),0))),"")</f>
        <v/>
      </c>
      <c r="G240" s="370" t="str">
        <f t="array" ref="G240">IFERROR(IF(INDEX('Disaggregation Data'!$M$159:$M$310,MATCH(LEFT(M240,255),LEFT('Disaggregation Data'!$J$159:$J$310,255),0))=0,"",INDEX('Disaggregation Data'!$M$159:$M$310,MATCH(LEFT(M240,255),LEFT('Disaggregation Data'!J$159:$J$310,255),0))),"")</f>
        <v/>
      </c>
      <c r="H240" s="369" t="str">
        <f t="array" ref="H240">IFERROR(IF(INDEX('Disaggregation Data'!$N$159:$N$310,MATCH(LEFT(M240,255),LEFT('Disaggregation Data'!$J$159:$J$310,255),0))=0,"",INDEX('Disaggregation Data'!$N$159:$N$310,MATCH(LEFT(M240,255),LEFT('Disaggregation Data'!J$159:$J$310,255),0))),"")</f>
        <v/>
      </c>
      <c r="I240" s="459" t="str">
        <f t="array" ref="I240">IFERROR(IF(INDEX('Disaggregation Records'!$G$59:$G$92,MATCH(LEFT(L240,255),LEFT('Disaggregation Records'!$D$59:$D$92,255),0))=0,"",INDEX('Disaggregation Records'!$G$59:$G$92,MATCH(LEFT(L240,255),LEFT('Disaggregation Records'!$D$59:$D$92,255),0))),"")</f>
        <v/>
      </c>
      <c r="J240" s="464" t="s">
        <v>753</v>
      </c>
      <c r="K240" s="464">
        <f t="shared" si="16"/>
        <v>32</v>
      </c>
      <c r="L240" s="464" t="str">
        <f t="shared" si="17"/>
        <v/>
      </c>
      <c r="M240" s="464" t="str">
        <f t="shared" si="18"/>
        <v/>
      </c>
      <c r="N240" s="464" t="b">
        <f t="shared" si="19"/>
        <v>0</v>
      </c>
      <c r="O240" s="468" t="s">
        <v>1776</v>
      </c>
      <c r="P240" s="202"/>
      <c r="Q240" s="179"/>
    </row>
    <row r="241" spans="1:17" ht="37.5" customHeight="1" x14ac:dyDescent="0.3">
      <c r="A241" s="367">
        <v>8</v>
      </c>
      <c r="B241" s="384" t="str">
        <f>IFERROR(VLOOKUP(A241,'Outcome Indicators - Section C'!$A$10:$S$27,19,FALSE),"")</f>
        <v/>
      </c>
      <c r="C241" s="467" t="str">
        <f t="array" ref="C241">IFERROR(IF(INDEX('Disaggregation Records'!$E$59:$E$92,MATCH(LEFT(L241,255),LEFT('Disaggregation Records'!$D$59:$D$92,255),0))=0,"",INDEX('Disaggregation Records'!$E$59:$E$92,MATCH(LEFT(L241,255),LEFT('Disaggregation Records'!$D$59:$D$92,255),0))),"")</f>
        <v/>
      </c>
      <c r="D241" s="467" t="str">
        <f t="array" ref="D241">IFERROR(IF(INDEX('Disaggregation Records'!$F$59:$F$92,MATCH(LEFT(L241,255),LEFT('Disaggregation Records'!$D$59:$D$92,255),0))=0,"",INDEX('Disaggregation Records'!$F$59:$F$92,MATCH(LEFT(L241,255),LEFT('Disaggregation Records'!$D$59:$D$92,255),0))),"")</f>
        <v/>
      </c>
      <c r="E241" s="370" t="str">
        <f t="array" ref="E241">IFERROR(IF(INDEX('Disaggregation Data'!$K$159:$K$310,MATCH(LEFT(M241,255),LEFT('Disaggregation Data'!$J$159:$J$310,255),0))=0,"",INDEX('Disaggregation Data'!$K$159:$K$310,MATCH(LEFT(M241,255),LEFT('Disaggregation Data'!J$159:$J$310,255),0))),"")</f>
        <v/>
      </c>
      <c r="F241" s="370" t="str">
        <f t="array" ref="F241">IFERROR(IF(INDEX('Disaggregation Data'!$L$159:$L$310,MATCH(LEFT(M241,255),LEFT('Disaggregation Data'!$J$159:$J$310,255),0))=0,"",INDEX('Disaggregation Data'!$L$159:$L$310,MATCH(LEFT(M241,255),LEFT('Disaggregation Data'!J$159:$J$310,255),0))),"")</f>
        <v/>
      </c>
      <c r="G241" s="370" t="str">
        <f t="array" ref="G241">IFERROR(IF(INDEX('Disaggregation Data'!$M$159:$M$310,MATCH(LEFT(M241,255),LEFT('Disaggregation Data'!$J$159:$J$310,255),0))=0,"",INDEX('Disaggregation Data'!$M$159:$M$310,MATCH(LEFT(M241,255),LEFT('Disaggregation Data'!J$159:$J$310,255),0))),"")</f>
        <v/>
      </c>
      <c r="H241" s="369" t="str">
        <f t="array" ref="H241">IFERROR(IF(INDEX('Disaggregation Data'!$N$159:$N$310,MATCH(LEFT(M241,255),LEFT('Disaggregation Data'!$J$159:$J$310,255),0))=0,"",INDEX('Disaggregation Data'!$N$159:$N$310,MATCH(LEFT(M241,255),LEFT('Disaggregation Data'!J$159:$J$310,255),0))),"")</f>
        <v/>
      </c>
      <c r="I241" s="459" t="str">
        <f t="array" ref="I241">IFERROR(IF(INDEX('Disaggregation Records'!$G$59:$G$92,MATCH(LEFT(L241,255),LEFT('Disaggregation Records'!$D$59:$D$92,255),0))=0,"",INDEX('Disaggregation Records'!$G$59:$G$92,MATCH(LEFT(L241,255),LEFT('Disaggregation Records'!$D$59:$D$92,255),0))),"")</f>
        <v/>
      </c>
      <c r="J241" s="464" t="s">
        <v>753</v>
      </c>
      <c r="K241" s="464">
        <f t="shared" si="16"/>
        <v>33</v>
      </c>
      <c r="L241" s="464" t="str">
        <f t="shared" si="17"/>
        <v/>
      </c>
      <c r="M241" s="464" t="str">
        <f t="shared" si="18"/>
        <v/>
      </c>
      <c r="N241" s="464" t="b">
        <f t="shared" si="19"/>
        <v>0</v>
      </c>
      <c r="O241" s="468" t="s">
        <v>1777</v>
      </c>
      <c r="P241" s="202"/>
      <c r="Q241" s="179"/>
    </row>
    <row r="242" spans="1:17" ht="37.5" customHeight="1" x14ac:dyDescent="0.3">
      <c r="A242" s="367">
        <v>8</v>
      </c>
      <c r="B242" s="384" t="str">
        <f>IFERROR(VLOOKUP(A242,'Outcome Indicators - Section C'!$A$10:$S$27,19,FALSE),"")</f>
        <v/>
      </c>
      <c r="C242" s="467" t="str">
        <f t="array" ref="C242">IFERROR(IF(INDEX('Disaggregation Records'!$E$59:$E$92,MATCH(LEFT(L242,255),LEFT('Disaggregation Records'!$D$59:$D$92,255),0))=0,"",INDEX('Disaggregation Records'!$E$59:$E$92,MATCH(LEFT(L242,255),LEFT('Disaggregation Records'!$D$59:$D$92,255),0))),"")</f>
        <v/>
      </c>
      <c r="D242" s="467" t="str">
        <f t="array" ref="D242">IFERROR(IF(INDEX('Disaggregation Records'!$F$59:$F$92,MATCH(LEFT(L242,255),LEFT('Disaggregation Records'!$D$59:$D$92,255),0))=0,"",INDEX('Disaggregation Records'!$F$59:$F$92,MATCH(LEFT(L242,255),LEFT('Disaggregation Records'!$D$59:$D$92,255),0))),"")</f>
        <v/>
      </c>
      <c r="E242" s="370" t="str">
        <f t="array" ref="E242">IFERROR(IF(INDEX('Disaggregation Data'!$K$159:$K$310,MATCH(LEFT(M242,255),LEFT('Disaggregation Data'!$J$159:$J$310,255),0))=0,"",INDEX('Disaggregation Data'!$K$159:$K$310,MATCH(LEFT(M242,255),LEFT('Disaggregation Data'!J$159:$J$310,255),0))),"")</f>
        <v/>
      </c>
      <c r="F242" s="370" t="str">
        <f t="array" ref="F242">IFERROR(IF(INDEX('Disaggregation Data'!$L$159:$L$310,MATCH(LEFT(M242,255),LEFT('Disaggregation Data'!$J$159:$J$310,255),0))=0,"",INDEX('Disaggregation Data'!$L$159:$L$310,MATCH(LEFT(M242,255),LEFT('Disaggregation Data'!J$159:$J$310,255),0))),"")</f>
        <v/>
      </c>
      <c r="G242" s="370" t="str">
        <f t="array" ref="G242">IFERROR(IF(INDEX('Disaggregation Data'!$M$159:$M$310,MATCH(LEFT(M242,255),LEFT('Disaggregation Data'!$J$159:$J$310,255),0))=0,"",INDEX('Disaggregation Data'!$M$159:$M$310,MATCH(LEFT(M242,255),LEFT('Disaggregation Data'!J$159:$J$310,255),0))),"")</f>
        <v/>
      </c>
      <c r="H242" s="369" t="str">
        <f t="array" ref="H242">IFERROR(IF(INDEX('Disaggregation Data'!$N$159:$N$310,MATCH(LEFT(M242,255),LEFT('Disaggregation Data'!$J$159:$J$310,255),0))=0,"",INDEX('Disaggregation Data'!$N$159:$N$310,MATCH(LEFT(M242,255),LEFT('Disaggregation Data'!J$159:$J$310,255),0))),"")</f>
        <v/>
      </c>
      <c r="I242" s="459" t="str">
        <f t="array" ref="I242">IFERROR(IF(INDEX('Disaggregation Records'!$G$59:$G$92,MATCH(LEFT(L242,255),LEFT('Disaggregation Records'!$D$59:$D$92,255),0))=0,"",INDEX('Disaggregation Records'!$G$59:$G$92,MATCH(LEFT(L242,255),LEFT('Disaggregation Records'!$D$59:$D$92,255),0))),"")</f>
        <v/>
      </c>
      <c r="J242" s="464" t="s">
        <v>753</v>
      </c>
      <c r="K242" s="464">
        <f t="shared" si="16"/>
        <v>34</v>
      </c>
      <c r="L242" s="464" t="str">
        <f t="shared" si="17"/>
        <v/>
      </c>
      <c r="M242" s="464" t="str">
        <f t="shared" si="18"/>
        <v/>
      </c>
      <c r="N242" s="464" t="b">
        <f t="shared" si="19"/>
        <v>0</v>
      </c>
      <c r="O242" s="468" t="s">
        <v>1778</v>
      </c>
      <c r="P242" s="202"/>
      <c r="Q242" s="179"/>
    </row>
    <row r="243" spans="1:17" ht="37.5" customHeight="1" x14ac:dyDescent="0.3">
      <c r="A243" s="367">
        <v>8</v>
      </c>
      <c r="B243" s="384" t="str">
        <f>IFERROR(VLOOKUP(A243,'Outcome Indicators - Section C'!$A$10:$S$27,19,FALSE),"")</f>
        <v/>
      </c>
      <c r="C243" s="467" t="str">
        <f t="array" ref="C243">IFERROR(IF(INDEX('Disaggregation Records'!$E$59:$E$92,MATCH(LEFT(L243,255),LEFT('Disaggregation Records'!$D$59:$D$92,255),0))=0,"",INDEX('Disaggregation Records'!$E$59:$E$92,MATCH(LEFT(L243,255),LEFT('Disaggregation Records'!$D$59:$D$92,255),0))),"")</f>
        <v/>
      </c>
      <c r="D243" s="467" t="str">
        <f t="array" ref="D243">IFERROR(IF(INDEX('Disaggregation Records'!$F$59:$F$92,MATCH(LEFT(L243,255),LEFT('Disaggregation Records'!$D$59:$D$92,255),0))=0,"",INDEX('Disaggregation Records'!$F$59:$F$92,MATCH(LEFT(L243,255),LEFT('Disaggregation Records'!$D$59:$D$92,255),0))),"")</f>
        <v/>
      </c>
      <c r="E243" s="370" t="str">
        <f t="array" ref="E243">IFERROR(IF(INDEX('Disaggregation Data'!$K$159:$K$310,MATCH(LEFT(M243,255),LEFT('Disaggregation Data'!$J$159:$J$310,255),0))=0,"",INDEX('Disaggregation Data'!$K$159:$K$310,MATCH(LEFT(M243,255),LEFT('Disaggregation Data'!J$159:$J$310,255),0))),"")</f>
        <v/>
      </c>
      <c r="F243" s="370" t="str">
        <f t="array" ref="F243">IFERROR(IF(INDEX('Disaggregation Data'!$L$159:$L$310,MATCH(LEFT(M243,255),LEFT('Disaggregation Data'!$J$159:$J$310,255),0))=0,"",INDEX('Disaggregation Data'!$L$159:$L$310,MATCH(LEFT(M243,255),LEFT('Disaggregation Data'!J$159:$J$310,255),0))),"")</f>
        <v/>
      </c>
      <c r="G243" s="370" t="str">
        <f t="array" ref="G243">IFERROR(IF(INDEX('Disaggregation Data'!$M$159:$M$310,MATCH(LEFT(M243,255),LEFT('Disaggregation Data'!$J$159:$J$310,255),0))=0,"",INDEX('Disaggregation Data'!$M$159:$M$310,MATCH(LEFT(M243,255),LEFT('Disaggregation Data'!J$159:$J$310,255),0))),"")</f>
        <v/>
      </c>
      <c r="H243" s="369" t="str">
        <f t="array" ref="H243">IFERROR(IF(INDEX('Disaggregation Data'!$N$159:$N$310,MATCH(LEFT(M243,255),LEFT('Disaggregation Data'!$J$159:$J$310,255),0))=0,"",INDEX('Disaggregation Data'!$N$159:$N$310,MATCH(LEFT(M243,255),LEFT('Disaggregation Data'!J$159:$J$310,255),0))),"")</f>
        <v/>
      </c>
      <c r="I243" s="459" t="str">
        <f t="array" ref="I243">IFERROR(IF(INDEX('Disaggregation Records'!$G$59:$G$92,MATCH(LEFT(L243,255),LEFT('Disaggregation Records'!$D$59:$D$92,255),0))=0,"",INDEX('Disaggregation Records'!$G$59:$G$92,MATCH(LEFT(L243,255),LEFT('Disaggregation Records'!$D$59:$D$92,255),0))),"")</f>
        <v/>
      </c>
      <c r="J243" s="464" t="s">
        <v>753</v>
      </c>
      <c r="K243" s="464">
        <f t="shared" si="16"/>
        <v>35</v>
      </c>
      <c r="L243" s="464" t="str">
        <f t="shared" si="17"/>
        <v/>
      </c>
      <c r="M243" s="464" t="str">
        <f t="shared" si="18"/>
        <v/>
      </c>
      <c r="N243" s="464" t="b">
        <f t="shared" si="19"/>
        <v>0</v>
      </c>
      <c r="O243" s="468" t="s">
        <v>1779</v>
      </c>
      <c r="P243" s="202"/>
      <c r="Q243" s="179"/>
    </row>
    <row r="244" spans="1:17" ht="37.5" customHeight="1" x14ac:dyDescent="0.3">
      <c r="A244" s="367">
        <v>8</v>
      </c>
      <c r="B244" s="384" t="str">
        <f>IFERROR(VLOOKUP(A244,'Outcome Indicators - Section C'!$A$10:$S$27,19,FALSE),"")</f>
        <v/>
      </c>
      <c r="C244" s="467" t="str">
        <f t="array" ref="C244">IFERROR(IF(INDEX('Disaggregation Records'!$E$59:$E$92,MATCH(LEFT(L244,255),LEFT('Disaggregation Records'!$D$59:$D$92,255),0))=0,"",INDEX('Disaggregation Records'!$E$59:$E$92,MATCH(LEFT(L244,255),LEFT('Disaggregation Records'!$D$59:$D$92,255),0))),"")</f>
        <v/>
      </c>
      <c r="D244" s="467" t="str">
        <f t="array" ref="D244">IFERROR(IF(INDEX('Disaggregation Records'!$F$59:$F$92,MATCH(LEFT(L244,255),LEFT('Disaggregation Records'!$D$59:$D$92,255),0))=0,"",INDEX('Disaggregation Records'!$F$59:$F$92,MATCH(LEFT(L244,255),LEFT('Disaggregation Records'!$D$59:$D$92,255),0))),"")</f>
        <v/>
      </c>
      <c r="E244" s="370" t="str">
        <f t="array" ref="E244">IFERROR(IF(INDEX('Disaggregation Data'!$K$159:$K$310,MATCH(LEFT(M244,255),LEFT('Disaggregation Data'!$J$159:$J$310,255),0))=0,"",INDEX('Disaggregation Data'!$K$159:$K$310,MATCH(LEFT(M244,255),LEFT('Disaggregation Data'!J$159:$J$310,255),0))),"")</f>
        <v/>
      </c>
      <c r="F244" s="370" t="str">
        <f t="array" ref="F244">IFERROR(IF(INDEX('Disaggregation Data'!$L$159:$L$310,MATCH(LEFT(M244,255),LEFT('Disaggregation Data'!$J$159:$J$310,255),0))=0,"",INDEX('Disaggregation Data'!$L$159:$L$310,MATCH(LEFT(M244,255),LEFT('Disaggregation Data'!J$159:$J$310,255),0))),"")</f>
        <v/>
      </c>
      <c r="G244" s="370" t="str">
        <f t="array" ref="G244">IFERROR(IF(INDEX('Disaggregation Data'!$M$159:$M$310,MATCH(LEFT(M244,255),LEFT('Disaggregation Data'!$J$159:$J$310,255),0))=0,"",INDEX('Disaggregation Data'!$M$159:$M$310,MATCH(LEFT(M244,255),LEFT('Disaggregation Data'!J$159:$J$310,255),0))),"")</f>
        <v/>
      </c>
      <c r="H244" s="369" t="str">
        <f t="array" ref="H244">IFERROR(IF(INDEX('Disaggregation Data'!$N$159:$N$310,MATCH(LEFT(M244,255),LEFT('Disaggregation Data'!$J$159:$J$310,255),0))=0,"",INDEX('Disaggregation Data'!$N$159:$N$310,MATCH(LEFT(M244,255),LEFT('Disaggregation Data'!J$159:$J$310,255),0))),"")</f>
        <v/>
      </c>
      <c r="I244" s="459" t="str">
        <f t="array" ref="I244">IFERROR(IF(INDEX('Disaggregation Records'!$G$59:$G$92,MATCH(LEFT(L244,255),LEFT('Disaggregation Records'!$D$59:$D$92,255),0))=0,"",INDEX('Disaggregation Records'!$G$59:$G$92,MATCH(LEFT(L244,255),LEFT('Disaggregation Records'!$D$59:$D$92,255),0))),"")</f>
        <v/>
      </c>
      <c r="J244" s="464" t="s">
        <v>753</v>
      </c>
      <c r="K244" s="464">
        <f t="shared" si="16"/>
        <v>36</v>
      </c>
      <c r="L244" s="464" t="str">
        <f t="shared" si="17"/>
        <v/>
      </c>
      <c r="M244" s="464" t="str">
        <f t="shared" si="18"/>
        <v/>
      </c>
      <c r="N244" s="464" t="b">
        <f t="shared" si="19"/>
        <v>0</v>
      </c>
      <c r="O244" s="468" t="s">
        <v>1780</v>
      </c>
      <c r="P244" s="202"/>
      <c r="Q244" s="179"/>
    </row>
    <row r="245" spans="1:17" ht="37.5" customHeight="1" x14ac:dyDescent="0.3">
      <c r="A245" s="367">
        <v>8</v>
      </c>
      <c r="B245" s="384" t="str">
        <f>IFERROR(VLOOKUP(A245,'Outcome Indicators - Section C'!$A$10:$S$27,19,FALSE),"")</f>
        <v/>
      </c>
      <c r="C245" s="467" t="str">
        <f t="array" ref="C245">IFERROR(IF(INDEX('Disaggregation Records'!$E$59:$E$92,MATCH(LEFT(L245,255),LEFT('Disaggregation Records'!$D$59:$D$92,255),0))=0,"",INDEX('Disaggregation Records'!$E$59:$E$92,MATCH(LEFT(L245,255),LEFT('Disaggregation Records'!$D$59:$D$92,255),0))),"")</f>
        <v/>
      </c>
      <c r="D245" s="467" t="str">
        <f t="array" ref="D245">IFERROR(IF(INDEX('Disaggregation Records'!$F$59:$F$92,MATCH(LEFT(L245,255),LEFT('Disaggregation Records'!$D$59:$D$92,255),0))=0,"",INDEX('Disaggregation Records'!$F$59:$F$92,MATCH(LEFT(L245,255),LEFT('Disaggregation Records'!$D$59:$D$92,255),0))),"")</f>
        <v/>
      </c>
      <c r="E245" s="370" t="str">
        <f t="array" ref="E245">IFERROR(IF(INDEX('Disaggregation Data'!$K$159:$K$310,MATCH(LEFT(M245,255),LEFT('Disaggregation Data'!$J$159:$J$310,255),0))=0,"",INDEX('Disaggregation Data'!$K$159:$K$310,MATCH(LEFT(M245,255),LEFT('Disaggregation Data'!J$159:$J$310,255),0))),"")</f>
        <v/>
      </c>
      <c r="F245" s="370" t="str">
        <f t="array" ref="F245">IFERROR(IF(INDEX('Disaggregation Data'!$L$159:$L$310,MATCH(LEFT(M245,255),LEFT('Disaggregation Data'!$J$159:$J$310,255),0))=0,"",INDEX('Disaggregation Data'!$L$159:$L$310,MATCH(LEFT(M245,255),LEFT('Disaggregation Data'!J$159:$J$310,255),0))),"")</f>
        <v/>
      </c>
      <c r="G245" s="370" t="str">
        <f t="array" ref="G245">IFERROR(IF(INDEX('Disaggregation Data'!$M$159:$M$310,MATCH(LEFT(M245,255),LEFT('Disaggregation Data'!$J$159:$J$310,255),0))=0,"",INDEX('Disaggregation Data'!$M$159:$M$310,MATCH(LEFT(M245,255),LEFT('Disaggregation Data'!J$159:$J$310,255),0))),"")</f>
        <v/>
      </c>
      <c r="H245" s="369" t="str">
        <f t="array" ref="H245">IFERROR(IF(INDEX('Disaggregation Data'!$N$159:$N$310,MATCH(LEFT(M245,255),LEFT('Disaggregation Data'!$J$159:$J$310,255),0))=0,"",INDEX('Disaggregation Data'!$N$159:$N$310,MATCH(LEFT(M245,255),LEFT('Disaggregation Data'!J$159:$J$310,255),0))),"")</f>
        <v/>
      </c>
      <c r="I245" s="459" t="str">
        <f t="array" ref="I245">IFERROR(IF(INDEX('Disaggregation Records'!$G$59:$G$92,MATCH(LEFT(L245,255),LEFT('Disaggregation Records'!$D$59:$D$92,255),0))=0,"",INDEX('Disaggregation Records'!$G$59:$G$92,MATCH(LEFT(L245,255),LEFT('Disaggregation Records'!$D$59:$D$92,255),0))),"")</f>
        <v/>
      </c>
      <c r="J245" s="464" t="s">
        <v>753</v>
      </c>
      <c r="K245" s="464">
        <f t="shared" si="16"/>
        <v>37</v>
      </c>
      <c r="L245" s="464" t="str">
        <f t="shared" si="17"/>
        <v/>
      </c>
      <c r="M245" s="464" t="str">
        <f t="shared" si="18"/>
        <v/>
      </c>
      <c r="N245" s="464" t="b">
        <f t="shared" si="19"/>
        <v>0</v>
      </c>
      <c r="O245" s="468" t="s">
        <v>1781</v>
      </c>
      <c r="P245" s="202"/>
      <c r="Q245" s="179"/>
    </row>
    <row r="246" spans="1:17" ht="37.5" customHeight="1" x14ac:dyDescent="0.3">
      <c r="A246" s="367">
        <v>8</v>
      </c>
      <c r="B246" s="384" t="str">
        <f>IFERROR(VLOOKUP(A246,'Outcome Indicators - Section C'!$A$10:$S$27,19,FALSE),"")</f>
        <v/>
      </c>
      <c r="C246" s="467" t="str">
        <f t="array" ref="C246">IFERROR(IF(INDEX('Disaggregation Records'!$E$59:$E$92,MATCH(LEFT(L246,255),LEFT('Disaggregation Records'!$D$59:$D$92,255),0))=0,"",INDEX('Disaggregation Records'!$E$59:$E$92,MATCH(LEFT(L246,255),LEFT('Disaggregation Records'!$D$59:$D$92,255),0))),"")</f>
        <v/>
      </c>
      <c r="D246" s="467" t="str">
        <f t="array" ref="D246">IFERROR(IF(INDEX('Disaggregation Records'!$F$59:$F$92,MATCH(LEFT(L246,255),LEFT('Disaggregation Records'!$D$59:$D$92,255),0))=0,"",INDEX('Disaggregation Records'!$F$59:$F$92,MATCH(LEFT(L246,255),LEFT('Disaggregation Records'!$D$59:$D$92,255),0))),"")</f>
        <v/>
      </c>
      <c r="E246" s="370" t="str">
        <f t="array" ref="E246">IFERROR(IF(INDEX('Disaggregation Data'!$K$159:$K$310,MATCH(LEFT(M246,255),LEFT('Disaggregation Data'!$J$159:$J$310,255),0))=0,"",INDEX('Disaggregation Data'!$K$159:$K$310,MATCH(LEFT(M246,255),LEFT('Disaggregation Data'!J$159:$J$310,255),0))),"")</f>
        <v/>
      </c>
      <c r="F246" s="370" t="str">
        <f t="array" ref="F246">IFERROR(IF(INDEX('Disaggregation Data'!$L$159:$L$310,MATCH(LEFT(M246,255),LEFT('Disaggregation Data'!$J$159:$J$310,255),0))=0,"",INDEX('Disaggregation Data'!$L$159:$L$310,MATCH(LEFT(M246,255),LEFT('Disaggregation Data'!J$159:$J$310,255),0))),"")</f>
        <v/>
      </c>
      <c r="G246" s="370" t="str">
        <f t="array" ref="G246">IFERROR(IF(INDEX('Disaggregation Data'!$M$159:$M$310,MATCH(LEFT(M246,255),LEFT('Disaggregation Data'!$J$159:$J$310,255),0))=0,"",INDEX('Disaggregation Data'!$M$159:$M$310,MATCH(LEFT(M246,255),LEFT('Disaggregation Data'!J$159:$J$310,255),0))),"")</f>
        <v/>
      </c>
      <c r="H246" s="369" t="str">
        <f t="array" ref="H246">IFERROR(IF(INDEX('Disaggregation Data'!$N$159:$N$310,MATCH(LEFT(M246,255),LEFT('Disaggregation Data'!$J$159:$J$310,255),0))=0,"",INDEX('Disaggregation Data'!$N$159:$N$310,MATCH(LEFT(M246,255),LEFT('Disaggregation Data'!J$159:$J$310,255),0))),"")</f>
        <v/>
      </c>
      <c r="I246" s="459" t="str">
        <f t="array" ref="I246">IFERROR(IF(INDEX('Disaggregation Records'!$G$59:$G$92,MATCH(LEFT(L246,255),LEFT('Disaggregation Records'!$D$59:$D$92,255),0))=0,"",INDEX('Disaggregation Records'!$G$59:$G$92,MATCH(LEFT(L246,255),LEFT('Disaggregation Records'!$D$59:$D$92,255),0))),"")</f>
        <v/>
      </c>
      <c r="J246" s="464" t="s">
        <v>753</v>
      </c>
      <c r="K246" s="464">
        <f t="shared" si="16"/>
        <v>38</v>
      </c>
      <c r="L246" s="464" t="str">
        <f t="shared" si="17"/>
        <v/>
      </c>
      <c r="M246" s="464" t="str">
        <f t="shared" si="18"/>
        <v/>
      </c>
      <c r="N246" s="464" t="b">
        <f t="shared" si="19"/>
        <v>0</v>
      </c>
      <c r="O246" s="468" t="s">
        <v>1782</v>
      </c>
      <c r="P246" s="202"/>
      <c r="Q246" s="179"/>
    </row>
    <row r="247" spans="1:17" ht="37.5" customHeight="1" x14ac:dyDescent="0.3">
      <c r="A247" s="367">
        <v>8</v>
      </c>
      <c r="B247" s="384" t="str">
        <f>IFERROR(VLOOKUP(A247,'Outcome Indicators - Section C'!$A$10:$S$27,19,FALSE),"")</f>
        <v/>
      </c>
      <c r="C247" s="467" t="str">
        <f t="array" ref="C247">IFERROR(IF(INDEX('Disaggregation Records'!$E$59:$E$92,MATCH(LEFT(L247,255),LEFT('Disaggregation Records'!$D$59:$D$92,255),0))=0,"",INDEX('Disaggregation Records'!$E$59:$E$92,MATCH(LEFT(L247,255),LEFT('Disaggregation Records'!$D$59:$D$92,255),0))),"")</f>
        <v/>
      </c>
      <c r="D247" s="467" t="str">
        <f t="array" ref="D247">IFERROR(IF(INDEX('Disaggregation Records'!$F$59:$F$92,MATCH(LEFT(L247,255),LEFT('Disaggregation Records'!$D$59:$D$92,255),0))=0,"",INDEX('Disaggregation Records'!$F$59:$F$92,MATCH(LEFT(L247,255),LEFT('Disaggregation Records'!$D$59:$D$92,255),0))),"")</f>
        <v/>
      </c>
      <c r="E247" s="370" t="str">
        <f t="array" ref="E247">IFERROR(IF(INDEX('Disaggregation Data'!$K$159:$K$310,MATCH(LEFT(M247,255),LEFT('Disaggregation Data'!$J$159:$J$310,255),0))=0,"",INDEX('Disaggregation Data'!$K$159:$K$310,MATCH(LEFT(M247,255),LEFT('Disaggregation Data'!J$159:$J$310,255),0))),"")</f>
        <v/>
      </c>
      <c r="F247" s="370" t="str">
        <f t="array" ref="F247">IFERROR(IF(INDEX('Disaggregation Data'!$L$159:$L$310,MATCH(LEFT(M247,255),LEFT('Disaggregation Data'!$J$159:$J$310,255),0))=0,"",INDEX('Disaggregation Data'!$L$159:$L$310,MATCH(LEFT(M247,255),LEFT('Disaggregation Data'!J$159:$J$310,255),0))),"")</f>
        <v/>
      </c>
      <c r="G247" s="370" t="str">
        <f t="array" ref="G247">IFERROR(IF(INDEX('Disaggregation Data'!$M$159:$M$310,MATCH(LEFT(M247,255),LEFT('Disaggregation Data'!$J$159:$J$310,255),0))=0,"",INDEX('Disaggregation Data'!$M$159:$M$310,MATCH(LEFT(M247,255),LEFT('Disaggregation Data'!J$159:$J$310,255),0))),"")</f>
        <v/>
      </c>
      <c r="H247" s="369" t="str">
        <f t="array" ref="H247">IFERROR(IF(INDEX('Disaggregation Data'!$N$159:$N$310,MATCH(LEFT(M247,255),LEFT('Disaggregation Data'!$J$159:$J$310,255),0))=0,"",INDEX('Disaggregation Data'!$N$159:$N$310,MATCH(LEFT(M247,255),LEFT('Disaggregation Data'!J$159:$J$310,255),0))),"")</f>
        <v/>
      </c>
      <c r="I247" s="459" t="str">
        <f t="array" ref="I247">IFERROR(IF(INDEX('Disaggregation Records'!$G$59:$G$92,MATCH(LEFT(L247,255),LEFT('Disaggregation Records'!$D$59:$D$92,255),0))=0,"",INDEX('Disaggregation Records'!$G$59:$G$92,MATCH(LEFT(L247,255),LEFT('Disaggregation Records'!$D$59:$D$92,255),0))),"")</f>
        <v/>
      </c>
      <c r="J247" s="464" t="s">
        <v>753</v>
      </c>
      <c r="K247" s="464">
        <f t="shared" si="16"/>
        <v>39</v>
      </c>
      <c r="L247" s="464" t="str">
        <f t="shared" si="17"/>
        <v/>
      </c>
      <c r="M247" s="464" t="str">
        <f t="shared" si="18"/>
        <v/>
      </c>
      <c r="N247" s="464" t="b">
        <f t="shared" si="19"/>
        <v>0</v>
      </c>
      <c r="O247" s="468" t="s">
        <v>1783</v>
      </c>
      <c r="P247" s="202"/>
      <c r="Q247" s="179"/>
    </row>
    <row r="248" spans="1:17" ht="37.5" customHeight="1" x14ac:dyDescent="0.3">
      <c r="A248" s="367">
        <v>9</v>
      </c>
      <c r="B248" s="384" t="str">
        <f>IFERROR(VLOOKUP(A248,'Outcome Indicators - Section C'!$A$10:$S$27,19,FALSE),"")</f>
        <v/>
      </c>
      <c r="C248" s="467" t="str">
        <f t="array" ref="C248">IFERROR(IF(INDEX('Disaggregation Records'!$E$59:$E$92,MATCH(LEFT(L248,255),LEFT('Disaggregation Records'!$D$59:$D$92,255),0))=0,"",INDEX('Disaggregation Records'!$E$59:$E$92,MATCH(LEFT(L248,255),LEFT('Disaggregation Records'!$D$59:$D$92,255),0))),"")</f>
        <v/>
      </c>
      <c r="D248" s="467" t="str">
        <f t="array" ref="D248">IFERROR(IF(INDEX('Disaggregation Records'!$F$59:$F$92,MATCH(LEFT(L248,255),LEFT('Disaggregation Records'!$D$59:$D$92,255),0))=0,"",INDEX('Disaggregation Records'!$F$59:$F$92,MATCH(LEFT(L248,255),LEFT('Disaggregation Records'!$D$59:$D$92,255),0))),"")</f>
        <v/>
      </c>
      <c r="E248" s="370" t="str">
        <f t="array" ref="E248">IFERROR(IF(INDEX('Disaggregation Data'!$K$159:$K$310,MATCH(LEFT(M248,255),LEFT('Disaggregation Data'!$J$159:$J$310,255),0))=0,"",INDEX('Disaggregation Data'!$K$159:$K$310,MATCH(LEFT(M248,255),LEFT('Disaggregation Data'!J$159:$J$310,255),0))),"")</f>
        <v/>
      </c>
      <c r="F248" s="370" t="str">
        <f t="array" ref="F248">IFERROR(IF(INDEX('Disaggregation Data'!$L$159:$L$310,MATCH(LEFT(M248,255),LEFT('Disaggregation Data'!$J$159:$J$310,255),0))=0,"",INDEX('Disaggregation Data'!$L$159:$L$310,MATCH(LEFT(M248,255),LEFT('Disaggregation Data'!J$159:$J$310,255),0))),"")</f>
        <v/>
      </c>
      <c r="G248" s="370" t="str">
        <f t="array" ref="G248">IFERROR(IF(INDEX('Disaggregation Data'!$M$159:$M$310,MATCH(LEFT(M248,255),LEFT('Disaggregation Data'!$J$159:$J$310,255),0))=0,"",INDEX('Disaggregation Data'!$M$159:$M$310,MATCH(LEFT(M248,255),LEFT('Disaggregation Data'!J$159:$J$310,255),0))),"")</f>
        <v/>
      </c>
      <c r="H248" s="369" t="str">
        <f t="array" ref="H248">IFERROR(IF(INDEX('Disaggregation Data'!$N$159:$N$310,MATCH(LEFT(M248,255),LEFT('Disaggregation Data'!$J$159:$J$310,255),0))=0,"",INDEX('Disaggregation Data'!$N$159:$N$310,MATCH(LEFT(M248,255),LEFT('Disaggregation Data'!J$159:$J$310,255),0))),"")</f>
        <v/>
      </c>
      <c r="I248" s="459" t="str">
        <f t="array" ref="I248">IFERROR(IF(INDEX('Disaggregation Records'!$G$59:$G$92,MATCH(LEFT(L248,255),LEFT('Disaggregation Records'!$D$59:$D$92,255),0))=0,"",INDEX('Disaggregation Records'!$G$59:$G$92,MATCH(LEFT(L248,255),LEFT('Disaggregation Records'!$D$59:$D$92,255),0))),"")</f>
        <v/>
      </c>
      <c r="J248" s="464" t="s">
        <v>755</v>
      </c>
      <c r="K248" s="464">
        <f t="shared" si="16"/>
        <v>40</v>
      </c>
      <c r="L248" s="464" t="str">
        <f t="shared" si="17"/>
        <v/>
      </c>
      <c r="M248" s="464" t="str">
        <f t="shared" si="18"/>
        <v/>
      </c>
      <c r="N248" s="464" t="b">
        <f t="shared" si="19"/>
        <v>0</v>
      </c>
      <c r="O248" s="468" t="s">
        <v>1784</v>
      </c>
      <c r="P248" s="202"/>
      <c r="Q248" s="179"/>
    </row>
    <row r="249" spans="1:17" ht="37.5" customHeight="1" x14ac:dyDescent="0.3">
      <c r="A249" s="367">
        <v>9</v>
      </c>
      <c r="B249" s="384" t="str">
        <f>IFERROR(VLOOKUP(A249,'Outcome Indicators - Section C'!$A$10:$S$27,19,FALSE),"")</f>
        <v/>
      </c>
      <c r="C249" s="467" t="str">
        <f t="array" ref="C249">IFERROR(IF(INDEX('Disaggregation Records'!$E$59:$E$92,MATCH(LEFT(L249,255),LEFT('Disaggregation Records'!$D$59:$D$92,255),0))=0,"",INDEX('Disaggregation Records'!$E$59:$E$92,MATCH(LEFT(L249,255),LEFT('Disaggregation Records'!$D$59:$D$92,255),0))),"")</f>
        <v/>
      </c>
      <c r="D249" s="467" t="str">
        <f t="array" ref="D249">IFERROR(IF(INDEX('Disaggregation Records'!$F$59:$F$92,MATCH(LEFT(L249,255),LEFT('Disaggregation Records'!$D$59:$D$92,255),0))=0,"",INDEX('Disaggregation Records'!$F$59:$F$92,MATCH(LEFT(L249,255),LEFT('Disaggregation Records'!$D$59:$D$92,255),0))),"")</f>
        <v/>
      </c>
      <c r="E249" s="370" t="str">
        <f t="array" ref="E249">IFERROR(IF(INDEX('Disaggregation Data'!$K$159:$K$310,MATCH(LEFT(M249,255),LEFT('Disaggregation Data'!$J$159:$J$310,255),0))=0,"",INDEX('Disaggregation Data'!$K$159:$K$310,MATCH(LEFT(M249,255),LEFT('Disaggregation Data'!J$159:$J$310,255),0))),"")</f>
        <v/>
      </c>
      <c r="F249" s="370" t="str">
        <f t="array" ref="F249">IFERROR(IF(INDEX('Disaggregation Data'!$L$159:$L$310,MATCH(LEFT(M249,255),LEFT('Disaggregation Data'!$J$159:$J$310,255),0))=0,"",INDEX('Disaggregation Data'!$L$159:$L$310,MATCH(LEFT(M249,255),LEFT('Disaggregation Data'!J$159:$J$310,255),0))),"")</f>
        <v/>
      </c>
      <c r="G249" s="370" t="str">
        <f t="array" ref="G249">IFERROR(IF(INDEX('Disaggregation Data'!$M$159:$M$310,MATCH(LEFT(M249,255),LEFT('Disaggregation Data'!$J$159:$J$310,255),0))=0,"",INDEX('Disaggregation Data'!$M$159:$M$310,MATCH(LEFT(M249,255),LEFT('Disaggregation Data'!J$159:$J$310,255),0))),"")</f>
        <v/>
      </c>
      <c r="H249" s="369" t="str">
        <f t="array" ref="H249">IFERROR(IF(INDEX('Disaggregation Data'!$N$159:$N$310,MATCH(LEFT(M249,255),LEFT('Disaggregation Data'!$J$159:$J$310,255),0))=0,"",INDEX('Disaggregation Data'!$N$159:$N$310,MATCH(LEFT(M249,255),LEFT('Disaggregation Data'!J$159:$J$310,255),0))),"")</f>
        <v/>
      </c>
      <c r="I249" s="459" t="str">
        <f t="array" ref="I249">IFERROR(IF(INDEX('Disaggregation Records'!$G$59:$G$92,MATCH(LEFT(L249,255),LEFT('Disaggregation Records'!$D$59:$D$92,255),0))=0,"",INDEX('Disaggregation Records'!$G$59:$G$92,MATCH(LEFT(L249,255),LEFT('Disaggregation Records'!$D$59:$D$92,255),0))),"")</f>
        <v/>
      </c>
      <c r="J249" s="464" t="s">
        <v>755</v>
      </c>
      <c r="K249" s="464">
        <f t="shared" si="16"/>
        <v>41</v>
      </c>
      <c r="L249" s="464" t="str">
        <f t="shared" si="17"/>
        <v/>
      </c>
      <c r="M249" s="464" t="str">
        <f t="shared" si="18"/>
        <v/>
      </c>
      <c r="N249" s="464" t="b">
        <f t="shared" si="19"/>
        <v>0</v>
      </c>
      <c r="O249" s="468" t="s">
        <v>1785</v>
      </c>
      <c r="P249" s="202"/>
      <c r="Q249" s="179"/>
    </row>
    <row r="250" spans="1:17" ht="37.5" customHeight="1" x14ac:dyDescent="0.3">
      <c r="A250" s="367">
        <v>9</v>
      </c>
      <c r="B250" s="384" t="str">
        <f>IFERROR(VLOOKUP(A250,'Outcome Indicators - Section C'!$A$10:$S$27,19,FALSE),"")</f>
        <v/>
      </c>
      <c r="C250" s="467" t="str">
        <f t="array" ref="C250">IFERROR(IF(INDEX('Disaggregation Records'!$E$59:$E$92,MATCH(LEFT(L250,255),LEFT('Disaggregation Records'!$D$59:$D$92,255),0))=0,"",INDEX('Disaggregation Records'!$E$59:$E$92,MATCH(LEFT(L250,255),LEFT('Disaggregation Records'!$D$59:$D$92,255),0))),"")</f>
        <v/>
      </c>
      <c r="D250" s="467" t="str">
        <f t="array" ref="D250">IFERROR(IF(INDEX('Disaggregation Records'!$F$59:$F$92,MATCH(LEFT(L250,255),LEFT('Disaggregation Records'!$D$59:$D$92,255),0))=0,"",INDEX('Disaggregation Records'!$F$59:$F$92,MATCH(LEFT(L250,255),LEFT('Disaggregation Records'!$D$59:$D$92,255),0))),"")</f>
        <v/>
      </c>
      <c r="E250" s="370" t="str">
        <f t="array" ref="E250">IFERROR(IF(INDEX('Disaggregation Data'!$K$159:$K$310,MATCH(LEFT(M250,255),LEFT('Disaggregation Data'!$J$159:$J$310,255),0))=0,"",INDEX('Disaggregation Data'!$K$159:$K$310,MATCH(LEFT(M250,255),LEFT('Disaggregation Data'!J$159:$J$310,255),0))),"")</f>
        <v/>
      </c>
      <c r="F250" s="370" t="str">
        <f t="array" ref="F250">IFERROR(IF(INDEX('Disaggregation Data'!$L$159:$L$310,MATCH(LEFT(M250,255),LEFT('Disaggregation Data'!$J$159:$J$310,255),0))=0,"",INDEX('Disaggregation Data'!$L$159:$L$310,MATCH(LEFT(M250,255),LEFT('Disaggregation Data'!J$159:$J$310,255),0))),"")</f>
        <v/>
      </c>
      <c r="G250" s="370" t="str">
        <f t="array" ref="G250">IFERROR(IF(INDEX('Disaggregation Data'!$M$159:$M$310,MATCH(LEFT(M250,255),LEFT('Disaggregation Data'!$J$159:$J$310,255),0))=0,"",INDEX('Disaggregation Data'!$M$159:$M$310,MATCH(LEFT(M250,255),LEFT('Disaggregation Data'!J$159:$J$310,255),0))),"")</f>
        <v/>
      </c>
      <c r="H250" s="369" t="str">
        <f t="array" ref="H250">IFERROR(IF(INDEX('Disaggregation Data'!$N$159:$N$310,MATCH(LEFT(M250,255),LEFT('Disaggregation Data'!$J$159:$J$310,255),0))=0,"",INDEX('Disaggregation Data'!$N$159:$N$310,MATCH(LEFT(M250,255),LEFT('Disaggregation Data'!J$159:$J$310,255),0))),"")</f>
        <v/>
      </c>
      <c r="I250" s="459" t="str">
        <f t="array" ref="I250">IFERROR(IF(INDEX('Disaggregation Records'!$G$59:$G$92,MATCH(LEFT(L250,255),LEFT('Disaggregation Records'!$D$59:$D$92,255),0))=0,"",INDEX('Disaggregation Records'!$G$59:$G$92,MATCH(LEFT(L250,255),LEFT('Disaggregation Records'!$D$59:$D$92,255),0))),"")</f>
        <v/>
      </c>
      <c r="J250" s="464" t="s">
        <v>755</v>
      </c>
      <c r="K250" s="464">
        <f t="shared" si="16"/>
        <v>42</v>
      </c>
      <c r="L250" s="464" t="str">
        <f t="shared" si="17"/>
        <v/>
      </c>
      <c r="M250" s="464" t="str">
        <f t="shared" si="18"/>
        <v/>
      </c>
      <c r="N250" s="464" t="b">
        <f t="shared" si="19"/>
        <v>0</v>
      </c>
      <c r="O250" s="468" t="s">
        <v>1786</v>
      </c>
      <c r="P250" s="202"/>
      <c r="Q250" s="179"/>
    </row>
    <row r="251" spans="1:17" ht="37.5" customHeight="1" x14ac:dyDescent="0.3">
      <c r="A251" s="367">
        <v>9</v>
      </c>
      <c r="B251" s="384" t="str">
        <f>IFERROR(VLOOKUP(A251,'Outcome Indicators - Section C'!$A$10:$S$27,19,FALSE),"")</f>
        <v/>
      </c>
      <c r="C251" s="467" t="str">
        <f t="array" ref="C251">IFERROR(IF(INDEX('Disaggregation Records'!$E$59:$E$92,MATCH(LEFT(L251,255),LEFT('Disaggregation Records'!$D$59:$D$92,255),0))=0,"",INDEX('Disaggregation Records'!$E$59:$E$92,MATCH(LEFT(L251,255),LEFT('Disaggregation Records'!$D$59:$D$92,255),0))),"")</f>
        <v/>
      </c>
      <c r="D251" s="467" t="str">
        <f t="array" ref="D251">IFERROR(IF(INDEX('Disaggregation Records'!$F$59:$F$92,MATCH(LEFT(L251,255),LEFT('Disaggregation Records'!$D$59:$D$92,255),0))=0,"",INDEX('Disaggregation Records'!$F$59:$F$92,MATCH(LEFT(L251,255),LEFT('Disaggregation Records'!$D$59:$D$92,255),0))),"")</f>
        <v/>
      </c>
      <c r="E251" s="370" t="str">
        <f t="array" ref="E251">IFERROR(IF(INDEX('Disaggregation Data'!$K$159:$K$310,MATCH(LEFT(M251,255),LEFT('Disaggregation Data'!$J$159:$J$310,255),0))=0,"",INDEX('Disaggregation Data'!$K$159:$K$310,MATCH(LEFT(M251,255),LEFT('Disaggregation Data'!J$159:$J$310,255),0))),"")</f>
        <v/>
      </c>
      <c r="F251" s="370" t="str">
        <f t="array" ref="F251">IFERROR(IF(INDEX('Disaggregation Data'!$L$159:$L$310,MATCH(LEFT(M251,255),LEFT('Disaggregation Data'!$J$159:$J$310,255),0))=0,"",INDEX('Disaggregation Data'!$L$159:$L$310,MATCH(LEFT(M251,255),LEFT('Disaggregation Data'!J$159:$J$310,255),0))),"")</f>
        <v/>
      </c>
      <c r="G251" s="370" t="str">
        <f t="array" ref="G251">IFERROR(IF(INDEX('Disaggregation Data'!$M$159:$M$310,MATCH(LEFT(M251,255),LEFT('Disaggregation Data'!$J$159:$J$310,255),0))=0,"",INDEX('Disaggregation Data'!$M$159:$M$310,MATCH(LEFT(M251,255),LEFT('Disaggregation Data'!J$159:$J$310,255),0))),"")</f>
        <v/>
      </c>
      <c r="H251" s="369" t="str">
        <f t="array" ref="H251">IFERROR(IF(INDEX('Disaggregation Data'!$N$159:$N$310,MATCH(LEFT(M251,255),LEFT('Disaggregation Data'!$J$159:$J$310,255),0))=0,"",INDEX('Disaggregation Data'!$N$159:$N$310,MATCH(LEFT(M251,255),LEFT('Disaggregation Data'!J$159:$J$310,255),0))),"")</f>
        <v/>
      </c>
      <c r="I251" s="459" t="str">
        <f t="array" ref="I251">IFERROR(IF(INDEX('Disaggregation Records'!$G$59:$G$92,MATCH(LEFT(L251,255),LEFT('Disaggregation Records'!$D$59:$D$92,255),0))=0,"",INDEX('Disaggregation Records'!$G$59:$G$92,MATCH(LEFT(L251,255),LEFT('Disaggregation Records'!$D$59:$D$92,255),0))),"")</f>
        <v/>
      </c>
      <c r="J251" s="464" t="s">
        <v>755</v>
      </c>
      <c r="K251" s="464">
        <f t="shared" si="16"/>
        <v>43</v>
      </c>
      <c r="L251" s="464" t="str">
        <f t="shared" si="17"/>
        <v/>
      </c>
      <c r="M251" s="464" t="str">
        <f t="shared" si="18"/>
        <v/>
      </c>
      <c r="N251" s="464" t="b">
        <f t="shared" si="19"/>
        <v>0</v>
      </c>
      <c r="O251" s="468" t="s">
        <v>1787</v>
      </c>
      <c r="P251" s="202"/>
      <c r="Q251" s="179"/>
    </row>
    <row r="252" spans="1:17" ht="37.5" customHeight="1" x14ac:dyDescent="0.3">
      <c r="A252" s="367">
        <v>9</v>
      </c>
      <c r="B252" s="384" t="str">
        <f>IFERROR(VLOOKUP(A252,'Outcome Indicators - Section C'!$A$10:$S$27,19,FALSE),"")</f>
        <v/>
      </c>
      <c r="C252" s="467" t="str">
        <f t="array" ref="C252">IFERROR(IF(INDEX('Disaggregation Records'!$E$59:$E$92,MATCH(LEFT(L252,255),LEFT('Disaggregation Records'!$D$59:$D$92,255),0))=0,"",INDEX('Disaggregation Records'!$E$59:$E$92,MATCH(LEFT(L252,255),LEFT('Disaggregation Records'!$D$59:$D$92,255),0))),"")</f>
        <v/>
      </c>
      <c r="D252" s="467" t="str">
        <f t="array" ref="D252">IFERROR(IF(INDEX('Disaggregation Records'!$F$59:$F$92,MATCH(LEFT(L252,255),LEFT('Disaggregation Records'!$D$59:$D$92,255),0))=0,"",INDEX('Disaggregation Records'!$F$59:$F$92,MATCH(LEFT(L252,255),LEFT('Disaggregation Records'!$D$59:$D$92,255),0))),"")</f>
        <v/>
      </c>
      <c r="E252" s="370" t="str">
        <f t="array" ref="E252">IFERROR(IF(INDEX('Disaggregation Data'!$K$159:$K$310,MATCH(LEFT(M252,255),LEFT('Disaggregation Data'!$J$159:$J$310,255),0))=0,"",INDEX('Disaggregation Data'!$K$159:$K$310,MATCH(LEFT(M252,255),LEFT('Disaggregation Data'!J$159:$J$310,255),0))),"")</f>
        <v/>
      </c>
      <c r="F252" s="370" t="str">
        <f t="array" ref="F252">IFERROR(IF(INDEX('Disaggregation Data'!$L$159:$L$310,MATCH(LEFT(M252,255),LEFT('Disaggregation Data'!$J$159:$J$310,255),0))=0,"",INDEX('Disaggregation Data'!$L$159:$L$310,MATCH(LEFT(M252,255),LEFT('Disaggregation Data'!J$159:$J$310,255),0))),"")</f>
        <v/>
      </c>
      <c r="G252" s="370" t="str">
        <f t="array" ref="G252">IFERROR(IF(INDEX('Disaggregation Data'!$M$159:$M$310,MATCH(LEFT(M252,255),LEFT('Disaggregation Data'!$J$159:$J$310,255),0))=0,"",INDEX('Disaggregation Data'!$M$159:$M$310,MATCH(LEFT(M252,255),LEFT('Disaggregation Data'!J$159:$J$310,255),0))),"")</f>
        <v/>
      </c>
      <c r="H252" s="369" t="str">
        <f t="array" ref="H252">IFERROR(IF(INDEX('Disaggregation Data'!$N$159:$N$310,MATCH(LEFT(M252,255),LEFT('Disaggregation Data'!$J$159:$J$310,255),0))=0,"",INDEX('Disaggregation Data'!$N$159:$N$310,MATCH(LEFT(M252,255),LEFT('Disaggregation Data'!J$159:$J$310,255),0))),"")</f>
        <v/>
      </c>
      <c r="I252" s="459" t="str">
        <f t="array" ref="I252">IFERROR(IF(INDEX('Disaggregation Records'!$G$59:$G$92,MATCH(LEFT(L252,255),LEFT('Disaggregation Records'!$D$59:$D$92,255),0))=0,"",INDEX('Disaggregation Records'!$G$59:$G$92,MATCH(LEFT(L252,255),LEFT('Disaggregation Records'!$D$59:$D$92,255),0))),"")</f>
        <v/>
      </c>
      <c r="J252" s="464" t="s">
        <v>755</v>
      </c>
      <c r="K252" s="464">
        <f t="shared" si="16"/>
        <v>44</v>
      </c>
      <c r="L252" s="464" t="str">
        <f t="shared" si="17"/>
        <v/>
      </c>
      <c r="M252" s="464" t="str">
        <f t="shared" si="18"/>
        <v/>
      </c>
      <c r="N252" s="464" t="b">
        <f t="shared" si="19"/>
        <v>0</v>
      </c>
      <c r="O252" s="468" t="s">
        <v>1788</v>
      </c>
      <c r="P252" s="202"/>
      <c r="Q252" s="179"/>
    </row>
    <row r="253" spans="1:17" ht="37.5" customHeight="1" x14ac:dyDescent="0.3">
      <c r="A253" s="367">
        <v>9</v>
      </c>
      <c r="B253" s="384" t="str">
        <f>IFERROR(VLOOKUP(A253,'Outcome Indicators - Section C'!$A$10:$S$27,19,FALSE),"")</f>
        <v/>
      </c>
      <c r="C253" s="467" t="str">
        <f t="array" ref="C253">IFERROR(IF(INDEX('Disaggregation Records'!$E$59:$E$92,MATCH(LEFT(L253,255),LEFT('Disaggregation Records'!$D$59:$D$92,255),0))=0,"",INDEX('Disaggregation Records'!$E$59:$E$92,MATCH(LEFT(L253,255),LEFT('Disaggregation Records'!$D$59:$D$92,255),0))),"")</f>
        <v/>
      </c>
      <c r="D253" s="467" t="str">
        <f t="array" ref="D253">IFERROR(IF(INDEX('Disaggregation Records'!$F$59:$F$92,MATCH(LEFT(L253,255),LEFT('Disaggregation Records'!$D$59:$D$92,255),0))=0,"",INDEX('Disaggregation Records'!$F$59:$F$92,MATCH(LEFT(L253,255),LEFT('Disaggregation Records'!$D$59:$D$92,255),0))),"")</f>
        <v/>
      </c>
      <c r="E253" s="370" t="str">
        <f t="array" ref="E253">IFERROR(IF(INDEX('Disaggregation Data'!$K$159:$K$310,MATCH(LEFT(M253,255),LEFT('Disaggregation Data'!$J$159:$J$310,255),0))=0,"",INDEX('Disaggregation Data'!$K$159:$K$310,MATCH(LEFT(M253,255),LEFT('Disaggregation Data'!J$159:$J$310,255),0))),"")</f>
        <v/>
      </c>
      <c r="F253" s="370" t="str">
        <f t="array" ref="F253">IFERROR(IF(INDEX('Disaggregation Data'!$L$159:$L$310,MATCH(LEFT(M253,255),LEFT('Disaggregation Data'!$J$159:$J$310,255),0))=0,"",INDEX('Disaggregation Data'!$L$159:$L$310,MATCH(LEFT(M253,255),LEFT('Disaggregation Data'!J$159:$J$310,255),0))),"")</f>
        <v/>
      </c>
      <c r="G253" s="370" t="str">
        <f t="array" ref="G253">IFERROR(IF(INDEX('Disaggregation Data'!$M$159:$M$310,MATCH(LEFT(M253,255),LEFT('Disaggregation Data'!$J$159:$J$310,255),0))=0,"",INDEX('Disaggregation Data'!$M$159:$M$310,MATCH(LEFT(M253,255),LEFT('Disaggregation Data'!J$159:$J$310,255),0))),"")</f>
        <v/>
      </c>
      <c r="H253" s="369" t="str">
        <f t="array" ref="H253">IFERROR(IF(INDEX('Disaggregation Data'!$N$159:$N$310,MATCH(LEFT(M253,255),LEFT('Disaggregation Data'!$J$159:$J$310,255),0))=0,"",INDEX('Disaggregation Data'!$N$159:$N$310,MATCH(LEFT(M253,255),LEFT('Disaggregation Data'!J$159:$J$310,255),0))),"")</f>
        <v/>
      </c>
      <c r="I253" s="459" t="str">
        <f t="array" ref="I253">IFERROR(IF(INDEX('Disaggregation Records'!$G$59:$G$92,MATCH(LEFT(L253,255),LEFT('Disaggregation Records'!$D$59:$D$92,255),0))=0,"",INDEX('Disaggregation Records'!$G$59:$G$92,MATCH(LEFT(L253,255),LEFT('Disaggregation Records'!$D$59:$D$92,255),0))),"")</f>
        <v/>
      </c>
      <c r="J253" s="464" t="s">
        <v>755</v>
      </c>
      <c r="K253" s="464">
        <f t="shared" si="16"/>
        <v>45</v>
      </c>
      <c r="L253" s="464" t="str">
        <f t="shared" si="17"/>
        <v/>
      </c>
      <c r="M253" s="464" t="str">
        <f t="shared" si="18"/>
        <v/>
      </c>
      <c r="N253" s="464" t="b">
        <f t="shared" si="19"/>
        <v>0</v>
      </c>
      <c r="O253" s="468" t="s">
        <v>1789</v>
      </c>
      <c r="P253" s="202"/>
      <c r="Q253" s="179"/>
    </row>
    <row r="254" spans="1:17" ht="37.5" customHeight="1" x14ac:dyDescent="0.3">
      <c r="A254" s="367">
        <v>9</v>
      </c>
      <c r="B254" s="384" t="str">
        <f>IFERROR(VLOOKUP(A254,'Outcome Indicators - Section C'!$A$10:$S$27,19,FALSE),"")</f>
        <v/>
      </c>
      <c r="C254" s="467" t="str">
        <f t="array" ref="C254">IFERROR(IF(INDEX('Disaggregation Records'!$E$59:$E$92,MATCH(LEFT(L254,255),LEFT('Disaggregation Records'!$D$59:$D$92,255),0))=0,"",INDEX('Disaggregation Records'!$E$59:$E$92,MATCH(LEFT(L254,255),LEFT('Disaggregation Records'!$D$59:$D$92,255),0))),"")</f>
        <v/>
      </c>
      <c r="D254" s="467" t="str">
        <f t="array" ref="D254">IFERROR(IF(INDEX('Disaggregation Records'!$F$59:$F$92,MATCH(LEFT(L254,255),LEFT('Disaggregation Records'!$D$59:$D$92,255),0))=0,"",INDEX('Disaggregation Records'!$F$59:$F$92,MATCH(LEFT(L254,255),LEFT('Disaggregation Records'!$D$59:$D$92,255),0))),"")</f>
        <v/>
      </c>
      <c r="E254" s="370" t="str">
        <f t="array" ref="E254">IFERROR(IF(INDEX('Disaggregation Data'!$K$159:$K$310,MATCH(LEFT(M254,255),LEFT('Disaggregation Data'!$J$159:$J$310,255),0))=0,"",INDEX('Disaggregation Data'!$K$159:$K$310,MATCH(LEFT(M254,255),LEFT('Disaggregation Data'!J$159:$J$310,255),0))),"")</f>
        <v/>
      </c>
      <c r="F254" s="370" t="str">
        <f t="array" ref="F254">IFERROR(IF(INDEX('Disaggregation Data'!$L$159:$L$310,MATCH(LEFT(M254,255),LEFT('Disaggregation Data'!$J$159:$J$310,255),0))=0,"",INDEX('Disaggregation Data'!$L$159:$L$310,MATCH(LEFT(M254,255),LEFT('Disaggregation Data'!J$159:$J$310,255),0))),"")</f>
        <v/>
      </c>
      <c r="G254" s="370" t="str">
        <f t="array" ref="G254">IFERROR(IF(INDEX('Disaggregation Data'!$M$159:$M$310,MATCH(LEFT(M254,255),LEFT('Disaggregation Data'!$J$159:$J$310,255),0))=0,"",INDEX('Disaggregation Data'!$M$159:$M$310,MATCH(LEFT(M254,255),LEFT('Disaggregation Data'!J$159:$J$310,255),0))),"")</f>
        <v/>
      </c>
      <c r="H254" s="369" t="str">
        <f t="array" ref="H254">IFERROR(IF(INDEX('Disaggregation Data'!$N$159:$N$310,MATCH(LEFT(M254,255),LEFT('Disaggregation Data'!$J$159:$J$310,255),0))=0,"",INDEX('Disaggregation Data'!$N$159:$N$310,MATCH(LEFT(M254,255),LEFT('Disaggregation Data'!J$159:$J$310,255),0))),"")</f>
        <v/>
      </c>
      <c r="I254" s="459" t="str">
        <f t="array" ref="I254">IFERROR(IF(INDEX('Disaggregation Records'!$G$59:$G$92,MATCH(LEFT(L254,255),LEFT('Disaggregation Records'!$D$59:$D$92,255),0))=0,"",INDEX('Disaggregation Records'!$G$59:$G$92,MATCH(LEFT(L254,255),LEFT('Disaggregation Records'!$D$59:$D$92,255),0))),"")</f>
        <v/>
      </c>
      <c r="J254" s="464" t="s">
        <v>755</v>
      </c>
      <c r="K254" s="464">
        <f t="shared" si="16"/>
        <v>46</v>
      </c>
      <c r="L254" s="464" t="str">
        <f t="shared" si="17"/>
        <v/>
      </c>
      <c r="M254" s="464" t="str">
        <f t="shared" si="18"/>
        <v/>
      </c>
      <c r="N254" s="464" t="b">
        <f t="shared" si="19"/>
        <v>0</v>
      </c>
      <c r="O254" s="468" t="s">
        <v>1790</v>
      </c>
      <c r="P254" s="202"/>
      <c r="Q254" s="179"/>
    </row>
    <row r="255" spans="1:17" ht="37.5" customHeight="1" x14ac:dyDescent="0.3">
      <c r="A255" s="367">
        <v>9</v>
      </c>
      <c r="B255" s="384" t="str">
        <f>IFERROR(VLOOKUP(A255,'Outcome Indicators - Section C'!$A$10:$S$27,19,FALSE),"")</f>
        <v/>
      </c>
      <c r="C255" s="467" t="str">
        <f t="array" ref="C255">IFERROR(IF(INDEX('Disaggregation Records'!$E$59:$E$92,MATCH(LEFT(L255,255),LEFT('Disaggregation Records'!$D$59:$D$92,255),0))=0,"",INDEX('Disaggregation Records'!$E$59:$E$92,MATCH(LEFT(L255,255),LEFT('Disaggregation Records'!$D$59:$D$92,255),0))),"")</f>
        <v/>
      </c>
      <c r="D255" s="467" t="str">
        <f t="array" ref="D255">IFERROR(IF(INDEX('Disaggregation Records'!$F$59:$F$92,MATCH(LEFT(L255,255),LEFT('Disaggregation Records'!$D$59:$D$92,255),0))=0,"",INDEX('Disaggregation Records'!$F$59:$F$92,MATCH(LEFT(L255,255),LEFT('Disaggregation Records'!$D$59:$D$92,255),0))),"")</f>
        <v/>
      </c>
      <c r="E255" s="370" t="str">
        <f t="array" ref="E255">IFERROR(IF(INDEX('Disaggregation Data'!$K$159:$K$310,MATCH(LEFT(M255,255),LEFT('Disaggregation Data'!$J$159:$J$310,255),0))=0,"",INDEX('Disaggregation Data'!$K$159:$K$310,MATCH(LEFT(M255,255),LEFT('Disaggregation Data'!J$159:$J$310,255),0))),"")</f>
        <v/>
      </c>
      <c r="F255" s="370" t="str">
        <f t="array" ref="F255">IFERROR(IF(INDEX('Disaggregation Data'!$L$159:$L$310,MATCH(LEFT(M255,255),LEFT('Disaggregation Data'!$J$159:$J$310,255),0))=0,"",INDEX('Disaggregation Data'!$L$159:$L$310,MATCH(LEFT(M255,255),LEFT('Disaggregation Data'!J$159:$J$310,255),0))),"")</f>
        <v/>
      </c>
      <c r="G255" s="370" t="str">
        <f t="array" ref="G255">IFERROR(IF(INDEX('Disaggregation Data'!$M$159:$M$310,MATCH(LEFT(M255,255),LEFT('Disaggregation Data'!$J$159:$J$310,255),0))=0,"",INDEX('Disaggregation Data'!$M$159:$M$310,MATCH(LEFT(M255,255),LEFT('Disaggregation Data'!J$159:$J$310,255),0))),"")</f>
        <v/>
      </c>
      <c r="H255" s="369" t="str">
        <f t="array" ref="H255">IFERROR(IF(INDEX('Disaggregation Data'!$N$159:$N$310,MATCH(LEFT(M255,255),LEFT('Disaggregation Data'!$J$159:$J$310,255),0))=0,"",INDEX('Disaggregation Data'!$N$159:$N$310,MATCH(LEFT(M255,255),LEFT('Disaggregation Data'!J$159:$J$310,255),0))),"")</f>
        <v/>
      </c>
      <c r="I255" s="459" t="str">
        <f t="array" ref="I255">IFERROR(IF(INDEX('Disaggregation Records'!$G$59:$G$92,MATCH(LEFT(L255,255),LEFT('Disaggregation Records'!$D$59:$D$92,255),0))=0,"",INDEX('Disaggregation Records'!$G$59:$G$92,MATCH(LEFT(L255,255),LEFT('Disaggregation Records'!$D$59:$D$92,255),0))),"")</f>
        <v/>
      </c>
      <c r="J255" s="464" t="s">
        <v>755</v>
      </c>
      <c r="K255" s="464">
        <f t="shared" si="16"/>
        <v>47</v>
      </c>
      <c r="L255" s="464" t="str">
        <f t="shared" si="17"/>
        <v/>
      </c>
      <c r="M255" s="464" t="str">
        <f t="shared" si="18"/>
        <v/>
      </c>
      <c r="N255" s="464" t="b">
        <f t="shared" si="19"/>
        <v>0</v>
      </c>
      <c r="O255" s="468" t="s">
        <v>1791</v>
      </c>
      <c r="P255" s="202"/>
      <c r="Q255" s="179"/>
    </row>
    <row r="256" spans="1:17" ht="37.5" customHeight="1" x14ac:dyDescent="0.3">
      <c r="A256" s="367">
        <v>9</v>
      </c>
      <c r="B256" s="384" t="str">
        <f>IFERROR(VLOOKUP(A256,'Outcome Indicators - Section C'!$A$10:$S$27,19,FALSE),"")</f>
        <v/>
      </c>
      <c r="C256" s="467" t="str">
        <f t="array" ref="C256">IFERROR(IF(INDEX('Disaggregation Records'!$E$59:$E$92,MATCH(LEFT(L256,255),LEFT('Disaggregation Records'!$D$59:$D$92,255),0))=0,"",INDEX('Disaggregation Records'!$E$59:$E$92,MATCH(LEFT(L256,255),LEFT('Disaggregation Records'!$D$59:$D$92,255),0))),"")</f>
        <v/>
      </c>
      <c r="D256" s="467" t="str">
        <f t="array" ref="D256">IFERROR(IF(INDEX('Disaggregation Records'!$F$59:$F$92,MATCH(LEFT(L256,255),LEFT('Disaggregation Records'!$D$59:$D$92,255),0))=0,"",INDEX('Disaggregation Records'!$F$59:$F$92,MATCH(LEFT(L256,255),LEFT('Disaggregation Records'!$D$59:$D$92,255),0))),"")</f>
        <v/>
      </c>
      <c r="E256" s="370" t="str">
        <f t="array" ref="E256">IFERROR(IF(INDEX('Disaggregation Data'!$K$159:$K$310,MATCH(LEFT(M256,255),LEFT('Disaggregation Data'!$J$159:$J$310,255),0))=0,"",INDEX('Disaggregation Data'!$K$159:$K$310,MATCH(LEFT(M256,255),LEFT('Disaggregation Data'!J$159:$J$310,255),0))),"")</f>
        <v/>
      </c>
      <c r="F256" s="370" t="str">
        <f t="array" ref="F256">IFERROR(IF(INDEX('Disaggregation Data'!$L$159:$L$310,MATCH(LEFT(M256,255),LEFT('Disaggregation Data'!$J$159:$J$310,255),0))=0,"",INDEX('Disaggregation Data'!$L$159:$L$310,MATCH(LEFT(M256,255),LEFT('Disaggregation Data'!J$159:$J$310,255),0))),"")</f>
        <v/>
      </c>
      <c r="G256" s="370" t="str">
        <f t="array" ref="G256">IFERROR(IF(INDEX('Disaggregation Data'!$M$159:$M$310,MATCH(LEFT(M256,255),LEFT('Disaggregation Data'!$J$159:$J$310,255),0))=0,"",INDEX('Disaggregation Data'!$M$159:$M$310,MATCH(LEFT(M256,255),LEFT('Disaggregation Data'!J$159:$J$310,255),0))),"")</f>
        <v/>
      </c>
      <c r="H256" s="369" t="str">
        <f t="array" ref="H256">IFERROR(IF(INDEX('Disaggregation Data'!$N$159:$N$310,MATCH(LEFT(M256,255),LEFT('Disaggregation Data'!$J$159:$J$310,255),0))=0,"",INDEX('Disaggregation Data'!$N$159:$N$310,MATCH(LEFT(M256,255),LEFT('Disaggregation Data'!J$159:$J$310,255),0))),"")</f>
        <v/>
      </c>
      <c r="I256" s="459" t="str">
        <f t="array" ref="I256">IFERROR(IF(INDEX('Disaggregation Records'!$G$59:$G$92,MATCH(LEFT(L256,255),LEFT('Disaggregation Records'!$D$59:$D$92,255),0))=0,"",INDEX('Disaggregation Records'!$G$59:$G$92,MATCH(LEFT(L256,255),LEFT('Disaggregation Records'!$D$59:$D$92,255),0))),"")</f>
        <v/>
      </c>
      <c r="J256" s="464" t="s">
        <v>755</v>
      </c>
      <c r="K256" s="464">
        <f t="shared" si="16"/>
        <v>48</v>
      </c>
      <c r="L256" s="464" t="str">
        <f t="shared" si="17"/>
        <v/>
      </c>
      <c r="M256" s="464" t="str">
        <f t="shared" si="18"/>
        <v/>
      </c>
      <c r="N256" s="464" t="b">
        <f t="shared" si="19"/>
        <v>0</v>
      </c>
      <c r="O256" s="468" t="s">
        <v>1792</v>
      </c>
      <c r="P256" s="202"/>
      <c r="Q256" s="179"/>
    </row>
    <row r="257" spans="1:17" ht="37.5" customHeight="1" x14ac:dyDescent="0.3">
      <c r="A257" s="367">
        <v>9</v>
      </c>
      <c r="B257" s="384" t="str">
        <f>IFERROR(VLOOKUP(A257,'Outcome Indicators - Section C'!$A$10:$S$27,19,FALSE),"")</f>
        <v/>
      </c>
      <c r="C257" s="467" t="str">
        <f t="array" ref="C257">IFERROR(IF(INDEX('Disaggregation Records'!$E$59:$E$92,MATCH(LEFT(L257,255),LEFT('Disaggregation Records'!$D$59:$D$92,255),0))=0,"",INDEX('Disaggregation Records'!$E$59:$E$92,MATCH(LEFT(L257,255),LEFT('Disaggregation Records'!$D$59:$D$92,255),0))),"")</f>
        <v/>
      </c>
      <c r="D257" s="467" t="str">
        <f t="array" ref="D257">IFERROR(IF(INDEX('Disaggregation Records'!$F$59:$F$92,MATCH(LEFT(L257,255),LEFT('Disaggregation Records'!$D$59:$D$92,255),0))=0,"",INDEX('Disaggregation Records'!$F$59:$F$92,MATCH(LEFT(L257,255),LEFT('Disaggregation Records'!$D$59:$D$92,255),0))),"")</f>
        <v/>
      </c>
      <c r="E257" s="370" t="str">
        <f t="array" ref="E257">IFERROR(IF(INDEX('Disaggregation Data'!$K$159:$K$310,MATCH(LEFT(M257,255),LEFT('Disaggregation Data'!$J$159:$J$310,255),0))=0,"",INDEX('Disaggregation Data'!$K$159:$K$310,MATCH(LEFT(M257,255),LEFT('Disaggregation Data'!J$159:$J$310,255),0))),"")</f>
        <v/>
      </c>
      <c r="F257" s="370" t="str">
        <f t="array" ref="F257">IFERROR(IF(INDEX('Disaggregation Data'!$L$159:$L$310,MATCH(LEFT(M257,255),LEFT('Disaggregation Data'!$J$159:$J$310,255),0))=0,"",INDEX('Disaggregation Data'!$L$159:$L$310,MATCH(LEFT(M257,255),LEFT('Disaggregation Data'!J$159:$J$310,255),0))),"")</f>
        <v/>
      </c>
      <c r="G257" s="370" t="str">
        <f t="array" ref="G257">IFERROR(IF(INDEX('Disaggregation Data'!$M$159:$M$310,MATCH(LEFT(M257,255),LEFT('Disaggregation Data'!$J$159:$J$310,255),0))=0,"",INDEX('Disaggregation Data'!$M$159:$M$310,MATCH(LEFT(M257,255),LEFT('Disaggregation Data'!J$159:$J$310,255),0))),"")</f>
        <v/>
      </c>
      <c r="H257" s="369" t="str">
        <f t="array" ref="H257">IFERROR(IF(INDEX('Disaggregation Data'!$N$159:$N$310,MATCH(LEFT(M257,255),LEFT('Disaggregation Data'!$J$159:$J$310,255),0))=0,"",INDEX('Disaggregation Data'!$N$159:$N$310,MATCH(LEFT(M257,255),LEFT('Disaggregation Data'!J$159:$J$310,255),0))),"")</f>
        <v/>
      </c>
      <c r="I257" s="459" t="str">
        <f t="array" ref="I257">IFERROR(IF(INDEX('Disaggregation Records'!$G$59:$G$92,MATCH(LEFT(L257,255),LEFT('Disaggregation Records'!$D$59:$D$92,255),0))=0,"",INDEX('Disaggregation Records'!$G$59:$G$92,MATCH(LEFT(L257,255),LEFT('Disaggregation Records'!$D$59:$D$92,255),0))),"")</f>
        <v/>
      </c>
      <c r="J257" s="464" t="s">
        <v>755</v>
      </c>
      <c r="K257" s="464">
        <f t="shared" si="16"/>
        <v>49</v>
      </c>
      <c r="L257" s="464" t="str">
        <f t="shared" si="17"/>
        <v/>
      </c>
      <c r="M257" s="464" t="str">
        <f t="shared" si="18"/>
        <v/>
      </c>
      <c r="N257" s="464" t="b">
        <f t="shared" si="19"/>
        <v>0</v>
      </c>
      <c r="O257" s="468" t="s">
        <v>1793</v>
      </c>
      <c r="P257" s="202"/>
      <c r="Q257" s="179"/>
    </row>
    <row r="258" spans="1:17" ht="37.5" customHeight="1" x14ac:dyDescent="0.3">
      <c r="A258" s="367">
        <v>10</v>
      </c>
      <c r="B258" s="384" t="str">
        <f>IFERROR(VLOOKUP(A258,'Outcome Indicators - Section C'!$A$10:$S$27,19,FALSE),"")</f>
        <v/>
      </c>
      <c r="C258" s="467" t="str">
        <f t="array" ref="C258">IFERROR(IF(INDEX('Disaggregation Records'!$E$59:$E$92,MATCH(LEFT(L258,255),LEFT('Disaggregation Records'!$D$59:$D$92,255),0))=0,"",INDEX('Disaggregation Records'!$E$59:$E$92,MATCH(LEFT(L258,255),LEFT('Disaggregation Records'!$D$59:$D$92,255),0))),"")</f>
        <v/>
      </c>
      <c r="D258" s="467" t="str">
        <f t="array" ref="D258">IFERROR(IF(INDEX('Disaggregation Records'!$F$59:$F$92,MATCH(LEFT(L258,255),LEFT('Disaggregation Records'!$D$59:$D$92,255),0))=0,"",INDEX('Disaggregation Records'!$F$59:$F$92,MATCH(LEFT(L258,255),LEFT('Disaggregation Records'!$D$59:$D$92,255),0))),"")</f>
        <v/>
      </c>
      <c r="E258" s="370" t="str">
        <f t="array" ref="E258">IFERROR(IF(INDEX('Disaggregation Data'!$K$159:$K$310,MATCH(LEFT(M258,255),LEFT('Disaggregation Data'!$J$159:$J$310,255),0))=0,"",INDEX('Disaggregation Data'!$K$159:$K$310,MATCH(LEFT(M258,255),LEFT('Disaggregation Data'!J$159:$J$310,255),0))),"")</f>
        <v/>
      </c>
      <c r="F258" s="370" t="str">
        <f t="array" ref="F258">IFERROR(IF(INDEX('Disaggregation Data'!$L$159:$L$310,MATCH(LEFT(M258,255),LEFT('Disaggregation Data'!$J$159:$J$310,255),0))=0,"",INDEX('Disaggregation Data'!$L$159:$L$310,MATCH(LEFT(M258,255),LEFT('Disaggregation Data'!J$159:$J$310,255),0))),"")</f>
        <v/>
      </c>
      <c r="G258" s="370" t="str">
        <f t="array" ref="G258">IFERROR(IF(INDEX('Disaggregation Data'!$M$159:$M$310,MATCH(LEFT(M258,255),LEFT('Disaggregation Data'!$J$159:$J$310,255),0))=0,"",INDEX('Disaggregation Data'!$M$159:$M$310,MATCH(LEFT(M258,255),LEFT('Disaggregation Data'!J$159:$J$310,255),0))),"")</f>
        <v/>
      </c>
      <c r="H258" s="369" t="str">
        <f t="array" ref="H258">IFERROR(IF(INDEX('Disaggregation Data'!$N$159:$N$310,MATCH(LEFT(M258,255),LEFT('Disaggregation Data'!$J$159:$J$310,255),0))=0,"",INDEX('Disaggregation Data'!$N$159:$N$310,MATCH(LEFT(M258,255),LEFT('Disaggregation Data'!J$159:$J$310,255),0))),"")</f>
        <v/>
      </c>
      <c r="I258" s="459" t="str">
        <f t="array" ref="I258">IFERROR(IF(INDEX('Disaggregation Records'!$G$59:$G$92,MATCH(LEFT(L258,255),LEFT('Disaggregation Records'!$D$59:$D$92,255),0))=0,"",INDEX('Disaggregation Records'!$G$59:$G$92,MATCH(LEFT(L258,255),LEFT('Disaggregation Records'!$D$59:$D$92,255),0))),"")</f>
        <v/>
      </c>
      <c r="J258" s="464" t="s">
        <v>757</v>
      </c>
      <c r="K258" s="464">
        <f t="shared" si="16"/>
        <v>50</v>
      </c>
      <c r="L258" s="464" t="str">
        <f t="shared" si="17"/>
        <v/>
      </c>
      <c r="M258" s="464" t="str">
        <f t="shared" si="18"/>
        <v/>
      </c>
      <c r="N258" s="464" t="b">
        <f t="shared" si="19"/>
        <v>0</v>
      </c>
      <c r="O258" s="468" t="s">
        <v>1794</v>
      </c>
      <c r="P258" s="202"/>
      <c r="Q258" s="179"/>
    </row>
    <row r="259" spans="1:17" ht="37.5" customHeight="1" x14ac:dyDescent="0.3">
      <c r="A259" s="367">
        <v>10</v>
      </c>
      <c r="B259" s="384" t="str">
        <f>IFERROR(VLOOKUP(A259,'Outcome Indicators - Section C'!$A$10:$S$27,19,FALSE),"")</f>
        <v/>
      </c>
      <c r="C259" s="467" t="str">
        <f t="array" ref="C259">IFERROR(IF(INDEX('Disaggregation Records'!$E$59:$E$92,MATCH(LEFT(L259,255),LEFT('Disaggregation Records'!$D$59:$D$92,255),0))=0,"",INDEX('Disaggregation Records'!$E$59:$E$92,MATCH(LEFT(L259,255),LEFT('Disaggregation Records'!$D$59:$D$92,255),0))),"")</f>
        <v/>
      </c>
      <c r="D259" s="467" t="str">
        <f t="array" ref="D259">IFERROR(IF(INDEX('Disaggregation Records'!$F$59:$F$92,MATCH(LEFT(L259,255),LEFT('Disaggregation Records'!$D$59:$D$92,255),0))=0,"",INDEX('Disaggregation Records'!$F$59:$F$92,MATCH(LEFT(L259,255),LEFT('Disaggregation Records'!$D$59:$D$92,255),0))),"")</f>
        <v/>
      </c>
      <c r="E259" s="370" t="str">
        <f t="array" ref="E259">IFERROR(IF(INDEX('Disaggregation Data'!$K$159:$K$310,MATCH(LEFT(M259,255),LEFT('Disaggregation Data'!$J$159:$J$310,255),0))=0,"",INDEX('Disaggregation Data'!$K$159:$K$310,MATCH(LEFT(M259,255),LEFT('Disaggregation Data'!J$159:$J$310,255),0))),"")</f>
        <v/>
      </c>
      <c r="F259" s="370" t="str">
        <f t="array" ref="F259">IFERROR(IF(INDEX('Disaggregation Data'!$L$159:$L$310,MATCH(LEFT(M259,255),LEFT('Disaggregation Data'!$J$159:$J$310,255),0))=0,"",INDEX('Disaggregation Data'!$L$159:$L$310,MATCH(LEFT(M259,255),LEFT('Disaggregation Data'!J$159:$J$310,255),0))),"")</f>
        <v/>
      </c>
      <c r="G259" s="370" t="str">
        <f t="array" ref="G259">IFERROR(IF(INDEX('Disaggregation Data'!$M$159:$M$310,MATCH(LEFT(M259,255),LEFT('Disaggregation Data'!$J$159:$J$310,255),0))=0,"",INDEX('Disaggregation Data'!$M$159:$M$310,MATCH(LEFT(M259,255),LEFT('Disaggregation Data'!J$159:$J$310,255),0))),"")</f>
        <v/>
      </c>
      <c r="H259" s="369" t="str">
        <f t="array" ref="H259">IFERROR(IF(INDEX('Disaggregation Data'!$N$159:$N$310,MATCH(LEFT(M259,255),LEFT('Disaggregation Data'!$J$159:$J$310,255),0))=0,"",INDEX('Disaggregation Data'!$N$159:$N$310,MATCH(LEFT(M259,255),LEFT('Disaggregation Data'!J$159:$J$310,255),0))),"")</f>
        <v/>
      </c>
      <c r="I259" s="459" t="str">
        <f t="array" ref="I259">IFERROR(IF(INDEX('Disaggregation Records'!$G$59:$G$92,MATCH(LEFT(L259,255),LEFT('Disaggregation Records'!$D$59:$D$92,255),0))=0,"",INDEX('Disaggregation Records'!$G$59:$G$92,MATCH(LEFT(L259,255),LEFT('Disaggregation Records'!$D$59:$D$92,255),0))),"")</f>
        <v/>
      </c>
      <c r="J259" s="464" t="s">
        <v>757</v>
      </c>
      <c r="K259" s="464">
        <f t="shared" si="16"/>
        <v>51</v>
      </c>
      <c r="L259" s="464" t="str">
        <f t="shared" si="17"/>
        <v/>
      </c>
      <c r="M259" s="464" t="str">
        <f t="shared" si="18"/>
        <v/>
      </c>
      <c r="N259" s="464" t="b">
        <f t="shared" si="19"/>
        <v>0</v>
      </c>
      <c r="O259" s="468" t="s">
        <v>1795</v>
      </c>
      <c r="P259" s="202"/>
      <c r="Q259" s="179"/>
    </row>
    <row r="260" spans="1:17" ht="37.5" customHeight="1" x14ac:dyDescent="0.3">
      <c r="A260" s="367">
        <v>10</v>
      </c>
      <c r="B260" s="384" t="str">
        <f>IFERROR(VLOOKUP(A260,'Outcome Indicators - Section C'!$A$10:$S$27,19,FALSE),"")</f>
        <v/>
      </c>
      <c r="C260" s="467" t="str">
        <f t="array" ref="C260">IFERROR(IF(INDEX('Disaggregation Records'!$E$59:$E$92,MATCH(LEFT(L260,255),LEFT('Disaggregation Records'!$D$59:$D$92,255),0))=0,"",INDEX('Disaggregation Records'!$E$59:$E$92,MATCH(LEFT(L260,255),LEFT('Disaggregation Records'!$D$59:$D$92,255),0))),"")</f>
        <v/>
      </c>
      <c r="D260" s="467" t="str">
        <f t="array" ref="D260">IFERROR(IF(INDEX('Disaggregation Records'!$F$59:$F$92,MATCH(LEFT(L260,255),LEFT('Disaggregation Records'!$D$59:$D$92,255),0))=0,"",INDEX('Disaggregation Records'!$F$59:$F$92,MATCH(LEFT(L260,255),LEFT('Disaggregation Records'!$D$59:$D$92,255),0))),"")</f>
        <v/>
      </c>
      <c r="E260" s="370" t="str">
        <f t="array" ref="E260">IFERROR(IF(INDEX('Disaggregation Data'!$K$159:$K$310,MATCH(LEFT(M260,255),LEFT('Disaggregation Data'!$J$159:$J$310,255),0))=0,"",INDEX('Disaggregation Data'!$K$159:$K$310,MATCH(LEFT(M260,255),LEFT('Disaggregation Data'!J$159:$J$310,255),0))),"")</f>
        <v/>
      </c>
      <c r="F260" s="370" t="str">
        <f t="array" ref="F260">IFERROR(IF(INDEX('Disaggregation Data'!$L$159:$L$310,MATCH(LEFT(M260,255),LEFT('Disaggregation Data'!$J$159:$J$310,255),0))=0,"",INDEX('Disaggregation Data'!$L$159:$L$310,MATCH(LEFT(M260,255),LEFT('Disaggregation Data'!J$159:$J$310,255),0))),"")</f>
        <v/>
      </c>
      <c r="G260" s="370" t="str">
        <f t="array" ref="G260">IFERROR(IF(INDEX('Disaggregation Data'!$M$159:$M$310,MATCH(LEFT(M260,255),LEFT('Disaggregation Data'!$J$159:$J$310,255),0))=0,"",INDEX('Disaggregation Data'!$M$159:$M$310,MATCH(LEFT(M260,255),LEFT('Disaggregation Data'!J$159:$J$310,255),0))),"")</f>
        <v/>
      </c>
      <c r="H260" s="369" t="str">
        <f t="array" ref="H260">IFERROR(IF(INDEX('Disaggregation Data'!$N$159:$N$310,MATCH(LEFT(M260,255),LEFT('Disaggregation Data'!$J$159:$J$310,255),0))=0,"",INDEX('Disaggregation Data'!$N$159:$N$310,MATCH(LEFT(M260,255),LEFT('Disaggregation Data'!J$159:$J$310,255),0))),"")</f>
        <v/>
      </c>
      <c r="I260" s="459" t="str">
        <f t="array" ref="I260">IFERROR(IF(INDEX('Disaggregation Records'!$G$59:$G$92,MATCH(LEFT(L260,255),LEFT('Disaggregation Records'!$D$59:$D$92,255),0))=0,"",INDEX('Disaggregation Records'!$G$59:$G$92,MATCH(LEFT(L260,255),LEFT('Disaggregation Records'!$D$59:$D$92,255),0))),"")</f>
        <v/>
      </c>
      <c r="J260" s="464" t="s">
        <v>757</v>
      </c>
      <c r="K260" s="464">
        <f t="shared" si="16"/>
        <v>52</v>
      </c>
      <c r="L260" s="464" t="str">
        <f t="shared" si="17"/>
        <v/>
      </c>
      <c r="M260" s="464" t="str">
        <f t="shared" si="18"/>
        <v/>
      </c>
      <c r="N260" s="464" t="b">
        <f t="shared" si="19"/>
        <v>0</v>
      </c>
      <c r="O260" s="468" t="s">
        <v>1796</v>
      </c>
      <c r="P260" s="202"/>
      <c r="Q260" s="179"/>
    </row>
    <row r="261" spans="1:17" ht="37.5" customHeight="1" x14ac:dyDescent="0.3">
      <c r="A261" s="367">
        <v>10</v>
      </c>
      <c r="B261" s="384" t="str">
        <f>IFERROR(VLOOKUP(A261,'Outcome Indicators - Section C'!$A$10:$S$27,19,FALSE),"")</f>
        <v/>
      </c>
      <c r="C261" s="467" t="str">
        <f t="array" ref="C261">IFERROR(IF(INDEX('Disaggregation Records'!$E$59:$E$92,MATCH(LEFT(L261,255),LEFT('Disaggregation Records'!$D$59:$D$92,255),0))=0,"",INDEX('Disaggregation Records'!$E$59:$E$92,MATCH(LEFT(L261,255),LEFT('Disaggregation Records'!$D$59:$D$92,255),0))),"")</f>
        <v/>
      </c>
      <c r="D261" s="467" t="str">
        <f t="array" ref="D261">IFERROR(IF(INDEX('Disaggregation Records'!$F$59:$F$92,MATCH(LEFT(L261,255),LEFT('Disaggregation Records'!$D$59:$D$92,255),0))=0,"",INDEX('Disaggregation Records'!$F$59:$F$92,MATCH(LEFT(L261,255),LEFT('Disaggregation Records'!$D$59:$D$92,255),0))),"")</f>
        <v/>
      </c>
      <c r="E261" s="370" t="str">
        <f t="array" ref="E261">IFERROR(IF(INDEX('Disaggregation Data'!$K$159:$K$310,MATCH(LEFT(M261,255),LEFT('Disaggregation Data'!$J$159:$J$310,255),0))=0,"",INDEX('Disaggregation Data'!$K$159:$K$310,MATCH(LEFT(M261,255),LEFT('Disaggregation Data'!J$159:$J$310,255),0))),"")</f>
        <v/>
      </c>
      <c r="F261" s="370" t="str">
        <f t="array" ref="F261">IFERROR(IF(INDEX('Disaggregation Data'!$L$159:$L$310,MATCH(LEFT(M261,255),LEFT('Disaggregation Data'!$J$159:$J$310,255),0))=0,"",INDEX('Disaggregation Data'!$L$159:$L$310,MATCH(LEFT(M261,255),LEFT('Disaggregation Data'!J$159:$J$310,255),0))),"")</f>
        <v/>
      </c>
      <c r="G261" s="370" t="str">
        <f t="array" ref="G261">IFERROR(IF(INDEX('Disaggregation Data'!$M$159:$M$310,MATCH(LEFT(M261,255),LEFT('Disaggregation Data'!$J$159:$J$310,255),0))=0,"",INDEX('Disaggregation Data'!$M$159:$M$310,MATCH(LEFT(M261,255),LEFT('Disaggregation Data'!J$159:$J$310,255),0))),"")</f>
        <v/>
      </c>
      <c r="H261" s="369" t="str">
        <f t="array" ref="H261">IFERROR(IF(INDEX('Disaggregation Data'!$N$159:$N$310,MATCH(LEFT(M261,255),LEFT('Disaggregation Data'!$J$159:$J$310,255),0))=0,"",INDEX('Disaggregation Data'!$N$159:$N$310,MATCH(LEFT(M261,255),LEFT('Disaggregation Data'!J$159:$J$310,255),0))),"")</f>
        <v/>
      </c>
      <c r="I261" s="459" t="str">
        <f t="array" ref="I261">IFERROR(IF(INDEX('Disaggregation Records'!$G$59:$G$92,MATCH(LEFT(L261,255),LEFT('Disaggregation Records'!$D$59:$D$92,255),0))=0,"",INDEX('Disaggregation Records'!$G$59:$G$92,MATCH(LEFT(L261,255),LEFT('Disaggregation Records'!$D$59:$D$92,255),0))),"")</f>
        <v/>
      </c>
      <c r="J261" s="464" t="s">
        <v>757</v>
      </c>
      <c r="K261" s="464">
        <f t="shared" si="16"/>
        <v>53</v>
      </c>
      <c r="L261" s="464" t="str">
        <f t="shared" si="17"/>
        <v/>
      </c>
      <c r="M261" s="464" t="str">
        <f t="shared" si="18"/>
        <v/>
      </c>
      <c r="N261" s="464" t="b">
        <f t="shared" si="19"/>
        <v>0</v>
      </c>
      <c r="O261" s="468" t="s">
        <v>1797</v>
      </c>
      <c r="P261" s="202"/>
      <c r="Q261" s="179"/>
    </row>
    <row r="262" spans="1:17" ht="37.5" customHeight="1" x14ac:dyDescent="0.3">
      <c r="A262" s="367">
        <v>10</v>
      </c>
      <c r="B262" s="384" t="str">
        <f>IFERROR(VLOOKUP(A262,'Outcome Indicators - Section C'!$A$10:$S$27,19,FALSE),"")</f>
        <v/>
      </c>
      <c r="C262" s="467" t="str">
        <f t="array" ref="C262">IFERROR(IF(INDEX('Disaggregation Records'!$E$59:$E$92,MATCH(LEFT(L262,255),LEFT('Disaggregation Records'!$D$59:$D$92,255),0))=0,"",INDEX('Disaggregation Records'!$E$59:$E$92,MATCH(LEFT(L262,255),LEFT('Disaggregation Records'!$D$59:$D$92,255),0))),"")</f>
        <v/>
      </c>
      <c r="D262" s="467" t="str">
        <f t="array" ref="D262">IFERROR(IF(INDEX('Disaggregation Records'!$F$59:$F$92,MATCH(LEFT(L262,255),LEFT('Disaggregation Records'!$D$59:$D$92,255),0))=0,"",INDEX('Disaggregation Records'!$F$59:$F$92,MATCH(LEFT(L262,255),LEFT('Disaggregation Records'!$D$59:$D$92,255),0))),"")</f>
        <v/>
      </c>
      <c r="E262" s="370" t="str">
        <f t="array" ref="E262">IFERROR(IF(INDEX('Disaggregation Data'!$K$159:$K$310,MATCH(LEFT(M262,255),LEFT('Disaggregation Data'!$J$159:$J$310,255),0))=0,"",INDEX('Disaggregation Data'!$K$159:$K$310,MATCH(LEFT(M262,255),LEFT('Disaggregation Data'!J$159:$J$310,255),0))),"")</f>
        <v/>
      </c>
      <c r="F262" s="370" t="str">
        <f t="array" ref="F262">IFERROR(IF(INDEX('Disaggregation Data'!$L$159:$L$310,MATCH(LEFT(M262,255),LEFT('Disaggregation Data'!$J$159:$J$310,255),0))=0,"",INDEX('Disaggregation Data'!$L$159:$L$310,MATCH(LEFT(M262,255),LEFT('Disaggregation Data'!J$159:$J$310,255),0))),"")</f>
        <v/>
      </c>
      <c r="G262" s="370" t="str">
        <f t="array" ref="G262">IFERROR(IF(INDEX('Disaggregation Data'!$M$159:$M$310,MATCH(LEFT(M262,255),LEFT('Disaggregation Data'!$J$159:$J$310,255),0))=0,"",INDEX('Disaggregation Data'!$M$159:$M$310,MATCH(LEFT(M262,255),LEFT('Disaggregation Data'!J$159:$J$310,255),0))),"")</f>
        <v/>
      </c>
      <c r="H262" s="369" t="str">
        <f t="array" ref="H262">IFERROR(IF(INDEX('Disaggregation Data'!$N$159:$N$310,MATCH(LEFT(M262,255),LEFT('Disaggregation Data'!$J$159:$J$310,255),0))=0,"",INDEX('Disaggregation Data'!$N$159:$N$310,MATCH(LEFT(M262,255),LEFT('Disaggregation Data'!J$159:$J$310,255),0))),"")</f>
        <v/>
      </c>
      <c r="I262" s="459" t="str">
        <f t="array" ref="I262">IFERROR(IF(INDEX('Disaggregation Records'!$G$59:$G$92,MATCH(LEFT(L262,255),LEFT('Disaggregation Records'!$D$59:$D$92,255),0))=0,"",INDEX('Disaggregation Records'!$G$59:$G$92,MATCH(LEFT(L262,255),LEFT('Disaggregation Records'!$D$59:$D$92,255),0))),"")</f>
        <v/>
      </c>
      <c r="J262" s="464" t="s">
        <v>757</v>
      </c>
      <c r="K262" s="464">
        <f t="shared" si="16"/>
        <v>54</v>
      </c>
      <c r="L262" s="464" t="str">
        <f t="shared" si="17"/>
        <v/>
      </c>
      <c r="M262" s="464" t="str">
        <f t="shared" si="18"/>
        <v/>
      </c>
      <c r="N262" s="464" t="b">
        <f t="shared" si="19"/>
        <v>0</v>
      </c>
      <c r="O262" s="468" t="s">
        <v>1798</v>
      </c>
      <c r="P262" s="202"/>
      <c r="Q262" s="179"/>
    </row>
    <row r="263" spans="1:17" ht="37.5" customHeight="1" x14ac:dyDescent="0.3">
      <c r="A263" s="367">
        <v>10</v>
      </c>
      <c r="B263" s="384" t="str">
        <f>IFERROR(VLOOKUP(A263,'Outcome Indicators - Section C'!$A$10:$S$27,19,FALSE),"")</f>
        <v/>
      </c>
      <c r="C263" s="467" t="str">
        <f t="array" ref="C263">IFERROR(IF(INDEX('Disaggregation Records'!$E$59:$E$92,MATCH(LEFT(L263,255),LEFT('Disaggregation Records'!$D$59:$D$92,255),0))=0,"",INDEX('Disaggregation Records'!$E$59:$E$92,MATCH(LEFT(L263,255),LEFT('Disaggregation Records'!$D$59:$D$92,255),0))),"")</f>
        <v/>
      </c>
      <c r="D263" s="467" t="str">
        <f t="array" ref="D263">IFERROR(IF(INDEX('Disaggregation Records'!$F$59:$F$92,MATCH(LEFT(L263,255),LEFT('Disaggregation Records'!$D$59:$D$92,255),0))=0,"",INDEX('Disaggregation Records'!$F$59:$F$92,MATCH(LEFT(L263,255),LEFT('Disaggregation Records'!$D$59:$D$92,255),0))),"")</f>
        <v/>
      </c>
      <c r="E263" s="370" t="str">
        <f t="array" ref="E263">IFERROR(IF(INDEX('Disaggregation Data'!$K$159:$K$310,MATCH(LEFT(M263,255),LEFT('Disaggregation Data'!$J$159:$J$310,255),0))=0,"",INDEX('Disaggregation Data'!$K$159:$K$310,MATCH(LEFT(M263,255),LEFT('Disaggregation Data'!J$159:$J$310,255),0))),"")</f>
        <v/>
      </c>
      <c r="F263" s="370" t="str">
        <f t="array" ref="F263">IFERROR(IF(INDEX('Disaggregation Data'!$L$159:$L$310,MATCH(LEFT(M263,255),LEFT('Disaggregation Data'!$J$159:$J$310,255),0))=0,"",INDEX('Disaggregation Data'!$L$159:$L$310,MATCH(LEFT(M263,255),LEFT('Disaggregation Data'!J$159:$J$310,255),0))),"")</f>
        <v/>
      </c>
      <c r="G263" s="370" t="str">
        <f t="array" ref="G263">IFERROR(IF(INDEX('Disaggregation Data'!$M$159:$M$310,MATCH(LEFT(M263,255),LEFT('Disaggregation Data'!$J$159:$J$310,255),0))=0,"",INDEX('Disaggregation Data'!$M$159:$M$310,MATCH(LEFT(M263,255),LEFT('Disaggregation Data'!J$159:$J$310,255),0))),"")</f>
        <v/>
      </c>
      <c r="H263" s="369" t="str">
        <f t="array" ref="H263">IFERROR(IF(INDEX('Disaggregation Data'!$N$159:$N$310,MATCH(LEFT(M263,255),LEFT('Disaggregation Data'!$J$159:$J$310,255),0))=0,"",INDEX('Disaggregation Data'!$N$159:$N$310,MATCH(LEFT(M263,255),LEFT('Disaggregation Data'!J$159:$J$310,255),0))),"")</f>
        <v/>
      </c>
      <c r="I263" s="459" t="str">
        <f t="array" ref="I263">IFERROR(IF(INDEX('Disaggregation Records'!$G$59:$G$92,MATCH(LEFT(L263,255),LEFT('Disaggregation Records'!$D$59:$D$92,255),0))=0,"",INDEX('Disaggregation Records'!$G$59:$G$92,MATCH(LEFT(L263,255),LEFT('Disaggregation Records'!$D$59:$D$92,255),0))),"")</f>
        <v/>
      </c>
      <c r="J263" s="464" t="s">
        <v>757</v>
      </c>
      <c r="K263" s="464">
        <f t="shared" si="16"/>
        <v>55</v>
      </c>
      <c r="L263" s="464" t="str">
        <f t="shared" si="17"/>
        <v/>
      </c>
      <c r="M263" s="464" t="str">
        <f t="shared" si="18"/>
        <v/>
      </c>
      <c r="N263" s="464" t="b">
        <f t="shared" si="19"/>
        <v>0</v>
      </c>
      <c r="O263" s="468" t="s">
        <v>1799</v>
      </c>
      <c r="P263" s="202"/>
      <c r="Q263" s="179"/>
    </row>
    <row r="264" spans="1:17" ht="37.5" customHeight="1" x14ac:dyDescent="0.3">
      <c r="A264" s="367">
        <v>10</v>
      </c>
      <c r="B264" s="384" t="str">
        <f>IFERROR(VLOOKUP(A264,'Outcome Indicators - Section C'!$A$10:$S$27,19,FALSE),"")</f>
        <v/>
      </c>
      <c r="C264" s="467" t="str">
        <f t="array" ref="C264">IFERROR(IF(INDEX('Disaggregation Records'!$E$59:$E$92,MATCH(LEFT(L264,255),LEFT('Disaggregation Records'!$D$59:$D$92,255),0))=0,"",INDEX('Disaggregation Records'!$E$59:$E$92,MATCH(LEFT(L264,255),LEFT('Disaggregation Records'!$D$59:$D$92,255),0))),"")</f>
        <v/>
      </c>
      <c r="D264" s="467" t="str">
        <f t="array" ref="D264">IFERROR(IF(INDEX('Disaggregation Records'!$F$59:$F$92,MATCH(LEFT(L264,255),LEFT('Disaggregation Records'!$D$59:$D$92,255),0))=0,"",INDEX('Disaggregation Records'!$F$59:$F$92,MATCH(LEFT(L264,255),LEFT('Disaggregation Records'!$D$59:$D$92,255),0))),"")</f>
        <v/>
      </c>
      <c r="E264" s="370" t="str">
        <f t="array" ref="E264">IFERROR(IF(INDEX('Disaggregation Data'!$K$159:$K$310,MATCH(LEFT(M264,255),LEFT('Disaggregation Data'!$J$159:$J$310,255),0))=0,"",INDEX('Disaggregation Data'!$K$159:$K$310,MATCH(LEFT(M264,255),LEFT('Disaggregation Data'!J$159:$J$310,255),0))),"")</f>
        <v/>
      </c>
      <c r="F264" s="370" t="str">
        <f t="array" ref="F264">IFERROR(IF(INDEX('Disaggregation Data'!$L$159:$L$310,MATCH(LEFT(M264,255),LEFT('Disaggregation Data'!$J$159:$J$310,255),0))=0,"",INDEX('Disaggregation Data'!$L$159:$L$310,MATCH(LEFT(M264,255),LEFT('Disaggregation Data'!J$159:$J$310,255),0))),"")</f>
        <v/>
      </c>
      <c r="G264" s="370" t="str">
        <f t="array" ref="G264">IFERROR(IF(INDEX('Disaggregation Data'!$M$159:$M$310,MATCH(LEFT(M264,255),LEFT('Disaggregation Data'!$J$159:$J$310,255),0))=0,"",INDEX('Disaggregation Data'!$M$159:$M$310,MATCH(LEFT(M264,255),LEFT('Disaggregation Data'!J$159:$J$310,255),0))),"")</f>
        <v/>
      </c>
      <c r="H264" s="369" t="str">
        <f t="array" ref="H264">IFERROR(IF(INDEX('Disaggregation Data'!$N$159:$N$310,MATCH(LEFT(M264,255),LEFT('Disaggregation Data'!$J$159:$J$310,255),0))=0,"",INDEX('Disaggregation Data'!$N$159:$N$310,MATCH(LEFT(M264,255),LEFT('Disaggregation Data'!J$159:$J$310,255),0))),"")</f>
        <v/>
      </c>
      <c r="I264" s="459" t="str">
        <f t="array" ref="I264">IFERROR(IF(INDEX('Disaggregation Records'!$G$59:$G$92,MATCH(LEFT(L264,255),LEFT('Disaggregation Records'!$D$59:$D$92,255),0))=0,"",INDEX('Disaggregation Records'!$G$59:$G$92,MATCH(LEFT(L264,255),LEFT('Disaggregation Records'!$D$59:$D$92,255),0))),"")</f>
        <v/>
      </c>
      <c r="J264" s="464" t="s">
        <v>757</v>
      </c>
      <c r="K264" s="464">
        <f t="shared" si="16"/>
        <v>56</v>
      </c>
      <c r="L264" s="464" t="str">
        <f t="shared" si="17"/>
        <v/>
      </c>
      <c r="M264" s="464" t="str">
        <f t="shared" si="18"/>
        <v/>
      </c>
      <c r="N264" s="464" t="b">
        <f t="shared" si="19"/>
        <v>0</v>
      </c>
      <c r="O264" s="468" t="s">
        <v>1800</v>
      </c>
      <c r="P264" s="202"/>
      <c r="Q264" s="179"/>
    </row>
    <row r="265" spans="1:17" ht="37.5" customHeight="1" x14ac:dyDescent="0.3">
      <c r="A265" s="367">
        <v>10</v>
      </c>
      <c r="B265" s="384" t="str">
        <f>IFERROR(VLOOKUP(A265,'Outcome Indicators - Section C'!$A$10:$S$27,19,FALSE),"")</f>
        <v/>
      </c>
      <c r="C265" s="467" t="str">
        <f t="array" ref="C265">IFERROR(IF(INDEX('Disaggregation Records'!$E$59:$E$92,MATCH(LEFT(L265,255),LEFT('Disaggregation Records'!$D$59:$D$92,255),0))=0,"",INDEX('Disaggregation Records'!$E$59:$E$92,MATCH(LEFT(L265,255),LEFT('Disaggregation Records'!$D$59:$D$92,255),0))),"")</f>
        <v/>
      </c>
      <c r="D265" s="467" t="str">
        <f t="array" ref="D265">IFERROR(IF(INDEX('Disaggregation Records'!$F$59:$F$92,MATCH(LEFT(L265,255),LEFT('Disaggregation Records'!$D$59:$D$92,255),0))=0,"",INDEX('Disaggregation Records'!$F$59:$F$92,MATCH(LEFT(L265,255),LEFT('Disaggregation Records'!$D$59:$D$92,255),0))),"")</f>
        <v/>
      </c>
      <c r="E265" s="370" t="str">
        <f t="array" ref="E265">IFERROR(IF(INDEX('Disaggregation Data'!$K$159:$K$310,MATCH(LEFT(M265,255),LEFT('Disaggregation Data'!$J$159:$J$310,255),0))=0,"",INDEX('Disaggregation Data'!$K$159:$K$310,MATCH(LEFT(M265,255),LEFT('Disaggregation Data'!J$159:$J$310,255),0))),"")</f>
        <v/>
      </c>
      <c r="F265" s="370" t="str">
        <f t="array" ref="F265">IFERROR(IF(INDEX('Disaggregation Data'!$L$159:$L$310,MATCH(LEFT(M265,255),LEFT('Disaggregation Data'!$J$159:$J$310,255),0))=0,"",INDEX('Disaggregation Data'!$L$159:$L$310,MATCH(LEFT(M265,255),LEFT('Disaggregation Data'!J$159:$J$310,255),0))),"")</f>
        <v/>
      </c>
      <c r="G265" s="370" t="str">
        <f t="array" ref="G265">IFERROR(IF(INDEX('Disaggregation Data'!$M$159:$M$310,MATCH(LEFT(M265,255),LEFT('Disaggregation Data'!$J$159:$J$310,255),0))=0,"",INDEX('Disaggregation Data'!$M$159:$M$310,MATCH(LEFT(M265,255),LEFT('Disaggregation Data'!J$159:$J$310,255),0))),"")</f>
        <v/>
      </c>
      <c r="H265" s="369" t="str">
        <f t="array" ref="H265">IFERROR(IF(INDEX('Disaggregation Data'!$N$159:$N$310,MATCH(LEFT(M265,255),LEFT('Disaggregation Data'!$J$159:$J$310,255),0))=0,"",INDEX('Disaggregation Data'!$N$159:$N$310,MATCH(LEFT(M265,255),LEFT('Disaggregation Data'!J$159:$J$310,255),0))),"")</f>
        <v/>
      </c>
      <c r="I265" s="459" t="str">
        <f t="array" ref="I265">IFERROR(IF(INDEX('Disaggregation Records'!$G$59:$G$92,MATCH(LEFT(L265,255),LEFT('Disaggregation Records'!$D$59:$D$92,255),0))=0,"",INDEX('Disaggregation Records'!$G$59:$G$92,MATCH(LEFT(L265,255),LEFT('Disaggregation Records'!$D$59:$D$92,255),0))),"")</f>
        <v/>
      </c>
      <c r="J265" s="464" t="s">
        <v>757</v>
      </c>
      <c r="K265" s="464">
        <f t="shared" si="16"/>
        <v>57</v>
      </c>
      <c r="L265" s="464" t="str">
        <f t="shared" si="17"/>
        <v/>
      </c>
      <c r="M265" s="464" t="str">
        <f t="shared" si="18"/>
        <v/>
      </c>
      <c r="N265" s="464" t="b">
        <f t="shared" si="19"/>
        <v>0</v>
      </c>
      <c r="O265" s="468" t="s">
        <v>1801</v>
      </c>
      <c r="P265" s="202"/>
      <c r="Q265" s="179"/>
    </row>
    <row r="266" spans="1:17" ht="37.5" customHeight="1" x14ac:dyDescent="0.3">
      <c r="A266" s="367">
        <v>10</v>
      </c>
      <c r="B266" s="384" t="str">
        <f>IFERROR(VLOOKUP(A266,'Outcome Indicators - Section C'!$A$10:$S$27,19,FALSE),"")</f>
        <v/>
      </c>
      <c r="C266" s="467" t="str">
        <f t="array" ref="C266">IFERROR(IF(INDEX('Disaggregation Records'!$E$59:$E$92,MATCH(LEFT(L266,255),LEFT('Disaggregation Records'!$D$59:$D$92,255),0))=0,"",INDEX('Disaggregation Records'!$E$59:$E$92,MATCH(LEFT(L266,255),LEFT('Disaggregation Records'!$D$59:$D$92,255),0))),"")</f>
        <v/>
      </c>
      <c r="D266" s="467" t="str">
        <f t="array" ref="D266">IFERROR(IF(INDEX('Disaggregation Records'!$F$59:$F$92,MATCH(LEFT(L266,255),LEFT('Disaggregation Records'!$D$59:$D$92,255),0))=0,"",INDEX('Disaggregation Records'!$F$59:$F$92,MATCH(LEFT(L266,255),LEFT('Disaggregation Records'!$D$59:$D$92,255),0))),"")</f>
        <v/>
      </c>
      <c r="E266" s="370" t="str">
        <f t="array" ref="E266">IFERROR(IF(INDEX('Disaggregation Data'!$K$159:$K$310,MATCH(LEFT(M266,255),LEFT('Disaggregation Data'!$J$159:$J$310,255),0))=0,"",INDEX('Disaggregation Data'!$K$159:$K$310,MATCH(LEFT(M266,255),LEFT('Disaggregation Data'!J$159:$J$310,255),0))),"")</f>
        <v/>
      </c>
      <c r="F266" s="370" t="str">
        <f t="array" ref="F266">IFERROR(IF(INDEX('Disaggregation Data'!$L$159:$L$310,MATCH(LEFT(M266,255),LEFT('Disaggregation Data'!$J$159:$J$310,255),0))=0,"",INDEX('Disaggregation Data'!$L$159:$L$310,MATCH(LEFT(M266,255),LEFT('Disaggregation Data'!J$159:$J$310,255),0))),"")</f>
        <v/>
      </c>
      <c r="G266" s="370" t="str">
        <f t="array" ref="G266">IFERROR(IF(INDEX('Disaggregation Data'!$M$159:$M$310,MATCH(LEFT(M266,255),LEFT('Disaggregation Data'!$J$159:$J$310,255),0))=0,"",INDEX('Disaggregation Data'!$M$159:$M$310,MATCH(LEFT(M266,255),LEFT('Disaggregation Data'!J$159:$J$310,255),0))),"")</f>
        <v/>
      </c>
      <c r="H266" s="369" t="str">
        <f t="array" ref="H266">IFERROR(IF(INDEX('Disaggregation Data'!$N$159:$N$310,MATCH(LEFT(M266,255),LEFT('Disaggregation Data'!$J$159:$J$310,255),0))=0,"",INDEX('Disaggregation Data'!$N$159:$N$310,MATCH(LEFT(M266,255),LEFT('Disaggregation Data'!J$159:$J$310,255),0))),"")</f>
        <v/>
      </c>
      <c r="I266" s="459" t="str">
        <f t="array" ref="I266">IFERROR(IF(INDEX('Disaggregation Records'!$G$59:$G$92,MATCH(LEFT(L266,255),LEFT('Disaggregation Records'!$D$59:$D$92,255),0))=0,"",INDEX('Disaggregation Records'!$G$59:$G$92,MATCH(LEFT(L266,255),LEFT('Disaggregation Records'!$D$59:$D$92,255),0))),"")</f>
        <v/>
      </c>
      <c r="J266" s="464" t="s">
        <v>757</v>
      </c>
      <c r="K266" s="464">
        <f t="shared" si="16"/>
        <v>58</v>
      </c>
      <c r="L266" s="464" t="str">
        <f t="shared" si="17"/>
        <v/>
      </c>
      <c r="M266" s="464" t="str">
        <f t="shared" si="18"/>
        <v/>
      </c>
      <c r="N266" s="464" t="b">
        <f t="shared" si="19"/>
        <v>0</v>
      </c>
      <c r="O266" s="468" t="s">
        <v>1802</v>
      </c>
      <c r="P266" s="202"/>
      <c r="Q266" s="179"/>
    </row>
    <row r="267" spans="1:17" ht="37.5" customHeight="1" x14ac:dyDescent="0.3">
      <c r="A267" s="367">
        <v>10</v>
      </c>
      <c r="B267" s="384" t="str">
        <f>IFERROR(VLOOKUP(A267,'Outcome Indicators - Section C'!$A$10:$S$27,19,FALSE),"")</f>
        <v/>
      </c>
      <c r="C267" s="467" t="str">
        <f t="array" ref="C267">IFERROR(IF(INDEX('Disaggregation Records'!$E$59:$E$92,MATCH(LEFT(L267,255),LEFT('Disaggregation Records'!$D$59:$D$92,255),0))=0,"",INDEX('Disaggregation Records'!$E$59:$E$92,MATCH(LEFT(L267,255),LEFT('Disaggregation Records'!$D$59:$D$92,255),0))),"")</f>
        <v/>
      </c>
      <c r="D267" s="467" t="str">
        <f t="array" ref="D267">IFERROR(IF(INDEX('Disaggregation Records'!$F$59:$F$92,MATCH(LEFT(L267,255),LEFT('Disaggregation Records'!$D$59:$D$92,255),0))=0,"",INDEX('Disaggregation Records'!$F$59:$F$92,MATCH(LEFT(L267,255),LEFT('Disaggregation Records'!$D$59:$D$92,255),0))),"")</f>
        <v/>
      </c>
      <c r="E267" s="370" t="str">
        <f t="array" ref="E267">IFERROR(IF(INDEX('Disaggregation Data'!$K$159:$K$310,MATCH(LEFT(M267,255),LEFT('Disaggregation Data'!$J$159:$J$310,255),0))=0,"",INDEX('Disaggregation Data'!$K$159:$K$310,MATCH(LEFT(M267,255),LEFT('Disaggregation Data'!J$159:$J$310,255),0))),"")</f>
        <v/>
      </c>
      <c r="F267" s="370" t="str">
        <f t="array" ref="F267">IFERROR(IF(INDEX('Disaggregation Data'!$L$159:$L$310,MATCH(LEFT(M267,255),LEFT('Disaggregation Data'!$J$159:$J$310,255),0))=0,"",INDEX('Disaggregation Data'!$L$159:$L$310,MATCH(LEFT(M267,255),LEFT('Disaggregation Data'!J$159:$J$310,255),0))),"")</f>
        <v/>
      </c>
      <c r="G267" s="370" t="str">
        <f t="array" ref="G267">IFERROR(IF(INDEX('Disaggregation Data'!$M$159:$M$310,MATCH(LEFT(M267,255),LEFT('Disaggregation Data'!$J$159:$J$310,255),0))=0,"",INDEX('Disaggregation Data'!$M$159:$M$310,MATCH(LEFT(M267,255),LEFT('Disaggregation Data'!J$159:$J$310,255),0))),"")</f>
        <v/>
      </c>
      <c r="H267" s="369" t="str">
        <f t="array" ref="H267">IFERROR(IF(INDEX('Disaggregation Data'!$N$159:$N$310,MATCH(LEFT(M267,255),LEFT('Disaggregation Data'!$J$159:$J$310,255),0))=0,"",INDEX('Disaggregation Data'!$N$159:$N$310,MATCH(LEFT(M267,255),LEFT('Disaggregation Data'!J$159:$J$310,255),0))),"")</f>
        <v/>
      </c>
      <c r="I267" s="459" t="str">
        <f t="array" ref="I267">IFERROR(IF(INDEX('Disaggregation Records'!$G$59:$G$92,MATCH(LEFT(L267,255),LEFT('Disaggregation Records'!$D$59:$D$92,255),0))=0,"",INDEX('Disaggregation Records'!$G$59:$G$92,MATCH(LEFT(L267,255),LEFT('Disaggregation Records'!$D$59:$D$92,255),0))),"")</f>
        <v/>
      </c>
      <c r="J267" s="464" t="s">
        <v>757</v>
      </c>
      <c r="K267" s="464">
        <f t="shared" si="16"/>
        <v>59</v>
      </c>
      <c r="L267" s="464" t="str">
        <f t="shared" si="17"/>
        <v/>
      </c>
      <c r="M267" s="464" t="str">
        <f t="shared" si="18"/>
        <v/>
      </c>
      <c r="N267" s="464" t="b">
        <f t="shared" si="19"/>
        <v>0</v>
      </c>
      <c r="O267" s="468" t="s">
        <v>1803</v>
      </c>
      <c r="P267" s="202"/>
      <c r="Q267" s="179"/>
    </row>
    <row r="268" spans="1:17" ht="37.5" customHeight="1" x14ac:dyDescent="0.3">
      <c r="A268" s="367">
        <v>11</v>
      </c>
      <c r="B268" s="384" t="str">
        <f>IFERROR(VLOOKUP(A268,'Outcome Indicators - Section C'!$A$10:$S$27,19,FALSE),"")</f>
        <v/>
      </c>
      <c r="C268" s="467" t="str">
        <f t="array" ref="C268">IFERROR(IF(INDEX('Disaggregation Records'!$E$59:$E$92,MATCH(LEFT(L268,255),LEFT('Disaggregation Records'!$D$59:$D$92,255),0))=0,"",INDEX('Disaggregation Records'!$E$59:$E$92,MATCH(LEFT(L268,255),LEFT('Disaggregation Records'!$D$59:$D$92,255),0))),"")</f>
        <v/>
      </c>
      <c r="D268" s="467" t="str">
        <f t="array" ref="D268">IFERROR(IF(INDEX('Disaggregation Records'!$F$59:$F$92,MATCH(LEFT(L268,255),LEFT('Disaggregation Records'!$D$59:$D$92,255),0))=0,"",INDEX('Disaggregation Records'!$F$59:$F$92,MATCH(LEFT(L268,255),LEFT('Disaggregation Records'!$D$59:$D$92,255),0))),"")</f>
        <v/>
      </c>
      <c r="E268" s="370" t="str">
        <f t="array" ref="E268">IFERROR(IF(INDEX('Disaggregation Data'!$K$159:$K$310,MATCH(LEFT(M268,255),LEFT('Disaggregation Data'!$J$159:$J$310,255),0))=0,"",INDEX('Disaggregation Data'!$K$159:$K$310,MATCH(LEFT(M268,255),LEFT('Disaggregation Data'!J$159:$J$310,255),0))),"")</f>
        <v/>
      </c>
      <c r="F268" s="370" t="str">
        <f t="array" ref="F268">IFERROR(IF(INDEX('Disaggregation Data'!$L$159:$L$310,MATCH(LEFT(M268,255),LEFT('Disaggregation Data'!$J$159:$J$310,255),0))=0,"",INDEX('Disaggregation Data'!$L$159:$L$310,MATCH(LEFT(M268,255),LEFT('Disaggregation Data'!J$159:$J$310,255),0))),"")</f>
        <v/>
      </c>
      <c r="G268" s="370" t="str">
        <f t="array" ref="G268">IFERROR(IF(INDEX('Disaggregation Data'!$M$159:$M$310,MATCH(LEFT(M268,255),LEFT('Disaggregation Data'!$J$159:$J$310,255),0))=0,"",INDEX('Disaggregation Data'!$M$159:$M$310,MATCH(LEFT(M268,255),LEFT('Disaggregation Data'!J$159:$J$310,255),0))),"")</f>
        <v/>
      </c>
      <c r="H268" s="369" t="str">
        <f t="array" ref="H268">IFERROR(IF(INDEX('Disaggregation Data'!$N$159:$N$310,MATCH(LEFT(M268,255),LEFT('Disaggregation Data'!$J$159:$J$310,255),0))=0,"",INDEX('Disaggregation Data'!$N$159:$N$310,MATCH(LEFT(M268,255),LEFT('Disaggregation Data'!J$159:$J$310,255),0))),"")</f>
        <v/>
      </c>
      <c r="I268" s="459" t="str">
        <f t="array" ref="I268">IFERROR(IF(INDEX('Disaggregation Records'!$G$59:$G$92,MATCH(LEFT(L268,255),LEFT('Disaggregation Records'!$D$59:$D$92,255),0))=0,"",INDEX('Disaggregation Records'!$G$59:$G$92,MATCH(LEFT(L268,255),LEFT('Disaggregation Records'!$D$59:$D$92,255),0))),"")</f>
        <v/>
      </c>
      <c r="J268" s="464" t="s">
        <v>759</v>
      </c>
      <c r="K268" s="464">
        <f t="shared" si="16"/>
        <v>60</v>
      </c>
      <c r="L268" s="464" t="str">
        <f t="shared" si="17"/>
        <v/>
      </c>
      <c r="M268" s="464" t="str">
        <f t="shared" si="18"/>
        <v/>
      </c>
      <c r="N268" s="464" t="b">
        <f t="shared" si="19"/>
        <v>0</v>
      </c>
      <c r="O268" s="468" t="s">
        <v>1804</v>
      </c>
      <c r="P268" s="202"/>
      <c r="Q268" s="179"/>
    </row>
    <row r="269" spans="1:17" ht="37.5" customHeight="1" x14ac:dyDescent="0.3">
      <c r="A269" s="367">
        <v>11</v>
      </c>
      <c r="B269" s="384" t="str">
        <f>IFERROR(VLOOKUP(A269,'Outcome Indicators - Section C'!$A$10:$S$27,19,FALSE),"")</f>
        <v/>
      </c>
      <c r="C269" s="467" t="str">
        <f t="array" ref="C269">IFERROR(IF(INDEX('Disaggregation Records'!$E$59:$E$92,MATCH(LEFT(L269,255),LEFT('Disaggregation Records'!$D$59:$D$92,255),0))=0,"",INDEX('Disaggregation Records'!$E$59:$E$92,MATCH(LEFT(L269,255),LEFT('Disaggregation Records'!$D$59:$D$92,255),0))),"")</f>
        <v/>
      </c>
      <c r="D269" s="467" t="str">
        <f t="array" ref="D269">IFERROR(IF(INDEX('Disaggregation Records'!$F$59:$F$92,MATCH(LEFT(L269,255),LEFT('Disaggregation Records'!$D$59:$D$92,255),0))=0,"",INDEX('Disaggregation Records'!$F$59:$F$92,MATCH(LEFT(L269,255),LEFT('Disaggregation Records'!$D$59:$D$92,255),0))),"")</f>
        <v/>
      </c>
      <c r="E269" s="370" t="str">
        <f t="array" ref="E269">IFERROR(IF(INDEX('Disaggregation Data'!$K$159:$K$310,MATCH(LEFT(M269,255),LEFT('Disaggregation Data'!$J$159:$J$310,255),0))=0,"",INDEX('Disaggregation Data'!$K$159:$K$310,MATCH(LEFT(M269,255),LEFT('Disaggregation Data'!J$159:$J$310,255),0))),"")</f>
        <v/>
      </c>
      <c r="F269" s="370" t="str">
        <f t="array" ref="F269">IFERROR(IF(INDEX('Disaggregation Data'!$L$159:$L$310,MATCH(LEFT(M269,255),LEFT('Disaggregation Data'!$J$159:$J$310,255),0))=0,"",INDEX('Disaggregation Data'!$L$159:$L$310,MATCH(LEFT(M269,255),LEFT('Disaggregation Data'!J$159:$J$310,255),0))),"")</f>
        <v/>
      </c>
      <c r="G269" s="370" t="str">
        <f t="array" ref="G269">IFERROR(IF(INDEX('Disaggregation Data'!$M$159:$M$310,MATCH(LEFT(M269,255),LEFT('Disaggregation Data'!$J$159:$J$310,255),0))=0,"",INDEX('Disaggregation Data'!$M$159:$M$310,MATCH(LEFT(M269,255),LEFT('Disaggregation Data'!J$159:$J$310,255),0))),"")</f>
        <v/>
      </c>
      <c r="H269" s="369" t="str">
        <f t="array" ref="H269">IFERROR(IF(INDEX('Disaggregation Data'!$N$159:$N$310,MATCH(LEFT(M269,255),LEFT('Disaggregation Data'!$J$159:$J$310,255),0))=0,"",INDEX('Disaggregation Data'!$N$159:$N$310,MATCH(LEFT(M269,255),LEFT('Disaggregation Data'!J$159:$J$310,255),0))),"")</f>
        <v/>
      </c>
      <c r="I269" s="459" t="str">
        <f t="array" ref="I269">IFERROR(IF(INDEX('Disaggregation Records'!$G$59:$G$92,MATCH(LEFT(L269,255),LEFT('Disaggregation Records'!$D$59:$D$92,255),0))=0,"",INDEX('Disaggregation Records'!$G$59:$G$92,MATCH(LEFT(L269,255),LEFT('Disaggregation Records'!$D$59:$D$92,255),0))),"")</f>
        <v/>
      </c>
      <c r="J269" s="464" t="s">
        <v>759</v>
      </c>
      <c r="K269" s="464">
        <f t="shared" si="16"/>
        <v>61</v>
      </c>
      <c r="L269" s="464" t="str">
        <f t="shared" si="17"/>
        <v/>
      </c>
      <c r="M269" s="464" t="str">
        <f t="shared" si="18"/>
        <v/>
      </c>
      <c r="N269" s="464" t="b">
        <f t="shared" si="19"/>
        <v>0</v>
      </c>
      <c r="O269" s="468" t="s">
        <v>1805</v>
      </c>
      <c r="P269" s="202"/>
      <c r="Q269" s="179"/>
    </row>
    <row r="270" spans="1:17" ht="37.5" customHeight="1" x14ac:dyDescent="0.3">
      <c r="A270" s="367">
        <v>11</v>
      </c>
      <c r="B270" s="384" t="str">
        <f>IFERROR(VLOOKUP(A270,'Outcome Indicators - Section C'!$A$10:$S$27,19,FALSE),"")</f>
        <v/>
      </c>
      <c r="C270" s="467" t="str">
        <f t="array" ref="C270">IFERROR(IF(INDEX('Disaggregation Records'!$E$59:$E$92,MATCH(LEFT(L270,255),LEFT('Disaggregation Records'!$D$59:$D$92,255),0))=0,"",INDEX('Disaggregation Records'!$E$59:$E$92,MATCH(LEFT(L270,255),LEFT('Disaggregation Records'!$D$59:$D$92,255),0))),"")</f>
        <v/>
      </c>
      <c r="D270" s="467" t="str">
        <f t="array" ref="D270">IFERROR(IF(INDEX('Disaggregation Records'!$F$59:$F$92,MATCH(LEFT(L270,255),LEFT('Disaggregation Records'!$D$59:$D$92,255),0))=0,"",INDEX('Disaggregation Records'!$F$59:$F$92,MATCH(LEFT(L270,255),LEFT('Disaggregation Records'!$D$59:$D$92,255),0))),"")</f>
        <v/>
      </c>
      <c r="E270" s="370" t="str">
        <f t="array" ref="E270">IFERROR(IF(INDEX('Disaggregation Data'!$K$159:$K$310,MATCH(LEFT(M270,255),LEFT('Disaggregation Data'!$J$159:$J$310,255),0))=0,"",INDEX('Disaggregation Data'!$K$159:$K$310,MATCH(LEFT(M270,255),LEFT('Disaggregation Data'!J$159:$J$310,255),0))),"")</f>
        <v/>
      </c>
      <c r="F270" s="370" t="str">
        <f t="array" ref="F270">IFERROR(IF(INDEX('Disaggregation Data'!$L$159:$L$310,MATCH(LEFT(M270,255),LEFT('Disaggregation Data'!$J$159:$J$310,255),0))=0,"",INDEX('Disaggregation Data'!$L$159:$L$310,MATCH(LEFT(M270,255),LEFT('Disaggregation Data'!J$159:$J$310,255),0))),"")</f>
        <v/>
      </c>
      <c r="G270" s="370" t="str">
        <f t="array" ref="G270">IFERROR(IF(INDEX('Disaggregation Data'!$M$159:$M$310,MATCH(LEFT(M270,255),LEFT('Disaggregation Data'!$J$159:$J$310,255),0))=0,"",INDEX('Disaggregation Data'!$M$159:$M$310,MATCH(LEFT(M270,255),LEFT('Disaggregation Data'!J$159:$J$310,255),0))),"")</f>
        <v/>
      </c>
      <c r="H270" s="369" t="str">
        <f t="array" ref="H270">IFERROR(IF(INDEX('Disaggregation Data'!$N$159:$N$310,MATCH(LEFT(M270,255),LEFT('Disaggregation Data'!$J$159:$J$310,255),0))=0,"",INDEX('Disaggregation Data'!$N$159:$N$310,MATCH(LEFT(M270,255),LEFT('Disaggregation Data'!J$159:$J$310,255),0))),"")</f>
        <v/>
      </c>
      <c r="I270" s="459" t="str">
        <f t="array" ref="I270">IFERROR(IF(INDEX('Disaggregation Records'!$G$59:$G$92,MATCH(LEFT(L270,255),LEFT('Disaggregation Records'!$D$59:$D$92,255),0))=0,"",INDEX('Disaggregation Records'!$G$59:$G$92,MATCH(LEFT(L270,255),LEFT('Disaggregation Records'!$D$59:$D$92,255),0))),"")</f>
        <v/>
      </c>
      <c r="J270" s="464" t="s">
        <v>759</v>
      </c>
      <c r="K270" s="464">
        <f t="shared" si="16"/>
        <v>62</v>
      </c>
      <c r="L270" s="464" t="str">
        <f t="shared" si="17"/>
        <v/>
      </c>
      <c r="M270" s="464" t="str">
        <f t="shared" si="18"/>
        <v/>
      </c>
      <c r="N270" s="464" t="b">
        <f t="shared" si="19"/>
        <v>0</v>
      </c>
      <c r="O270" s="468" t="s">
        <v>1806</v>
      </c>
      <c r="P270" s="202"/>
      <c r="Q270" s="179"/>
    </row>
    <row r="271" spans="1:17" ht="37.5" customHeight="1" x14ac:dyDescent="0.3">
      <c r="A271" s="367">
        <v>11</v>
      </c>
      <c r="B271" s="384" t="str">
        <f>IFERROR(VLOOKUP(A271,'Outcome Indicators - Section C'!$A$10:$S$27,19,FALSE),"")</f>
        <v/>
      </c>
      <c r="C271" s="467" t="str">
        <f t="array" ref="C271">IFERROR(IF(INDEX('Disaggregation Records'!$E$59:$E$92,MATCH(LEFT(L271,255),LEFT('Disaggregation Records'!$D$59:$D$92,255),0))=0,"",INDEX('Disaggregation Records'!$E$59:$E$92,MATCH(LEFT(L271,255),LEFT('Disaggregation Records'!$D$59:$D$92,255),0))),"")</f>
        <v/>
      </c>
      <c r="D271" s="467" t="str">
        <f t="array" ref="D271">IFERROR(IF(INDEX('Disaggregation Records'!$F$59:$F$92,MATCH(LEFT(L271,255),LEFT('Disaggregation Records'!$D$59:$D$92,255),0))=0,"",INDEX('Disaggregation Records'!$F$59:$F$92,MATCH(LEFT(L271,255),LEFT('Disaggregation Records'!$D$59:$D$92,255),0))),"")</f>
        <v/>
      </c>
      <c r="E271" s="370" t="str">
        <f t="array" ref="E271">IFERROR(IF(INDEX('Disaggregation Data'!$K$159:$K$310,MATCH(LEFT(M271,255),LEFT('Disaggregation Data'!$J$159:$J$310,255),0))=0,"",INDEX('Disaggregation Data'!$K$159:$K$310,MATCH(LEFT(M271,255),LEFT('Disaggregation Data'!J$159:$J$310,255),0))),"")</f>
        <v/>
      </c>
      <c r="F271" s="370" t="str">
        <f t="array" ref="F271">IFERROR(IF(INDEX('Disaggregation Data'!$L$159:$L$310,MATCH(LEFT(M271,255),LEFT('Disaggregation Data'!$J$159:$J$310,255),0))=0,"",INDEX('Disaggregation Data'!$L$159:$L$310,MATCH(LEFT(M271,255),LEFT('Disaggregation Data'!J$159:$J$310,255),0))),"")</f>
        <v/>
      </c>
      <c r="G271" s="370" t="str">
        <f t="array" ref="G271">IFERROR(IF(INDEX('Disaggregation Data'!$M$159:$M$310,MATCH(LEFT(M271,255),LEFT('Disaggregation Data'!$J$159:$J$310,255),0))=0,"",INDEX('Disaggregation Data'!$M$159:$M$310,MATCH(LEFT(M271,255),LEFT('Disaggregation Data'!J$159:$J$310,255),0))),"")</f>
        <v/>
      </c>
      <c r="H271" s="369" t="str">
        <f t="array" ref="H271">IFERROR(IF(INDEX('Disaggregation Data'!$N$159:$N$310,MATCH(LEFT(M271,255),LEFT('Disaggregation Data'!$J$159:$J$310,255),0))=0,"",INDEX('Disaggregation Data'!$N$159:$N$310,MATCH(LEFT(M271,255),LEFT('Disaggregation Data'!J$159:$J$310,255),0))),"")</f>
        <v/>
      </c>
      <c r="I271" s="459" t="str">
        <f t="array" ref="I271">IFERROR(IF(INDEX('Disaggregation Records'!$G$59:$G$92,MATCH(LEFT(L271,255),LEFT('Disaggregation Records'!$D$59:$D$92,255),0))=0,"",INDEX('Disaggregation Records'!$G$59:$G$92,MATCH(LEFT(L271,255),LEFT('Disaggregation Records'!$D$59:$D$92,255),0))),"")</f>
        <v/>
      </c>
      <c r="J271" s="464" t="s">
        <v>759</v>
      </c>
      <c r="K271" s="464">
        <f t="shared" si="16"/>
        <v>63</v>
      </c>
      <c r="L271" s="464" t="str">
        <f t="shared" si="17"/>
        <v/>
      </c>
      <c r="M271" s="464" t="str">
        <f t="shared" si="18"/>
        <v/>
      </c>
      <c r="N271" s="464" t="b">
        <f t="shared" si="19"/>
        <v>0</v>
      </c>
      <c r="O271" s="468" t="s">
        <v>1807</v>
      </c>
      <c r="P271" s="202"/>
      <c r="Q271" s="179"/>
    </row>
    <row r="272" spans="1:17" ht="37.5" customHeight="1" x14ac:dyDescent="0.3">
      <c r="A272" s="367">
        <v>11</v>
      </c>
      <c r="B272" s="384" t="str">
        <f>IFERROR(VLOOKUP(A272,'Outcome Indicators - Section C'!$A$10:$S$27,19,FALSE),"")</f>
        <v/>
      </c>
      <c r="C272" s="467" t="str">
        <f t="array" ref="C272">IFERROR(IF(INDEX('Disaggregation Records'!$E$59:$E$92,MATCH(LEFT(L272,255),LEFT('Disaggregation Records'!$D$59:$D$92,255),0))=0,"",INDEX('Disaggregation Records'!$E$59:$E$92,MATCH(LEFT(L272,255),LEFT('Disaggregation Records'!$D$59:$D$92,255),0))),"")</f>
        <v/>
      </c>
      <c r="D272" s="467" t="str">
        <f t="array" ref="D272">IFERROR(IF(INDEX('Disaggregation Records'!$F$59:$F$92,MATCH(LEFT(L272,255),LEFT('Disaggregation Records'!$D$59:$D$92,255),0))=0,"",INDEX('Disaggregation Records'!$F$59:$F$92,MATCH(LEFT(L272,255),LEFT('Disaggregation Records'!$D$59:$D$92,255),0))),"")</f>
        <v/>
      </c>
      <c r="E272" s="370" t="str">
        <f t="array" ref="E272">IFERROR(IF(INDEX('Disaggregation Data'!$K$159:$K$310,MATCH(LEFT(M272,255),LEFT('Disaggregation Data'!$J$159:$J$310,255),0))=0,"",INDEX('Disaggregation Data'!$K$159:$K$310,MATCH(LEFT(M272,255),LEFT('Disaggregation Data'!J$159:$J$310,255),0))),"")</f>
        <v/>
      </c>
      <c r="F272" s="370" t="str">
        <f t="array" ref="F272">IFERROR(IF(INDEX('Disaggregation Data'!$L$159:$L$310,MATCH(LEFT(M272,255),LEFT('Disaggregation Data'!$J$159:$J$310,255),0))=0,"",INDEX('Disaggregation Data'!$L$159:$L$310,MATCH(LEFT(M272,255),LEFT('Disaggregation Data'!J$159:$J$310,255),0))),"")</f>
        <v/>
      </c>
      <c r="G272" s="370" t="str">
        <f t="array" ref="G272">IFERROR(IF(INDEX('Disaggregation Data'!$M$159:$M$310,MATCH(LEFT(M272,255),LEFT('Disaggregation Data'!$J$159:$J$310,255),0))=0,"",INDEX('Disaggregation Data'!$M$159:$M$310,MATCH(LEFT(M272,255),LEFT('Disaggregation Data'!J$159:$J$310,255),0))),"")</f>
        <v/>
      </c>
      <c r="H272" s="369" t="str">
        <f t="array" ref="H272">IFERROR(IF(INDEX('Disaggregation Data'!$N$159:$N$310,MATCH(LEFT(M272,255),LEFT('Disaggregation Data'!$J$159:$J$310,255),0))=0,"",INDEX('Disaggregation Data'!$N$159:$N$310,MATCH(LEFT(M272,255),LEFT('Disaggregation Data'!J$159:$J$310,255),0))),"")</f>
        <v/>
      </c>
      <c r="I272" s="459" t="str">
        <f t="array" ref="I272">IFERROR(IF(INDEX('Disaggregation Records'!$G$59:$G$92,MATCH(LEFT(L272,255),LEFT('Disaggregation Records'!$D$59:$D$92,255),0))=0,"",INDEX('Disaggregation Records'!$G$59:$G$92,MATCH(LEFT(L272,255),LEFT('Disaggregation Records'!$D$59:$D$92,255),0))),"")</f>
        <v/>
      </c>
      <c r="J272" s="464" t="s">
        <v>759</v>
      </c>
      <c r="K272" s="464">
        <f t="shared" si="16"/>
        <v>64</v>
      </c>
      <c r="L272" s="464" t="str">
        <f t="shared" si="17"/>
        <v/>
      </c>
      <c r="M272" s="464" t="str">
        <f t="shared" si="18"/>
        <v/>
      </c>
      <c r="N272" s="464" t="b">
        <f t="shared" si="19"/>
        <v>0</v>
      </c>
      <c r="O272" s="468" t="s">
        <v>1808</v>
      </c>
      <c r="P272" s="202"/>
      <c r="Q272" s="179"/>
    </row>
    <row r="273" spans="1:17" ht="37.5" customHeight="1" x14ac:dyDescent="0.3">
      <c r="A273" s="367">
        <v>11</v>
      </c>
      <c r="B273" s="384" t="str">
        <f>IFERROR(VLOOKUP(A273,'Outcome Indicators - Section C'!$A$10:$S$27,19,FALSE),"")</f>
        <v/>
      </c>
      <c r="C273" s="467" t="str">
        <f t="array" ref="C273">IFERROR(IF(INDEX('Disaggregation Records'!$E$59:$E$92,MATCH(LEFT(L273,255),LEFT('Disaggregation Records'!$D$59:$D$92,255),0))=0,"",INDEX('Disaggregation Records'!$E$59:$E$92,MATCH(LEFT(L273,255),LEFT('Disaggregation Records'!$D$59:$D$92,255),0))),"")</f>
        <v/>
      </c>
      <c r="D273" s="467" t="str">
        <f t="array" ref="D273">IFERROR(IF(INDEX('Disaggregation Records'!$F$59:$F$92,MATCH(LEFT(L273,255),LEFT('Disaggregation Records'!$D$59:$D$92,255),0))=0,"",INDEX('Disaggregation Records'!$F$59:$F$92,MATCH(LEFT(L273,255),LEFT('Disaggregation Records'!$D$59:$D$92,255),0))),"")</f>
        <v/>
      </c>
      <c r="E273" s="370" t="str">
        <f t="array" ref="E273">IFERROR(IF(INDEX('Disaggregation Data'!$K$159:$K$310,MATCH(LEFT(M273,255),LEFT('Disaggregation Data'!$J$159:$J$310,255),0))=0,"",INDEX('Disaggregation Data'!$K$159:$K$310,MATCH(LEFT(M273,255),LEFT('Disaggregation Data'!J$159:$J$310,255),0))),"")</f>
        <v/>
      </c>
      <c r="F273" s="370" t="str">
        <f t="array" ref="F273">IFERROR(IF(INDEX('Disaggregation Data'!$L$159:$L$310,MATCH(LEFT(M273,255),LEFT('Disaggregation Data'!$J$159:$J$310,255),0))=0,"",INDEX('Disaggregation Data'!$L$159:$L$310,MATCH(LEFT(M273,255),LEFT('Disaggregation Data'!J$159:$J$310,255),0))),"")</f>
        <v/>
      </c>
      <c r="G273" s="370" t="str">
        <f t="array" ref="G273">IFERROR(IF(INDEX('Disaggregation Data'!$M$159:$M$310,MATCH(LEFT(M273,255),LEFT('Disaggregation Data'!$J$159:$J$310,255),0))=0,"",INDEX('Disaggregation Data'!$M$159:$M$310,MATCH(LEFT(M273,255),LEFT('Disaggregation Data'!J$159:$J$310,255),0))),"")</f>
        <v/>
      </c>
      <c r="H273" s="369" t="str">
        <f t="array" ref="H273">IFERROR(IF(INDEX('Disaggregation Data'!$N$159:$N$310,MATCH(LEFT(M273,255),LEFT('Disaggregation Data'!$J$159:$J$310,255),0))=0,"",INDEX('Disaggregation Data'!$N$159:$N$310,MATCH(LEFT(M273,255),LEFT('Disaggregation Data'!J$159:$J$310,255),0))),"")</f>
        <v/>
      </c>
      <c r="I273" s="459" t="str">
        <f t="array" ref="I273">IFERROR(IF(INDEX('Disaggregation Records'!$G$59:$G$92,MATCH(LEFT(L273,255),LEFT('Disaggregation Records'!$D$59:$D$92,255),0))=0,"",INDEX('Disaggregation Records'!$G$59:$G$92,MATCH(LEFT(L273,255),LEFT('Disaggregation Records'!$D$59:$D$92,255),0))),"")</f>
        <v/>
      </c>
      <c r="J273" s="464" t="s">
        <v>759</v>
      </c>
      <c r="K273" s="464">
        <f t="shared" si="16"/>
        <v>65</v>
      </c>
      <c r="L273" s="464" t="str">
        <f t="shared" si="17"/>
        <v/>
      </c>
      <c r="M273" s="464" t="str">
        <f t="shared" si="18"/>
        <v/>
      </c>
      <c r="N273" s="464" t="b">
        <f t="shared" si="19"/>
        <v>0</v>
      </c>
      <c r="O273" s="468" t="s">
        <v>1809</v>
      </c>
      <c r="P273" s="202"/>
      <c r="Q273" s="179"/>
    </row>
    <row r="274" spans="1:17" ht="37.5" customHeight="1" x14ac:dyDescent="0.3">
      <c r="A274" s="367">
        <v>11</v>
      </c>
      <c r="B274" s="384" t="str">
        <f>IFERROR(VLOOKUP(A274,'Outcome Indicators - Section C'!$A$10:$S$27,19,FALSE),"")</f>
        <v/>
      </c>
      <c r="C274" s="467" t="str">
        <f t="array" ref="C274">IFERROR(IF(INDEX('Disaggregation Records'!$E$59:$E$92,MATCH(LEFT(L274,255),LEFT('Disaggregation Records'!$D$59:$D$92,255),0))=0,"",INDEX('Disaggregation Records'!$E$59:$E$92,MATCH(LEFT(L274,255),LEFT('Disaggregation Records'!$D$59:$D$92,255),0))),"")</f>
        <v/>
      </c>
      <c r="D274" s="467" t="str">
        <f t="array" ref="D274">IFERROR(IF(INDEX('Disaggregation Records'!$F$59:$F$92,MATCH(LEFT(L274,255),LEFT('Disaggregation Records'!$D$59:$D$92,255),0))=0,"",INDEX('Disaggregation Records'!$F$59:$F$92,MATCH(LEFT(L274,255),LEFT('Disaggregation Records'!$D$59:$D$92,255),0))),"")</f>
        <v/>
      </c>
      <c r="E274" s="370" t="str">
        <f t="array" ref="E274">IFERROR(IF(INDEX('Disaggregation Data'!$K$159:$K$310,MATCH(LEFT(M274,255),LEFT('Disaggregation Data'!$J$159:$J$310,255),0))=0,"",INDEX('Disaggregation Data'!$K$159:$K$310,MATCH(LEFT(M274,255),LEFT('Disaggregation Data'!J$159:$J$310,255),0))),"")</f>
        <v/>
      </c>
      <c r="F274" s="370" t="str">
        <f t="array" ref="F274">IFERROR(IF(INDEX('Disaggregation Data'!$L$159:$L$310,MATCH(LEFT(M274,255),LEFT('Disaggregation Data'!$J$159:$J$310,255),0))=0,"",INDEX('Disaggregation Data'!$L$159:$L$310,MATCH(LEFT(M274,255),LEFT('Disaggregation Data'!J$159:$J$310,255),0))),"")</f>
        <v/>
      </c>
      <c r="G274" s="370" t="str">
        <f t="array" ref="G274">IFERROR(IF(INDEX('Disaggregation Data'!$M$159:$M$310,MATCH(LEFT(M274,255),LEFT('Disaggregation Data'!$J$159:$J$310,255),0))=0,"",INDEX('Disaggregation Data'!$M$159:$M$310,MATCH(LEFT(M274,255),LEFT('Disaggregation Data'!J$159:$J$310,255),0))),"")</f>
        <v/>
      </c>
      <c r="H274" s="369" t="str">
        <f t="array" ref="H274">IFERROR(IF(INDEX('Disaggregation Data'!$N$159:$N$310,MATCH(LEFT(M274,255),LEFT('Disaggregation Data'!$J$159:$J$310,255),0))=0,"",INDEX('Disaggregation Data'!$N$159:$N$310,MATCH(LEFT(M274,255),LEFT('Disaggregation Data'!J$159:$J$310,255),0))),"")</f>
        <v/>
      </c>
      <c r="I274" s="459" t="str">
        <f t="array" ref="I274">IFERROR(IF(INDEX('Disaggregation Records'!$G$59:$G$92,MATCH(LEFT(L274,255),LEFT('Disaggregation Records'!$D$59:$D$92,255),0))=0,"",INDEX('Disaggregation Records'!$G$59:$G$92,MATCH(LEFT(L274,255),LEFT('Disaggregation Records'!$D$59:$D$92,255),0))),"")</f>
        <v/>
      </c>
      <c r="J274" s="464" t="s">
        <v>759</v>
      </c>
      <c r="K274" s="464">
        <f t="shared" si="16"/>
        <v>66</v>
      </c>
      <c r="L274" s="464" t="str">
        <f t="shared" si="17"/>
        <v/>
      </c>
      <c r="M274" s="464" t="str">
        <f t="shared" si="18"/>
        <v/>
      </c>
      <c r="N274" s="464" t="b">
        <f t="shared" si="19"/>
        <v>0</v>
      </c>
      <c r="O274" s="468" t="s">
        <v>1810</v>
      </c>
      <c r="P274" s="202"/>
      <c r="Q274" s="179"/>
    </row>
    <row r="275" spans="1:17" ht="37.5" customHeight="1" x14ac:dyDescent="0.3">
      <c r="A275" s="367">
        <v>11</v>
      </c>
      <c r="B275" s="384" t="str">
        <f>IFERROR(VLOOKUP(A275,'Outcome Indicators - Section C'!$A$10:$S$27,19,FALSE),"")</f>
        <v/>
      </c>
      <c r="C275" s="467" t="str">
        <f t="array" ref="C275">IFERROR(IF(INDEX('Disaggregation Records'!$E$59:$E$92,MATCH(LEFT(L275,255),LEFT('Disaggregation Records'!$D$59:$D$92,255),0))=0,"",INDEX('Disaggregation Records'!$E$59:$E$92,MATCH(LEFT(L275,255),LEFT('Disaggregation Records'!$D$59:$D$92,255),0))),"")</f>
        <v/>
      </c>
      <c r="D275" s="467" t="str">
        <f t="array" ref="D275">IFERROR(IF(INDEX('Disaggregation Records'!$F$59:$F$92,MATCH(LEFT(L275,255),LEFT('Disaggregation Records'!$D$59:$D$92,255),0))=0,"",INDEX('Disaggregation Records'!$F$59:$F$92,MATCH(LEFT(L275,255),LEFT('Disaggregation Records'!$D$59:$D$92,255),0))),"")</f>
        <v/>
      </c>
      <c r="E275" s="370" t="str">
        <f t="array" ref="E275">IFERROR(IF(INDEX('Disaggregation Data'!$K$159:$K$310,MATCH(LEFT(M275,255),LEFT('Disaggregation Data'!$J$159:$J$310,255),0))=0,"",INDEX('Disaggregation Data'!$K$159:$K$310,MATCH(LEFT(M275,255),LEFT('Disaggregation Data'!J$159:$J$310,255),0))),"")</f>
        <v/>
      </c>
      <c r="F275" s="370" t="str">
        <f t="array" ref="F275">IFERROR(IF(INDEX('Disaggregation Data'!$L$159:$L$310,MATCH(LEFT(M275,255),LEFT('Disaggregation Data'!$J$159:$J$310,255),0))=0,"",INDEX('Disaggregation Data'!$L$159:$L$310,MATCH(LEFT(M275,255),LEFT('Disaggregation Data'!J$159:$J$310,255),0))),"")</f>
        <v/>
      </c>
      <c r="G275" s="370" t="str">
        <f t="array" ref="G275">IFERROR(IF(INDEX('Disaggregation Data'!$M$159:$M$310,MATCH(LEFT(M275,255),LEFT('Disaggregation Data'!$J$159:$J$310,255),0))=0,"",INDEX('Disaggregation Data'!$M$159:$M$310,MATCH(LEFT(M275,255),LEFT('Disaggregation Data'!J$159:$J$310,255),0))),"")</f>
        <v/>
      </c>
      <c r="H275" s="369" t="str">
        <f t="array" ref="H275">IFERROR(IF(INDEX('Disaggregation Data'!$N$159:$N$310,MATCH(LEFT(M275,255),LEFT('Disaggregation Data'!$J$159:$J$310,255),0))=0,"",INDEX('Disaggregation Data'!$N$159:$N$310,MATCH(LEFT(M275,255),LEFT('Disaggregation Data'!J$159:$J$310,255),0))),"")</f>
        <v/>
      </c>
      <c r="I275" s="459" t="str">
        <f t="array" ref="I275">IFERROR(IF(INDEX('Disaggregation Records'!$G$59:$G$92,MATCH(LEFT(L275,255),LEFT('Disaggregation Records'!$D$59:$D$92,255),0))=0,"",INDEX('Disaggregation Records'!$G$59:$G$92,MATCH(LEFT(L275,255),LEFT('Disaggregation Records'!$D$59:$D$92,255),0))),"")</f>
        <v/>
      </c>
      <c r="J275" s="464" t="s">
        <v>759</v>
      </c>
      <c r="K275" s="464">
        <f t="shared" si="16"/>
        <v>67</v>
      </c>
      <c r="L275" s="464" t="str">
        <f t="shared" si="17"/>
        <v/>
      </c>
      <c r="M275" s="464" t="str">
        <f t="shared" si="18"/>
        <v/>
      </c>
      <c r="N275" s="464" t="b">
        <f t="shared" si="19"/>
        <v>0</v>
      </c>
      <c r="O275" s="468" t="s">
        <v>1811</v>
      </c>
      <c r="P275" s="202"/>
      <c r="Q275" s="179"/>
    </row>
    <row r="276" spans="1:17" ht="37.5" customHeight="1" x14ac:dyDescent="0.3">
      <c r="A276" s="367">
        <v>11</v>
      </c>
      <c r="B276" s="384" t="str">
        <f>IFERROR(VLOOKUP(A276,'Outcome Indicators - Section C'!$A$10:$S$27,19,FALSE),"")</f>
        <v/>
      </c>
      <c r="C276" s="467" t="str">
        <f t="array" ref="C276">IFERROR(IF(INDEX('Disaggregation Records'!$E$59:$E$92,MATCH(LEFT(L276,255),LEFT('Disaggregation Records'!$D$59:$D$92,255),0))=0,"",INDEX('Disaggregation Records'!$E$59:$E$92,MATCH(LEFT(L276,255),LEFT('Disaggregation Records'!$D$59:$D$92,255),0))),"")</f>
        <v/>
      </c>
      <c r="D276" s="467" t="str">
        <f t="array" ref="D276">IFERROR(IF(INDEX('Disaggregation Records'!$F$59:$F$92,MATCH(LEFT(L276,255),LEFT('Disaggregation Records'!$D$59:$D$92,255),0))=0,"",INDEX('Disaggregation Records'!$F$59:$F$92,MATCH(LEFT(L276,255),LEFT('Disaggregation Records'!$D$59:$D$92,255),0))),"")</f>
        <v/>
      </c>
      <c r="E276" s="370" t="str">
        <f t="array" ref="E276">IFERROR(IF(INDEX('Disaggregation Data'!$K$159:$K$310,MATCH(LEFT(M276,255),LEFT('Disaggregation Data'!$J$159:$J$310,255),0))=0,"",INDEX('Disaggregation Data'!$K$159:$K$310,MATCH(LEFT(M276,255),LEFT('Disaggregation Data'!J$159:$J$310,255),0))),"")</f>
        <v/>
      </c>
      <c r="F276" s="370" t="str">
        <f t="array" ref="F276">IFERROR(IF(INDEX('Disaggregation Data'!$L$159:$L$310,MATCH(LEFT(M276,255),LEFT('Disaggregation Data'!$J$159:$J$310,255),0))=0,"",INDEX('Disaggregation Data'!$L$159:$L$310,MATCH(LEFT(M276,255),LEFT('Disaggregation Data'!J$159:$J$310,255),0))),"")</f>
        <v/>
      </c>
      <c r="G276" s="370" t="str">
        <f t="array" ref="G276">IFERROR(IF(INDEX('Disaggregation Data'!$M$159:$M$310,MATCH(LEFT(M276,255),LEFT('Disaggregation Data'!$J$159:$J$310,255),0))=0,"",INDEX('Disaggregation Data'!$M$159:$M$310,MATCH(LEFT(M276,255),LEFT('Disaggregation Data'!J$159:$J$310,255),0))),"")</f>
        <v/>
      </c>
      <c r="H276" s="369" t="str">
        <f t="array" ref="H276">IFERROR(IF(INDEX('Disaggregation Data'!$N$159:$N$310,MATCH(LEFT(M276,255),LEFT('Disaggregation Data'!$J$159:$J$310,255),0))=0,"",INDEX('Disaggregation Data'!$N$159:$N$310,MATCH(LEFT(M276,255),LEFT('Disaggregation Data'!J$159:$J$310,255),0))),"")</f>
        <v/>
      </c>
      <c r="I276" s="459" t="str">
        <f t="array" ref="I276">IFERROR(IF(INDEX('Disaggregation Records'!$G$59:$G$92,MATCH(LEFT(L276,255),LEFT('Disaggregation Records'!$D$59:$D$92,255),0))=0,"",INDEX('Disaggregation Records'!$G$59:$G$92,MATCH(LEFT(L276,255),LEFT('Disaggregation Records'!$D$59:$D$92,255),0))),"")</f>
        <v/>
      </c>
      <c r="J276" s="464" t="s">
        <v>759</v>
      </c>
      <c r="K276" s="464">
        <f t="shared" si="16"/>
        <v>68</v>
      </c>
      <c r="L276" s="464" t="str">
        <f t="shared" si="17"/>
        <v/>
      </c>
      <c r="M276" s="464" t="str">
        <f t="shared" si="18"/>
        <v/>
      </c>
      <c r="N276" s="464" t="b">
        <f t="shared" si="19"/>
        <v>0</v>
      </c>
      <c r="O276" s="468" t="s">
        <v>1812</v>
      </c>
      <c r="P276" s="202"/>
      <c r="Q276" s="179"/>
    </row>
    <row r="277" spans="1:17" ht="37.5" customHeight="1" x14ac:dyDescent="0.3">
      <c r="A277" s="367">
        <v>11</v>
      </c>
      <c r="B277" s="384" t="str">
        <f>IFERROR(VLOOKUP(A277,'Outcome Indicators - Section C'!$A$10:$S$27,19,FALSE),"")</f>
        <v/>
      </c>
      <c r="C277" s="467" t="str">
        <f t="array" ref="C277">IFERROR(IF(INDEX('Disaggregation Records'!$E$59:$E$92,MATCH(LEFT(L277,255),LEFT('Disaggregation Records'!$D$59:$D$92,255),0))=0,"",INDEX('Disaggregation Records'!$E$59:$E$92,MATCH(LEFT(L277,255),LEFT('Disaggregation Records'!$D$59:$D$92,255),0))),"")</f>
        <v/>
      </c>
      <c r="D277" s="467" t="str">
        <f t="array" ref="D277">IFERROR(IF(INDEX('Disaggregation Records'!$F$59:$F$92,MATCH(LEFT(L277,255),LEFT('Disaggregation Records'!$D$59:$D$92,255),0))=0,"",INDEX('Disaggregation Records'!$F$59:$F$92,MATCH(LEFT(L277,255),LEFT('Disaggregation Records'!$D$59:$D$92,255),0))),"")</f>
        <v/>
      </c>
      <c r="E277" s="370" t="str">
        <f t="array" ref="E277">IFERROR(IF(INDEX('Disaggregation Data'!$K$159:$K$310,MATCH(LEFT(M277,255),LEFT('Disaggregation Data'!$J$159:$J$310,255),0))=0,"",INDEX('Disaggregation Data'!$K$159:$K$310,MATCH(LEFT(M277,255),LEFT('Disaggregation Data'!J$159:$J$310,255),0))),"")</f>
        <v/>
      </c>
      <c r="F277" s="370" t="str">
        <f t="array" ref="F277">IFERROR(IF(INDEX('Disaggregation Data'!$L$159:$L$310,MATCH(LEFT(M277,255),LEFT('Disaggregation Data'!$J$159:$J$310,255),0))=0,"",INDEX('Disaggregation Data'!$L$159:$L$310,MATCH(LEFT(M277,255),LEFT('Disaggregation Data'!J$159:$J$310,255),0))),"")</f>
        <v/>
      </c>
      <c r="G277" s="370" t="str">
        <f t="array" ref="G277">IFERROR(IF(INDEX('Disaggregation Data'!$M$159:$M$310,MATCH(LEFT(M277,255),LEFT('Disaggregation Data'!$J$159:$J$310,255),0))=0,"",INDEX('Disaggregation Data'!$M$159:$M$310,MATCH(LEFT(M277,255),LEFT('Disaggregation Data'!J$159:$J$310,255),0))),"")</f>
        <v/>
      </c>
      <c r="H277" s="369" t="str">
        <f t="array" ref="H277">IFERROR(IF(INDEX('Disaggregation Data'!$N$159:$N$310,MATCH(LEFT(M277,255),LEFT('Disaggregation Data'!$J$159:$J$310,255),0))=0,"",INDEX('Disaggregation Data'!$N$159:$N$310,MATCH(LEFT(M277,255),LEFT('Disaggregation Data'!J$159:$J$310,255),0))),"")</f>
        <v/>
      </c>
      <c r="I277" s="459" t="str">
        <f t="array" ref="I277">IFERROR(IF(INDEX('Disaggregation Records'!$G$59:$G$92,MATCH(LEFT(L277,255),LEFT('Disaggregation Records'!$D$59:$D$92,255),0))=0,"",INDEX('Disaggregation Records'!$G$59:$G$92,MATCH(LEFT(L277,255),LEFT('Disaggregation Records'!$D$59:$D$92,255),0))),"")</f>
        <v/>
      </c>
      <c r="J277" s="464" t="s">
        <v>759</v>
      </c>
      <c r="K277" s="464">
        <f t="shared" si="16"/>
        <v>69</v>
      </c>
      <c r="L277" s="464" t="str">
        <f t="shared" si="17"/>
        <v/>
      </c>
      <c r="M277" s="464" t="str">
        <f t="shared" si="18"/>
        <v/>
      </c>
      <c r="N277" s="464" t="b">
        <f t="shared" si="19"/>
        <v>0</v>
      </c>
      <c r="O277" s="468" t="s">
        <v>1813</v>
      </c>
      <c r="P277" s="202"/>
      <c r="Q277" s="179"/>
    </row>
    <row r="278" spans="1:17" ht="37.5" customHeight="1" x14ac:dyDescent="0.3">
      <c r="A278" s="367">
        <v>12</v>
      </c>
      <c r="B278" s="384" t="str">
        <f>IFERROR(VLOOKUP(A278,'Outcome Indicators - Section C'!$A$10:$S$27,19,FALSE),"")</f>
        <v/>
      </c>
      <c r="C278" s="467" t="str">
        <f t="array" ref="C278">IFERROR(IF(INDEX('Disaggregation Records'!$E$59:$E$92,MATCH(LEFT(L278,255),LEFT('Disaggregation Records'!$D$59:$D$92,255),0))=0,"",INDEX('Disaggregation Records'!$E$59:$E$92,MATCH(LEFT(L278,255),LEFT('Disaggregation Records'!$D$59:$D$92,255),0))),"")</f>
        <v/>
      </c>
      <c r="D278" s="467" t="str">
        <f t="array" ref="D278">IFERROR(IF(INDEX('Disaggregation Records'!$F$59:$F$92,MATCH(LEFT(L278,255),LEFT('Disaggregation Records'!$D$59:$D$92,255),0))=0,"",INDEX('Disaggregation Records'!$F$59:$F$92,MATCH(LEFT(L278,255),LEFT('Disaggregation Records'!$D$59:$D$92,255),0))),"")</f>
        <v/>
      </c>
      <c r="E278" s="370" t="str">
        <f t="array" ref="E278">IFERROR(IF(INDEX('Disaggregation Data'!$K$159:$K$310,MATCH(LEFT(M278,255),LEFT('Disaggregation Data'!$J$159:$J$310,255),0))=0,"",INDEX('Disaggregation Data'!$K$159:$K$310,MATCH(LEFT(M278,255),LEFT('Disaggregation Data'!J$159:$J$310,255),0))),"")</f>
        <v/>
      </c>
      <c r="F278" s="370" t="str">
        <f t="array" ref="F278">IFERROR(IF(INDEX('Disaggregation Data'!$L$159:$L$310,MATCH(LEFT(M278,255),LEFT('Disaggregation Data'!$J$159:$J$310,255),0))=0,"",INDEX('Disaggregation Data'!$L$159:$L$310,MATCH(LEFT(M278,255),LEFT('Disaggregation Data'!J$159:$J$310,255),0))),"")</f>
        <v/>
      </c>
      <c r="G278" s="370" t="str">
        <f t="array" ref="G278">IFERROR(IF(INDEX('Disaggregation Data'!$M$159:$M$310,MATCH(LEFT(M278,255),LEFT('Disaggregation Data'!$J$159:$J$310,255),0))=0,"",INDEX('Disaggregation Data'!$M$159:$M$310,MATCH(LEFT(M278,255),LEFT('Disaggregation Data'!J$159:$J$310,255),0))),"")</f>
        <v/>
      </c>
      <c r="H278" s="369" t="str">
        <f t="array" ref="H278">IFERROR(IF(INDEX('Disaggregation Data'!$N$159:$N$310,MATCH(LEFT(M278,255),LEFT('Disaggregation Data'!$J$159:$J$310,255),0))=0,"",INDEX('Disaggregation Data'!$N$159:$N$310,MATCH(LEFT(M278,255),LEFT('Disaggregation Data'!J$159:$J$310,255),0))),"")</f>
        <v/>
      </c>
      <c r="I278" s="459" t="str">
        <f t="array" ref="I278">IFERROR(IF(INDEX('Disaggregation Records'!$G$59:$G$92,MATCH(LEFT(L278,255),LEFT('Disaggregation Records'!$D$59:$D$92,255),0))=0,"",INDEX('Disaggregation Records'!$G$59:$G$92,MATCH(LEFT(L278,255),LEFT('Disaggregation Records'!$D$59:$D$92,255),0))),"")</f>
        <v/>
      </c>
      <c r="J278" s="464" t="s">
        <v>760</v>
      </c>
      <c r="K278" s="464">
        <f t="shared" si="16"/>
        <v>70</v>
      </c>
      <c r="L278" s="464" t="str">
        <f t="shared" si="17"/>
        <v/>
      </c>
      <c r="M278" s="464" t="str">
        <f t="shared" si="18"/>
        <v/>
      </c>
      <c r="N278" s="464" t="b">
        <f t="shared" si="19"/>
        <v>0</v>
      </c>
      <c r="O278" s="468" t="s">
        <v>1814</v>
      </c>
      <c r="P278" s="202"/>
      <c r="Q278" s="179"/>
    </row>
    <row r="279" spans="1:17" ht="37.5" customHeight="1" x14ac:dyDescent="0.3">
      <c r="A279" s="367">
        <v>12</v>
      </c>
      <c r="B279" s="384" t="str">
        <f>IFERROR(VLOOKUP(A279,'Outcome Indicators - Section C'!$A$10:$S$27,19,FALSE),"")</f>
        <v/>
      </c>
      <c r="C279" s="467" t="str">
        <f t="array" ref="C279">IFERROR(IF(INDEX('Disaggregation Records'!$E$59:$E$92,MATCH(LEFT(L279,255),LEFT('Disaggregation Records'!$D$59:$D$92,255),0))=0,"",INDEX('Disaggregation Records'!$E$59:$E$92,MATCH(LEFT(L279,255),LEFT('Disaggregation Records'!$D$59:$D$92,255),0))),"")</f>
        <v/>
      </c>
      <c r="D279" s="467" t="str">
        <f t="array" ref="D279">IFERROR(IF(INDEX('Disaggregation Records'!$F$59:$F$92,MATCH(LEFT(L279,255),LEFT('Disaggregation Records'!$D$59:$D$92,255),0))=0,"",INDEX('Disaggregation Records'!$F$59:$F$92,MATCH(LEFT(L279,255),LEFT('Disaggregation Records'!$D$59:$D$92,255),0))),"")</f>
        <v/>
      </c>
      <c r="E279" s="370" t="str">
        <f t="array" ref="E279">IFERROR(IF(INDEX('Disaggregation Data'!$K$159:$K$310,MATCH(LEFT(M279,255),LEFT('Disaggregation Data'!$J$159:$J$310,255),0))=0,"",INDEX('Disaggregation Data'!$K$159:$K$310,MATCH(LEFT(M279,255),LEFT('Disaggregation Data'!J$159:$J$310,255),0))),"")</f>
        <v/>
      </c>
      <c r="F279" s="370" t="str">
        <f t="array" ref="F279">IFERROR(IF(INDEX('Disaggregation Data'!$L$159:$L$310,MATCH(LEFT(M279,255),LEFT('Disaggregation Data'!$J$159:$J$310,255),0))=0,"",INDEX('Disaggregation Data'!$L$159:$L$310,MATCH(LEFT(M279,255),LEFT('Disaggregation Data'!J$159:$J$310,255),0))),"")</f>
        <v/>
      </c>
      <c r="G279" s="370" t="str">
        <f t="array" ref="G279">IFERROR(IF(INDEX('Disaggregation Data'!$M$159:$M$310,MATCH(LEFT(M279,255),LEFT('Disaggregation Data'!$J$159:$J$310,255),0))=0,"",INDEX('Disaggregation Data'!$M$159:$M$310,MATCH(LEFT(M279,255),LEFT('Disaggregation Data'!J$159:$J$310,255),0))),"")</f>
        <v/>
      </c>
      <c r="H279" s="369" t="str">
        <f t="array" ref="H279">IFERROR(IF(INDEX('Disaggregation Data'!$N$159:$N$310,MATCH(LEFT(M279,255),LEFT('Disaggregation Data'!$J$159:$J$310,255),0))=0,"",INDEX('Disaggregation Data'!$N$159:$N$310,MATCH(LEFT(M279,255),LEFT('Disaggregation Data'!J$159:$J$310,255),0))),"")</f>
        <v/>
      </c>
      <c r="I279" s="459" t="str">
        <f t="array" ref="I279">IFERROR(IF(INDEX('Disaggregation Records'!$G$59:$G$92,MATCH(LEFT(L279,255),LEFT('Disaggregation Records'!$D$59:$D$92,255),0))=0,"",INDEX('Disaggregation Records'!$G$59:$G$92,MATCH(LEFT(L279,255),LEFT('Disaggregation Records'!$D$59:$D$92,255),0))),"")</f>
        <v/>
      </c>
      <c r="J279" s="464" t="s">
        <v>760</v>
      </c>
      <c r="K279" s="464">
        <f t="shared" si="16"/>
        <v>71</v>
      </c>
      <c r="L279" s="464" t="str">
        <f t="shared" si="17"/>
        <v/>
      </c>
      <c r="M279" s="464" t="str">
        <f t="shared" si="18"/>
        <v/>
      </c>
      <c r="N279" s="464" t="b">
        <f t="shared" si="19"/>
        <v>0</v>
      </c>
      <c r="O279" s="468" t="s">
        <v>1815</v>
      </c>
      <c r="P279" s="202"/>
      <c r="Q279" s="179"/>
    </row>
    <row r="280" spans="1:17" ht="37.5" customHeight="1" x14ac:dyDescent="0.3">
      <c r="A280" s="367">
        <v>12</v>
      </c>
      <c r="B280" s="384" t="str">
        <f>IFERROR(VLOOKUP(A280,'Outcome Indicators - Section C'!$A$10:$S$27,19,FALSE),"")</f>
        <v/>
      </c>
      <c r="C280" s="467" t="str">
        <f t="array" ref="C280">IFERROR(IF(INDEX('Disaggregation Records'!$E$59:$E$92,MATCH(LEFT(L280,255),LEFT('Disaggregation Records'!$D$59:$D$92,255),0))=0,"",INDEX('Disaggregation Records'!$E$59:$E$92,MATCH(LEFT(L280,255),LEFT('Disaggregation Records'!$D$59:$D$92,255),0))),"")</f>
        <v/>
      </c>
      <c r="D280" s="467" t="str">
        <f t="array" ref="D280">IFERROR(IF(INDEX('Disaggregation Records'!$F$59:$F$92,MATCH(LEFT(L280,255),LEFT('Disaggregation Records'!$D$59:$D$92,255),0))=0,"",INDEX('Disaggregation Records'!$F$59:$F$92,MATCH(LEFT(L280,255),LEFT('Disaggregation Records'!$D$59:$D$92,255),0))),"")</f>
        <v/>
      </c>
      <c r="E280" s="370" t="str">
        <f t="array" ref="E280">IFERROR(IF(INDEX('Disaggregation Data'!$K$159:$K$310,MATCH(LEFT(M280,255),LEFT('Disaggregation Data'!$J$159:$J$310,255),0))=0,"",INDEX('Disaggregation Data'!$K$159:$K$310,MATCH(LEFT(M280,255),LEFT('Disaggregation Data'!J$159:$J$310,255),0))),"")</f>
        <v/>
      </c>
      <c r="F280" s="370" t="str">
        <f t="array" ref="F280">IFERROR(IF(INDEX('Disaggregation Data'!$L$159:$L$310,MATCH(LEFT(M280,255),LEFT('Disaggregation Data'!$J$159:$J$310,255),0))=0,"",INDEX('Disaggregation Data'!$L$159:$L$310,MATCH(LEFT(M280,255),LEFT('Disaggregation Data'!J$159:$J$310,255),0))),"")</f>
        <v/>
      </c>
      <c r="G280" s="370" t="str">
        <f t="array" ref="G280">IFERROR(IF(INDEX('Disaggregation Data'!$M$159:$M$310,MATCH(LEFT(M280,255),LEFT('Disaggregation Data'!$J$159:$J$310,255),0))=0,"",INDEX('Disaggregation Data'!$M$159:$M$310,MATCH(LEFT(M280,255),LEFT('Disaggregation Data'!J$159:$J$310,255),0))),"")</f>
        <v/>
      </c>
      <c r="H280" s="369" t="str">
        <f t="array" ref="H280">IFERROR(IF(INDEX('Disaggregation Data'!$N$159:$N$310,MATCH(LEFT(M280,255),LEFT('Disaggregation Data'!$J$159:$J$310,255),0))=0,"",INDEX('Disaggregation Data'!$N$159:$N$310,MATCH(LEFT(M280,255),LEFT('Disaggregation Data'!J$159:$J$310,255),0))),"")</f>
        <v/>
      </c>
      <c r="I280" s="459" t="str">
        <f t="array" ref="I280">IFERROR(IF(INDEX('Disaggregation Records'!$G$59:$G$92,MATCH(LEFT(L280,255),LEFT('Disaggregation Records'!$D$59:$D$92,255),0))=0,"",INDEX('Disaggregation Records'!$G$59:$G$92,MATCH(LEFT(L280,255),LEFT('Disaggregation Records'!$D$59:$D$92,255),0))),"")</f>
        <v/>
      </c>
      <c r="J280" s="464" t="s">
        <v>760</v>
      </c>
      <c r="K280" s="464">
        <f t="shared" si="16"/>
        <v>72</v>
      </c>
      <c r="L280" s="464" t="str">
        <f t="shared" si="17"/>
        <v/>
      </c>
      <c r="M280" s="464" t="str">
        <f t="shared" si="18"/>
        <v/>
      </c>
      <c r="N280" s="464" t="b">
        <f t="shared" si="19"/>
        <v>0</v>
      </c>
      <c r="O280" s="468" t="s">
        <v>1816</v>
      </c>
      <c r="P280" s="202"/>
      <c r="Q280" s="179"/>
    </row>
    <row r="281" spans="1:17" ht="37.5" customHeight="1" x14ac:dyDescent="0.3">
      <c r="A281" s="367">
        <v>12</v>
      </c>
      <c r="B281" s="384" t="str">
        <f>IFERROR(VLOOKUP(A281,'Outcome Indicators - Section C'!$A$10:$S$27,19,FALSE),"")</f>
        <v/>
      </c>
      <c r="C281" s="467" t="str">
        <f t="array" ref="C281">IFERROR(IF(INDEX('Disaggregation Records'!$E$59:$E$92,MATCH(LEFT(L281,255),LEFT('Disaggregation Records'!$D$59:$D$92,255),0))=0,"",INDEX('Disaggregation Records'!$E$59:$E$92,MATCH(LEFT(L281,255),LEFT('Disaggregation Records'!$D$59:$D$92,255),0))),"")</f>
        <v/>
      </c>
      <c r="D281" s="467" t="str">
        <f t="array" ref="D281">IFERROR(IF(INDEX('Disaggregation Records'!$F$59:$F$92,MATCH(LEFT(L281,255),LEFT('Disaggregation Records'!$D$59:$D$92,255),0))=0,"",INDEX('Disaggregation Records'!$F$59:$F$92,MATCH(LEFT(L281,255),LEFT('Disaggregation Records'!$D$59:$D$92,255),0))),"")</f>
        <v/>
      </c>
      <c r="E281" s="370" t="str">
        <f t="array" ref="E281">IFERROR(IF(INDEX('Disaggregation Data'!$K$159:$K$310,MATCH(LEFT(M281,255),LEFT('Disaggregation Data'!$J$159:$J$310,255),0))=0,"",INDEX('Disaggregation Data'!$K$159:$K$310,MATCH(LEFT(M281,255),LEFT('Disaggregation Data'!J$159:$J$310,255),0))),"")</f>
        <v/>
      </c>
      <c r="F281" s="370" t="str">
        <f t="array" ref="F281">IFERROR(IF(INDEX('Disaggregation Data'!$L$159:$L$310,MATCH(LEFT(M281,255),LEFT('Disaggregation Data'!$J$159:$J$310,255),0))=0,"",INDEX('Disaggregation Data'!$L$159:$L$310,MATCH(LEFT(M281,255),LEFT('Disaggregation Data'!J$159:$J$310,255),0))),"")</f>
        <v/>
      </c>
      <c r="G281" s="370" t="str">
        <f t="array" ref="G281">IFERROR(IF(INDEX('Disaggregation Data'!$M$159:$M$310,MATCH(LEFT(M281,255),LEFT('Disaggregation Data'!$J$159:$J$310,255),0))=0,"",INDEX('Disaggregation Data'!$M$159:$M$310,MATCH(LEFT(M281,255),LEFT('Disaggregation Data'!J$159:$J$310,255),0))),"")</f>
        <v/>
      </c>
      <c r="H281" s="369" t="str">
        <f t="array" ref="H281">IFERROR(IF(INDEX('Disaggregation Data'!$N$159:$N$310,MATCH(LEFT(M281,255),LEFT('Disaggregation Data'!$J$159:$J$310,255),0))=0,"",INDEX('Disaggregation Data'!$N$159:$N$310,MATCH(LEFT(M281,255),LEFT('Disaggregation Data'!J$159:$J$310,255),0))),"")</f>
        <v/>
      </c>
      <c r="I281" s="459" t="str">
        <f t="array" ref="I281">IFERROR(IF(INDEX('Disaggregation Records'!$G$59:$G$92,MATCH(LEFT(L281,255),LEFT('Disaggregation Records'!$D$59:$D$92,255),0))=0,"",INDEX('Disaggregation Records'!$G$59:$G$92,MATCH(LEFT(L281,255),LEFT('Disaggregation Records'!$D$59:$D$92,255),0))),"")</f>
        <v/>
      </c>
      <c r="J281" s="464" t="s">
        <v>760</v>
      </c>
      <c r="K281" s="464">
        <f t="shared" si="16"/>
        <v>73</v>
      </c>
      <c r="L281" s="464" t="str">
        <f t="shared" si="17"/>
        <v/>
      </c>
      <c r="M281" s="464" t="str">
        <f t="shared" si="18"/>
        <v/>
      </c>
      <c r="N281" s="464" t="b">
        <f t="shared" si="19"/>
        <v>0</v>
      </c>
      <c r="O281" s="468" t="s">
        <v>1817</v>
      </c>
      <c r="P281" s="202"/>
      <c r="Q281" s="179"/>
    </row>
    <row r="282" spans="1:17" ht="37.5" customHeight="1" x14ac:dyDescent="0.3">
      <c r="A282" s="367">
        <v>12</v>
      </c>
      <c r="B282" s="384" t="str">
        <f>IFERROR(VLOOKUP(A282,'Outcome Indicators - Section C'!$A$10:$S$27,19,FALSE),"")</f>
        <v/>
      </c>
      <c r="C282" s="467" t="str">
        <f t="array" ref="C282">IFERROR(IF(INDEX('Disaggregation Records'!$E$59:$E$92,MATCH(LEFT(L282,255),LEFT('Disaggregation Records'!$D$59:$D$92,255),0))=0,"",INDEX('Disaggregation Records'!$E$59:$E$92,MATCH(LEFT(L282,255),LEFT('Disaggregation Records'!$D$59:$D$92,255),0))),"")</f>
        <v/>
      </c>
      <c r="D282" s="467" t="str">
        <f t="array" ref="D282">IFERROR(IF(INDEX('Disaggregation Records'!$F$59:$F$92,MATCH(LEFT(L282,255),LEFT('Disaggregation Records'!$D$59:$D$92,255),0))=0,"",INDEX('Disaggregation Records'!$F$59:$F$92,MATCH(LEFT(L282,255),LEFT('Disaggregation Records'!$D$59:$D$92,255),0))),"")</f>
        <v/>
      </c>
      <c r="E282" s="370" t="str">
        <f t="array" ref="E282">IFERROR(IF(INDEX('Disaggregation Data'!$K$159:$K$310,MATCH(LEFT(M282,255),LEFT('Disaggregation Data'!$J$159:$J$310,255),0))=0,"",INDEX('Disaggregation Data'!$K$159:$K$310,MATCH(LEFT(M282,255),LEFT('Disaggregation Data'!J$159:$J$310,255),0))),"")</f>
        <v/>
      </c>
      <c r="F282" s="370" t="str">
        <f t="array" ref="F282">IFERROR(IF(INDEX('Disaggregation Data'!$L$159:$L$310,MATCH(LEFT(M282,255),LEFT('Disaggregation Data'!$J$159:$J$310,255),0))=0,"",INDEX('Disaggregation Data'!$L$159:$L$310,MATCH(LEFT(M282,255),LEFT('Disaggregation Data'!J$159:$J$310,255),0))),"")</f>
        <v/>
      </c>
      <c r="G282" s="370" t="str">
        <f t="array" ref="G282">IFERROR(IF(INDEX('Disaggregation Data'!$M$159:$M$310,MATCH(LEFT(M282,255),LEFT('Disaggregation Data'!$J$159:$J$310,255),0))=0,"",INDEX('Disaggregation Data'!$M$159:$M$310,MATCH(LEFT(M282,255),LEFT('Disaggregation Data'!J$159:$J$310,255),0))),"")</f>
        <v/>
      </c>
      <c r="H282" s="369" t="str">
        <f t="array" ref="H282">IFERROR(IF(INDEX('Disaggregation Data'!$N$159:$N$310,MATCH(LEFT(M282,255),LEFT('Disaggregation Data'!$J$159:$J$310,255),0))=0,"",INDEX('Disaggregation Data'!$N$159:$N$310,MATCH(LEFT(M282,255),LEFT('Disaggregation Data'!J$159:$J$310,255),0))),"")</f>
        <v/>
      </c>
      <c r="I282" s="459" t="str">
        <f t="array" ref="I282">IFERROR(IF(INDEX('Disaggregation Records'!$G$59:$G$92,MATCH(LEFT(L282,255),LEFT('Disaggregation Records'!$D$59:$D$92,255),0))=0,"",INDEX('Disaggregation Records'!$G$59:$G$92,MATCH(LEFT(L282,255),LEFT('Disaggregation Records'!$D$59:$D$92,255),0))),"")</f>
        <v/>
      </c>
      <c r="J282" s="464" t="s">
        <v>760</v>
      </c>
      <c r="K282" s="464">
        <f t="shared" si="16"/>
        <v>74</v>
      </c>
      <c r="L282" s="464" t="str">
        <f t="shared" si="17"/>
        <v/>
      </c>
      <c r="M282" s="464" t="str">
        <f t="shared" si="18"/>
        <v/>
      </c>
      <c r="N282" s="464" t="b">
        <f t="shared" si="19"/>
        <v>0</v>
      </c>
      <c r="O282" s="468" t="s">
        <v>1818</v>
      </c>
      <c r="P282" s="202"/>
      <c r="Q282" s="179"/>
    </row>
    <row r="283" spans="1:17" ht="37.5" customHeight="1" x14ac:dyDescent="0.3">
      <c r="A283" s="367">
        <v>12</v>
      </c>
      <c r="B283" s="384" t="str">
        <f>IFERROR(VLOOKUP(A283,'Outcome Indicators - Section C'!$A$10:$S$27,19,FALSE),"")</f>
        <v/>
      </c>
      <c r="C283" s="467" t="str">
        <f t="array" ref="C283">IFERROR(IF(INDEX('Disaggregation Records'!$E$59:$E$92,MATCH(LEFT(L283,255),LEFT('Disaggregation Records'!$D$59:$D$92,255),0))=0,"",INDEX('Disaggregation Records'!$E$59:$E$92,MATCH(LEFT(L283,255),LEFT('Disaggregation Records'!$D$59:$D$92,255),0))),"")</f>
        <v/>
      </c>
      <c r="D283" s="467" t="str">
        <f t="array" ref="D283">IFERROR(IF(INDEX('Disaggregation Records'!$F$59:$F$92,MATCH(LEFT(L283,255),LEFT('Disaggregation Records'!$D$59:$D$92,255),0))=0,"",INDEX('Disaggregation Records'!$F$59:$F$92,MATCH(LEFT(L283,255),LEFT('Disaggregation Records'!$D$59:$D$92,255),0))),"")</f>
        <v/>
      </c>
      <c r="E283" s="370" t="str">
        <f t="array" ref="E283">IFERROR(IF(INDEX('Disaggregation Data'!$K$159:$K$310,MATCH(LEFT(M283,255),LEFT('Disaggregation Data'!$J$159:$J$310,255),0))=0,"",INDEX('Disaggregation Data'!$K$159:$K$310,MATCH(LEFT(M283,255),LEFT('Disaggregation Data'!J$159:$J$310,255),0))),"")</f>
        <v/>
      </c>
      <c r="F283" s="370" t="str">
        <f t="array" ref="F283">IFERROR(IF(INDEX('Disaggregation Data'!$L$159:$L$310,MATCH(LEFT(M283,255),LEFT('Disaggregation Data'!$J$159:$J$310,255),0))=0,"",INDEX('Disaggregation Data'!$L$159:$L$310,MATCH(LEFT(M283,255),LEFT('Disaggregation Data'!J$159:$J$310,255),0))),"")</f>
        <v/>
      </c>
      <c r="G283" s="370" t="str">
        <f t="array" ref="G283">IFERROR(IF(INDEX('Disaggregation Data'!$M$159:$M$310,MATCH(LEFT(M283,255),LEFT('Disaggregation Data'!$J$159:$J$310,255),0))=0,"",INDEX('Disaggregation Data'!$M$159:$M$310,MATCH(LEFT(M283,255),LEFT('Disaggregation Data'!J$159:$J$310,255),0))),"")</f>
        <v/>
      </c>
      <c r="H283" s="369" t="str">
        <f t="array" ref="H283">IFERROR(IF(INDEX('Disaggregation Data'!$N$159:$N$310,MATCH(LEFT(M283,255),LEFT('Disaggregation Data'!$J$159:$J$310,255),0))=0,"",INDEX('Disaggregation Data'!$N$159:$N$310,MATCH(LEFT(M283,255),LEFT('Disaggregation Data'!J$159:$J$310,255),0))),"")</f>
        <v/>
      </c>
      <c r="I283" s="459" t="str">
        <f t="array" ref="I283">IFERROR(IF(INDEX('Disaggregation Records'!$G$59:$G$92,MATCH(LEFT(L283,255),LEFT('Disaggregation Records'!$D$59:$D$92,255),0))=0,"",INDEX('Disaggregation Records'!$G$59:$G$92,MATCH(LEFT(L283,255),LEFT('Disaggregation Records'!$D$59:$D$92,255),0))),"")</f>
        <v/>
      </c>
      <c r="J283" s="464" t="s">
        <v>760</v>
      </c>
      <c r="K283" s="464">
        <f t="shared" si="16"/>
        <v>75</v>
      </c>
      <c r="L283" s="464" t="str">
        <f t="shared" si="17"/>
        <v/>
      </c>
      <c r="M283" s="464" t="str">
        <f t="shared" si="18"/>
        <v/>
      </c>
      <c r="N283" s="464" t="b">
        <f t="shared" si="19"/>
        <v>0</v>
      </c>
      <c r="O283" s="468" t="s">
        <v>1819</v>
      </c>
      <c r="P283" s="202"/>
      <c r="Q283" s="179"/>
    </row>
    <row r="284" spans="1:17" ht="37.5" customHeight="1" x14ac:dyDescent="0.3">
      <c r="A284" s="367">
        <v>12</v>
      </c>
      <c r="B284" s="384" t="str">
        <f>IFERROR(VLOOKUP(A284,'Outcome Indicators - Section C'!$A$10:$S$27,19,FALSE),"")</f>
        <v/>
      </c>
      <c r="C284" s="467" t="str">
        <f t="array" ref="C284">IFERROR(IF(INDEX('Disaggregation Records'!$E$59:$E$92,MATCH(LEFT(L284,255),LEFT('Disaggregation Records'!$D$59:$D$92,255),0))=0,"",INDEX('Disaggregation Records'!$E$59:$E$92,MATCH(LEFT(L284,255),LEFT('Disaggregation Records'!$D$59:$D$92,255),0))),"")</f>
        <v/>
      </c>
      <c r="D284" s="467" t="str">
        <f t="array" ref="D284">IFERROR(IF(INDEX('Disaggregation Records'!$F$59:$F$92,MATCH(LEFT(L284,255),LEFT('Disaggregation Records'!$D$59:$D$92,255),0))=0,"",INDEX('Disaggregation Records'!$F$59:$F$92,MATCH(LEFT(L284,255),LEFT('Disaggregation Records'!$D$59:$D$92,255),0))),"")</f>
        <v/>
      </c>
      <c r="E284" s="370" t="str">
        <f t="array" ref="E284">IFERROR(IF(INDEX('Disaggregation Data'!$K$159:$K$310,MATCH(LEFT(M284,255),LEFT('Disaggregation Data'!$J$159:$J$310,255),0))=0,"",INDEX('Disaggregation Data'!$K$159:$K$310,MATCH(LEFT(M284,255),LEFT('Disaggregation Data'!J$159:$J$310,255),0))),"")</f>
        <v/>
      </c>
      <c r="F284" s="370" t="str">
        <f t="array" ref="F284">IFERROR(IF(INDEX('Disaggregation Data'!$L$159:$L$310,MATCH(LEFT(M284,255),LEFT('Disaggregation Data'!$J$159:$J$310,255),0))=0,"",INDEX('Disaggregation Data'!$L$159:$L$310,MATCH(LEFT(M284,255),LEFT('Disaggregation Data'!J$159:$J$310,255),0))),"")</f>
        <v/>
      </c>
      <c r="G284" s="370" t="str">
        <f t="array" ref="G284">IFERROR(IF(INDEX('Disaggregation Data'!$M$159:$M$310,MATCH(LEFT(M284,255),LEFT('Disaggregation Data'!$J$159:$J$310,255),0))=0,"",INDEX('Disaggregation Data'!$M$159:$M$310,MATCH(LEFT(M284,255),LEFT('Disaggregation Data'!J$159:$J$310,255),0))),"")</f>
        <v/>
      </c>
      <c r="H284" s="369" t="str">
        <f t="array" ref="H284">IFERROR(IF(INDEX('Disaggregation Data'!$N$159:$N$310,MATCH(LEFT(M284,255),LEFT('Disaggregation Data'!$J$159:$J$310,255),0))=0,"",INDEX('Disaggregation Data'!$N$159:$N$310,MATCH(LEFT(M284,255),LEFT('Disaggregation Data'!J$159:$J$310,255),0))),"")</f>
        <v/>
      </c>
      <c r="I284" s="459" t="str">
        <f t="array" ref="I284">IFERROR(IF(INDEX('Disaggregation Records'!$G$59:$G$92,MATCH(LEFT(L284,255),LEFT('Disaggregation Records'!$D$59:$D$92,255),0))=0,"",INDEX('Disaggregation Records'!$G$59:$G$92,MATCH(LEFT(L284,255),LEFT('Disaggregation Records'!$D$59:$D$92,255),0))),"")</f>
        <v/>
      </c>
      <c r="J284" s="464" t="s">
        <v>760</v>
      </c>
      <c r="K284" s="464">
        <f t="shared" si="16"/>
        <v>76</v>
      </c>
      <c r="L284" s="464" t="str">
        <f t="shared" si="17"/>
        <v/>
      </c>
      <c r="M284" s="464" t="str">
        <f t="shared" si="18"/>
        <v/>
      </c>
      <c r="N284" s="464" t="b">
        <f t="shared" si="19"/>
        <v>0</v>
      </c>
      <c r="O284" s="468" t="s">
        <v>1820</v>
      </c>
      <c r="P284" s="202"/>
      <c r="Q284" s="179"/>
    </row>
    <row r="285" spans="1:17" ht="37.5" customHeight="1" x14ac:dyDescent="0.3">
      <c r="A285" s="367">
        <v>12</v>
      </c>
      <c r="B285" s="384" t="str">
        <f>IFERROR(VLOOKUP(A285,'Outcome Indicators - Section C'!$A$10:$S$27,19,FALSE),"")</f>
        <v/>
      </c>
      <c r="C285" s="467" t="str">
        <f t="array" ref="C285">IFERROR(IF(INDEX('Disaggregation Records'!$E$59:$E$92,MATCH(LEFT(L285,255),LEFT('Disaggregation Records'!$D$59:$D$92,255),0))=0,"",INDEX('Disaggregation Records'!$E$59:$E$92,MATCH(LEFT(L285,255),LEFT('Disaggregation Records'!$D$59:$D$92,255),0))),"")</f>
        <v/>
      </c>
      <c r="D285" s="467" t="str">
        <f t="array" ref="D285">IFERROR(IF(INDEX('Disaggregation Records'!$F$59:$F$92,MATCH(LEFT(L285,255),LEFT('Disaggregation Records'!$D$59:$D$92,255),0))=0,"",INDEX('Disaggregation Records'!$F$59:$F$92,MATCH(LEFT(L285,255),LEFT('Disaggregation Records'!$D$59:$D$92,255),0))),"")</f>
        <v/>
      </c>
      <c r="E285" s="370" t="str">
        <f t="array" ref="E285">IFERROR(IF(INDEX('Disaggregation Data'!$K$159:$K$310,MATCH(LEFT(M285,255),LEFT('Disaggregation Data'!$J$159:$J$310,255),0))=0,"",INDEX('Disaggregation Data'!$K$159:$K$310,MATCH(LEFT(M285,255),LEFT('Disaggregation Data'!J$159:$J$310,255),0))),"")</f>
        <v/>
      </c>
      <c r="F285" s="370" t="str">
        <f t="array" ref="F285">IFERROR(IF(INDEX('Disaggregation Data'!$L$159:$L$310,MATCH(LEFT(M285,255),LEFT('Disaggregation Data'!$J$159:$J$310,255),0))=0,"",INDEX('Disaggregation Data'!$L$159:$L$310,MATCH(LEFT(M285,255),LEFT('Disaggregation Data'!J$159:$J$310,255),0))),"")</f>
        <v/>
      </c>
      <c r="G285" s="370" t="str">
        <f t="array" ref="G285">IFERROR(IF(INDEX('Disaggregation Data'!$M$159:$M$310,MATCH(LEFT(M285,255),LEFT('Disaggregation Data'!$J$159:$J$310,255),0))=0,"",INDEX('Disaggregation Data'!$M$159:$M$310,MATCH(LEFT(M285,255),LEFT('Disaggregation Data'!J$159:$J$310,255),0))),"")</f>
        <v/>
      </c>
      <c r="H285" s="369" t="str">
        <f t="array" ref="H285">IFERROR(IF(INDEX('Disaggregation Data'!$N$159:$N$310,MATCH(LEFT(M285,255),LEFT('Disaggregation Data'!$J$159:$J$310,255),0))=0,"",INDEX('Disaggregation Data'!$N$159:$N$310,MATCH(LEFT(M285,255),LEFT('Disaggregation Data'!J$159:$J$310,255),0))),"")</f>
        <v/>
      </c>
      <c r="I285" s="459" t="str">
        <f t="array" ref="I285">IFERROR(IF(INDEX('Disaggregation Records'!$G$59:$G$92,MATCH(LEFT(L285,255),LEFT('Disaggregation Records'!$D$59:$D$92,255),0))=0,"",INDEX('Disaggregation Records'!$G$59:$G$92,MATCH(LEFT(L285,255),LEFT('Disaggregation Records'!$D$59:$D$92,255),0))),"")</f>
        <v/>
      </c>
      <c r="J285" s="464" t="s">
        <v>760</v>
      </c>
      <c r="K285" s="464">
        <f t="shared" si="16"/>
        <v>77</v>
      </c>
      <c r="L285" s="464" t="str">
        <f t="shared" si="17"/>
        <v/>
      </c>
      <c r="M285" s="464" t="str">
        <f t="shared" si="18"/>
        <v/>
      </c>
      <c r="N285" s="464" t="b">
        <f t="shared" si="19"/>
        <v>0</v>
      </c>
      <c r="O285" s="468" t="s">
        <v>1821</v>
      </c>
      <c r="P285" s="202"/>
      <c r="Q285" s="179"/>
    </row>
    <row r="286" spans="1:17" ht="37.5" customHeight="1" x14ac:dyDescent="0.3">
      <c r="A286" s="367">
        <v>12</v>
      </c>
      <c r="B286" s="384" t="str">
        <f>IFERROR(VLOOKUP(A286,'Outcome Indicators - Section C'!$A$10:$S$27,19,FALSE),"")</f>
        <v/>
      </c>
      <c r="C286" s="467" t="str">
        <f t="array" ref="C286">IFERROR(IF(INDEX('Disaggregation Records'!$E$59:$E$92,MATCH(LEFT(L286,255),LEFT('Disaggregation Records'!$D$59:$D$92,255),0))=0,"",INDEX('Disaggregation Records'!$E$59:$E$92,MATCH(LEFT(L286,255),LEFT('Disaggregation Records'!$D$59:$D$92,255),0))),"")</f>
        <v/>
      </c>
      <c r="D286" s="467" t="str">
        <f t="array" ref="D286">IFERROR(IF(INDEX('Disaggregation Records'!$F$59:$F$92,MATCH(LEFT(L286,255),LEFT('Disaggregation Records'!$D$59:$D$92,255),0))=0,"",INDEX('Disaggregation Records'!$F$59:$F$92,MATCH(LEFT(L286,255),LEFT('Disaggregation Records'!$D$59:$D$92,255),0))),"")</f>
        <v/>
      </c>
      <c r="E286" s="370" t="str">
        <f t="array" ref="E286">IFERROR(IF(INDEX('Disaggregation Data'!$K$159:$K$310,MATCH(LEFT(M286,255),LEFT('Disaggregation Data'!$J$159:$J$310,255),0))=0,"",INDEX('Disaggregation Data'!$K$159:$K$310,MATCH(LEFT(M286,255),LEFT('Disaggregation Data'!J$159:$J$310,255),0))),"")</f>
        <v/>
      </c>
      <c r="F286" s="370" t="str">
        <f t="array" ref="F286">IFERROR(IF(INDEX('Disaggregation Data'!$L$159:$L$310,MATCH(LEFT(M286,255),LEFT('Disaggregation Data'!$J$159:$J$310,255),0))=0,"",INDEX('Disaggregation Data'!$L$159:$L$310,MATCH(LEFT(M286,255),LEFT('Disaggregation Data'!J$159:$J$310,255),0))),"")</f>
        <v/>
      </c>
      <c r="G286" s="370" t="str">
        <f t="array" ref="G286">IFERROR(IF(INDEX('Disaggregation Data'!$M$159:$M$310,MATCH(LEFT(M286,255),LEFT('Disaggregation Data'!$J$159:$J$310,255),0))=0,"",INDEX('Disaggregation Data'!$M$159:$M$310,MATCH(LEFT(M286,255),LEFT('Disaggregation Data'!J$159:$J$310,255),0))),"")</f>
        <v/>
      </c>
      <c r="H286" s="369" t="str">
        <f t="array" ref="H286">IFERROR(IF(INDEX('Disaggregation Data'!$N$159:$N$310,MATCH(LEFT(M286,255),LEFT('Disaggregation Data'!$J$159:$J$310,255),0))=0,"",INDEX('Disaggregation Data'!$N$159:$N$310,MATCH(LEFT(M286,255),LEFT('Disaggregation Data'!J$159:$J$310,255),0))),"")</f>
        <v/>
      </c>
      <c r="I286" s="459" t="str">
        <f t="array" ref="I286">IFERROR(IF(INDEX('Disaggregation Records'!$G$59:$G$92,MATCH(LEFT(L286,255),LEFT('Disaggregation Records'!$D$59:$D$92,255),0))=0,"",INDEX('Disaggregation Records'!$G$59:$G$92,MATCH(LEFT(L286,255),LEFT('Disaggregation Records'!$D$59:$D$92,255),0))),"")</f>
        <v/>
      </c>
      <c r="J286" s="464" t="s">
        <v>760</v>
      </c>
      <c r="K286" s="464">
        <f t="shared" si="16"/>
        <v>78</v>
      </c>
      <c r="L286" s="464" t="str">
        <f t="shared" si="17"/>
        <v/>
      </c>
      <c r="M286" s="464" t="str">
        <f t="shared" si="18"/>
        <v/>
      </c>
      <c r="N286" s="464" t="b">
        <f t="shared" si="19"/>
        <v>0</v>
      </c>
      <c r="O286" s="468" t="s">
        <v>1822</v>
      </c>
      <c r="P286" s="202"/>
      <c r="Q286" s="179"/>
    </row>
    <row r="287" spans="1:17" ht="37.5" customHeight="1" x14ac:dyDescent="0.3">
      <c r="A287" s="367">
        <v>12</v>
      </c>
      <c r="B287" s="384" t="str">
        <f>IFERROR(VLOOKUP(A287,'Outcome Indicators - Section C'!$A$10:$S$27,19,FALSE),"")</f>
        <v/>
      </c>
      <c r="C287" s="467" t="str">
        <f t="array" ref="C287">IFERROR(IF(INDEX('Disaggregation Records'!$E$59:$E$92,MATCH(LEFT(L287,255),LEFT('Disaggregation Records'!$D$59:$D$92,255),0))=0,"",INDEX('Disaggregation Records'!$E$59:$E$92,MATCH(LEFT(L287,255),LEFT('Disaggregation Records'!$D$59:$D$92,255),0))),"")</f>
        <v/>
      </c>
      <c r="D287" s="467" t="str">
        <f t="array" ref="D287">IFERROR(IF(INDEX('Disaggregation Records'!$F$59:$F$92,MATCH(LEFT(L287,255),LEFT('Disaggregation Records'!$D$59:$D$92,255),0))=0,"",INDEX('Disaggregation Records'!$F$59:$F$92,MATCH(LEFT(L287,255),LEFT('Disaggregation Records'!$D$59:$D$92,255),0))),"")</f>
        <v/>
      </c>
      <c r="E287" s="370" t="str">
        <f t="array" ref="E287">IFERROR(IF(INDEX('Disaggregation Data'!$K$159:$K$310,MATCH(LEFT(M287,255),LEFT('Disaggregation Data'!$J$159:$J$310,255),0))=0,"",INDEX('Disaggregation Data'!$K$159:$K$310,MATCH(LEFT(M287,255),LEFT('Disaggregation Data'!J$159:$J$310,255),0))),"")</f>
        <v/>
      </c>
      <c r="F287" s="370" t="str">
        <f t="array" ref="F287">IFERROR(IF(INDEX('Disaggregation Data'!$L$159:$L$310,MATCH(LEFT(M287,255),LEFT('Disaggregation Data'!$J$159:$J$310,255),0))=0,"",INDEX('Disaggregation Data'!$L$159:$L$310,MATCH(LEFT(M287,255),LEFT('Disaggregation Data'!J$159:$J$310,255),0))),"")</f>
        <v/>
      </c>
      <c r="G287" s="370" t="str">
        <f t="array" ref="G287">IFERROR(IF(INDEX('Disaggregation Data'!$M$159:$M$310,MATCH(LEFT(M287,255),LEFT('Disaggregation Data'!$J$159:$J$310,255),0))=0,"",INDEX('Disaggregation Data'!$M$159:$M$310,MATCH(LEFT(M287,255),LEFT('Disaggregation Data'!J$159:$J$310,255),0))),"")</f>
        <v/>
      </c>
      <c r="H287" s="369" t="str">
        <f t="array" ref="H287">IFERROR(IF(INDEX('Disaggregation Data'!$N$159:$N$310,MATCH(LEFT(M287,255),LEFT('Disaggregation Data'!$J$159:$J$310,255),0))=0,"",INDEX('Disaggregation Data'!$N$159:$N$310,MATCH(LEFT(M287,255),LEFT('Disaggregation Data'!J$159:$J$310,255),0))),"")</f>
        <v/>
      </c>
      <c r="I287" s="459" t="str">
        <f t="array" ref="I287">IFERROR(IF(INDEX('Disaggregation Records'!$G$59:$G$92,MATCH(LEFT(L287,255),LEFT('Disaggregation Records'!$D$59:$D$92,255),0))=0,"",INDEX('Disaggregation Records'!$G$59:$G$92,MATCH(LEFT(L287,255),LEFT('Disaggregation Records'!$D$59:$D$92,255),0))),"")</f>
        <v/>
      </c>
      <c r="J287" s="464" t="s">
        <v>760</v>
      </c>
      <c r="K287" s="464">
        <f t="shared" si="16"/>
        <v>79</v>
      </c>
      <c r="L287" s="464" t="str">
        <f t="shared" si="17"/>
        <v/>
      </c>
      <c r="M287" s="464" t="str">
        <f t="shared" si="18"/>
        <v/>
      </c>
      <c r="N287" s="464" t="b">
        <f t="shared" si="19"/>
        <v>0</v>
      </c>
      <c r="O287" s="468" t="s">
        <v>1823</v>
      </c>
      <c r="P287" s="202"/>
      <c r="Q287" s="179"/>
    </row>
    <row r="288" spans="1:17" ht="37.5" customHeight="1" x14ac:dyDescent="0.3">
      <c r="A288" s="367">
        <v>13</v>
      </c>
      <c r="B288" s="384" t="str">
        <f>IFERROR(VLOOKUP(A288,'Outcome Indicators - Section C'!$A$10:$S$27,19,FALSE),"")</f>
        <v/>
      </c>
      <c r="C288" s="467" t="str">
        <f t="array" ref="C288">IFERROR(IF(INDEX('Disaggregation Records'!$E$59:$E$92,MATCH(LEFT(L288,255),LEFT('Disaggregation Records'!$D$59:$D$92,255),0))=0,"",INDEX('Disaggregation Records'!$E$59:$E$92,MATCH(LEFT(L288,255),LEFT('Disaggregation Records'!$D$59:$D$92,255),0))),"")</f>
        <v/>
      </c>
      <c r="D288" s="467" t="str">
        <f t="array" ref="D288">IFERROR(IF(INDEX('Disaggregation Records'!$F$59:$F$92,MATCH(LEFT(L288,255),LEFT('Disaggregation Records'!$D$59:$D$92,255),0))=0,"",INDEX('Disaggregation Records'!$F$59:$F$92,MATCH(LEFT(L288,255),LEFT('Disaggregation Records'!$D$59:$D$92,255),0))),"")</f>
        <v/>
      </c>
      <c r="E288" s="370" t="str">
        <f t="array" ref="E288">IFERROR(IF(INDEX('Disaggregation Data'!$K$159:$K$310,MATCH(LEFT(M288,255),LEFT('Disaggregation Data'!$J$159:$J$310,255),0))=0,"",INDEX('Disaggregation Data'!$K$159:$K$310,MATCH(LEFT(M288,255),LEFT('Disaggregation Data'!J$159:$J$310,255),0))),"")</f>
        <v/>
      </c>
      <c r="F288" s="370" t="str">
        <f t="array" ref="F288">IFERROR(IF(INDEX('Disaggregation Data'!$L$159:$L$310,MATCH(LEFT(M288,255),LEFT('Disaggregation Data'!$J$159:$J$310,255),0))=0,"",INDEX('Disaggregation Data'!$L$159:$L$310,MATCH(LEFT(M288,255),LEFT('Disaggregation Data'!J$159:$J$310,255),0))),"")</f>
        <v/>
      </c>
      <c r="G288" s="370" t="str">
        <f t="array" ref="G288">IFERROR(IF(INDEX('Disaggregation Data'!$M$159:$M$310,MATCH(LEFT(M288,255),LEFT('Disaggregation Data'!$J$159:$J$310,255),0))=0,"",INDEX('Disaggregation Data'!$M$159:$M$310,MATCH(LEFT(M288,255),LEFT('Disaggregation Data'!J$159:$J$310,255),0))),"")</f>
        <v/>
      </c>
      <c r="H288" s="369" t="str">
        <f t="array" ref="H288">IFERROR(IF(INDEX('Disaggregation Data'!$N$159:$N$310,MATCH(LEFT(M288,255),LEFT('Disaggregation Data'!$J$159:$J$310,255),0))=0,"",INDEX('Disaggregation Data'!$N$159:$N$310,MATCH(LEFT(M288,255),LEFT('Disaggregation Data'!J$159:$J$310,255),0))),"")</f>
        <v/>
      </c>
      <c r="I288" s="459" t="str">
        <f t="array" ref="I288">IFERROR(IF(INDEX('Disaggregation Records'!$G$59:$G$92,MATCH(LEFT(L288,255),LEFT('Disaggregation Records'!$D$59:$D$92,255),0))=0,"",INDEX('Disaggregation Records'!$G$59:$G$92,MATCH(LEFT(L288,255),LEFT('Disaggregation Records'!$D$59:$D$92,255),0))),"")</f>
        <v/>
      </c>
      <c r="J288" s="464" t="s">
        <v>761</v>
      </c>
      <c r="K288" s="464">
        <f t="shared" si="16"/>
        <v>80</v>
      </c>
      <c r="L288" s="464" t="str">
        <f t="shared" si="17"/>
        <v/>
      </c>
      <c r="M288" s="464" t="str">
        <f t="shared" si="18"/>
        <v/>
      </c>
      <c r="N288" s="464" t="b">
        <f t="shared" si="19"/>
        <v>0</v>
      </c>
      <c r="O288" s="468" t="s">
        <v>1824</v>
      </c>
      <c r="P288" s="202"/>
      <c r="Q288" s="179"/>
    </row>
    <row r="289" spans="1:17" ht="37.5" customHeight="1" x14ac:dyDescent="0.3">
      <c r="A289" s="367">
        <v>13</v>
      </c>
      <c r="B289" s="384" t="str">
        <f>IFERROR(VLOOKUP(A289,'Outcome Indicators - Section C'!$A$10:$S$27,19,FALSE),"")</f>
        <v/>
      </c>
      <c r="C289" s="467" t="str">
        <f t="array" ref="C289">IFERROR(IF(INDEX('Disaggregation Records'!$E$59:$E$92,MATCH(LEFT(L289,255),LEFT('Disaggregation Records'!$D$59:$D$92,255),0))=0,"",INDEX('Disaggregation Records'!$E$59:$E$92,MATCH(LEFT(L289,255),LEFT('Disaggregation Records'!$D$59:$D$92,255),0))),"")</f>
        <v/>
      </c>
      <c r="D289" s="467" t="str">
        <f t="array" ref="D289">IFERROR(IF(INDEX('Disaggregation Records'!$F$59:$F$92,MATCH(LEFT(L289,255),LEFT('Disaggregation Records'!$D$59:$D$92,255),0))=0,"",INDEX('Disaggregation Records'!$F$59:$F$92,MATCH(LEFT(L289,255),LEFT('Disaggregation Records'!$D$59:$D$92,255),0))),"")</f>
        <v/>
      </c>
      <c r="E289" s="370" t="str">
        <f t="array" ref="E289">IFERROR(IF(INDEX('Disaggregation Data'!$K$159:$K$310,MATCH(LEFT(M289,255),LEFT('Disaggregation Data'!$J$159:$J$310,255),0))=0,"",INDEX('Disaggregation Data'!$K$159:$K$310,MATCH(LEFT(M289,255),LEFT('Disaggregation Data'!J$159:$J$310,255),0))),"")</f>
        <v/>
      </c>
      <c r="F289" s="370" t="str">
        <f t="array" ref="F289">IFERROR(IF(INDEX('Disaggregation Data'!$L$159:$L$310,MATCH(LEFT(M289,255),LEFT('Disaggregation Data'!$J$159:$J$310,255),0))=0,"",INDEX('Disaggregation Data'!$L$159:$L$310,MATCH(LEFT(M289,255),LEFT('Disaggregation Data'!J$159:$J$310,255),0))),"")</f>
        <v/>
      </c>
      <c r="G289" s="370" t="str">
        <f t="array" ref="G289">IFERROR(IF(INDEX('Disaggregation Data'!$M$159:$M$310,MATCH(LEFT(M289,255),LEFT('Disaggregation Data'!$J$159:$J$310,255),0))=0,"",INDEX('Disaggregation Data'!$M$159:$M$310,MATCH(LEFT(M289,255),LEFT('Disaggregation Data'!J$159:$J$310,255),0))),"")</f>
        <v/>
      </c>
      <c r="H289" s="369" t="str">
        <f t="array" ref="H289">IFERROR(IF(INDEX('Disaggregation Data'!$N$159:$N$310,MATCH(LEFT(M289,255),LEFT('Disaggregation Data'!$J$159:$J$310,255),0))=0,"",INDEX('Disaggregation Data'!$N$159:$N$310,MATCH(LEFT(M289,255),LEFT('Disaggregation Data'!J$159:$J$310,255),0))),"")</f>
        <v/>
      </c>
      <c r="I289" s="459" t="str">
        <f t="array" ref="I289">IFERROR(IF(INDEX('Disaggregation Records'!$G$59:$G$92,MATCH(LEFT(L289,255),LEFT('Disaggregation Records'!$D$59:$D$92,255),0))=0,"",INDEX('Disaggregation Records'!$G$59:$G$92,MATCH(LEFT(L289,255),LEFT('Disaggregation Records'!$D$59:$D$92,255),0))),"")</f>
        <v/>
      </c>
      <c r="J289" s="464" t="s">
        <v>761</v>
      </c>
      <c r="K289" s="464">
        <f t="shared" si="16"/>
        <v>81</v>
      </c>
      <c r="L289" s="464" t="str">
        <f t="shared" si="17"/>
        <v/>
      </c>
      <c r="M289" s="464" t="str">
        <f t="shared" si="18"/>
        <v/>
      </c>
      <c r="N289" s="464" t="b">
        <f t="shared" si="19"/>
        <v>0</v>
      </c>
      <c r="O289" s="468" t="s">
        <v>1825</v>
      </c>
      <c r="P289" s="202"/>
      <c r="Q289" s="179"/>
    </row>
    <row r="290" spans="1:17" ht="37.5" customHeight="1" x14ac:dyDescent="0.3">
      <c r="A290" s="367">
        <v>13</v>
      </c>
      <c r="B290" s="384" t="str">
        <f>IFERROR(VLOOKUP(A290,'Outcome Indicators - Section C'!$A$10:$S$27,19,FALSE),"")</f>
        <v/>
      </c>
      <c r="C290" s="467" t="str">
        <f t="array" ref="C290">IFERROR(IF(INDEX('Disaggregation Records'!$E$59:$E$92,MATCH(LEFT(L290,255),LEFT('Disaggregation Records'!$D$59:$D$92,255),0))=0,"",INDEX('Disaggregation Records'!$E$59:$E$92,MATCH(LEFT(L290,255),LEFT('Disaggregation Records'!$D$59:$D$92,255),0))),"")</f>
        <v/>
      </c>
      <c r="D290" s="467" t="str">
        <f t="array" ref="D290">IFERROR(IF(INDEX('Disaggregation Records'!$F$59:$F$92,MATCH(LEFT(L290,255),LEFT('Disaggregation Records'!$D$59:$D$92,255),0))=0,"",INDEX('Disaggregation Records'!$F$59:$F$92,MATCH(LEFT(L290,255),LEFT('Disaggregation Records'!$D$59:$D$92,255),0))),"")</f>
        <v/>
      </c>
      <c r="E290" s="370" t="str">
        <f t="array" ref="E290">IFERROR(IF(INDEX('Disaggregation Data'!$K$159:$K$310,MATCH(LEFT(M290,255),LEFT('Disaggregation Data'!$J$159:$J$310,255),0))=0,"",INDEX('Disaggregation Data'!$K$159:$K$310,MATCH(LEFT(M290,255),LEFT('Disaggregation Data'!J$159:$J$310,255),0))),"")</f>
        <v/>
      </c>
      <c r="F290" s="370" t="str">
        <f t="array" ref="F290">IFERROR(IF(INDEX('Disaggregation Data'!$L$159:$L$310,MATCH(LEFT(M290,255),LEFT('Disaggregation Data'!$J$159:$J$310,255),0))=0,"",INDEX('Disaggregation Data'!$L$159:$L$310,MATCH(LEFT(M290,255),LEFT('Disaggregation Data'!J$159:$J$310,255),0))),"")</f>
        <v/>
      </c>
      <c r="G290" s="370" t="str">
        <f t="array" ref="G290">IFERROR(IF(INDEX('Disaggregation Data'!$M$159:$M$310,MATCH(LEFT(M290,255),LEFT('Disaggregation Data'!$J$159:$J$310,255),0))=0,"",INDEX('Disaggregation Data'!$M$159:$M$310,MATCH(LEFT(M290,255),LEFT('Disaggregation Data'!J$159:$J$310,255),0))),"")</f>
        <v/>
      </c>
      <c r="H290" s="369" t="str">
        <f t="array" ref="H290">IFERROR(IF(INDEX('Disaggregation Data'!$N$159:$N$310,MATCH(LEFT(M290,255),LEFT('Disaggregation Data'!$J$159:$J$310,255),0))=0,"",INDEX('Disaggregation Data'!$N$159:$N$310,MATCH(LEFT(M290,255),LEFT('Disaggregation Data'!J$159:$J$310,255),0))),"")</f>
        <v/>
      </c>
      <c r="I290" s="459" t="str">
        <f t="array" ref="I290">IFERROR(IF(INDEX('Disaggregation Records'!$G$59:$G$92,MATCH(LEFT(L290,255),LEFT('Disaggregation Records'!$D$59:$D$92,255),0))=0,"",INDEX('Disaggregation Records'!$G$59:$G$92,MATCH(LEFT(L290,255),LEFT('Disaggregation Records'!$D$59:$D$92,255),0))),"")</f>
        <v/>
      </c>
      <c r="J290" s="464" t="s">
        <v>761</v>
      </c>
      <c r="K290" s="464">
        <f t="shared" si="16"/>
        <v>82</v>
      </c>
      <c r="L290" s="464" t="str">
        <f t="shared" si="17"/>
        <v/>
      </c>
      <c r="M290" s="464" t="str">
        <f t="shared" si="18"/>
        <v/>
      </c>
      <c r="N290" s="464" t="b">
        <f t="shared" si="19"/>
        <v>0</v>
      </c>
      <c r="O290" s="468" t="s">
        <v>1826</v>
      </c>
      <c r="P290" s="202"/>
      <c r="Q290" s="179"/>
    </row>
    <row r="291" spans="1:17" ht="37.5" customHeight="1" x14ac:dyDescent="0.3">
      <c r="A291" s="367">
        <v>13</v>
      </c>
      <c r="B291" s="384" t="str">
        <f>IFERROR(VLOOKUP(A291,'Outcome Indicators - Section C'!$A$10:$S$27,19,FALSE),"")</f>
        <v/>
      </c>
      <c r="C291" s="467" t="str">
        <f t="array" ref="C291">IFERROR(IF(INDEX('Disaggregation Records'!$E$59:$E$92,MATCH(LEFT(L291,255),LEFT('Disaggregation Records'!$D$59:$D$92,255),0))=0,"",INDEX('Disaggregation Records'!$E$59:$E$92,MATCH(LEFT(L291,255),LEFT('Disaggregation Records'!$D$59:$D$92,255),0))),"")</f>
        <v/>
      </c>
      <c r="D291" s="467" t="str">
        <f t="array" ref="D291">IFERROR(IF(INDEX('Disaggregation Records'!$F$59:$F$92,MATCH(LEFT(L291,255),LEFT('Disaggregation Records'!$D$59:$D$92,255),0))=0,"",INDEX('Disaggregation Records'!$F$59:$F$92,MATCH(LEFT(L291,255),LEFT('Disaggregation Records'!$D$59:$D$92,255),0))),"")</f>
        <v/>
      </c>
      <c r="E291" s="370" t="str">
        <f t="array" ref="E291">IFERROR(IF(INDEX('Disaggregation Data'!$K$159:$K$310,MATCH(LEFT(M291,255),LEFT('Disaggregation Data'!$J$159:$J$310,255),0))=0,"",INDEX('Disaggregation Data'!$K$159:$K$310,MATCH(LEFT(M291,255),LEFT('Disaggregation Data'!J$159:$J$310,255),0))),"")</f>
        <v/>
      </c>
      <c r="F291" s="370" t="str">
        <f t="array" ref="F291">IFERROR(IF(INDEX('Disaggregation Data'!$L$159:$L$310,MATCH(LEFT(M291,255),LEFT('Disaggregation Data'!$J$159:$J$310,255),0))=0,"",INDEX('Disaggregation Data'!$L$159:$L$310,MATCH(LEFT(M291,255),LEFT('Disaggregation Data'!J$159:$J$310,255),0))),"")</f>
        <v/>
      </c>
      <c r="G291" s="370" t="str">
        <f t="array" ref="G291">IFERROR(IF(INDEX('Disaggregation Data'!$M$159:$M$310,MATCH(LEFT(M291,255),LEFT('Disaggregation Data'!$J$159:$J$310,255),0))=0,"",INDEX('Disaggregation Data'!$M$159:$M$310,MATCH(LEFT(M291,255),LEFT('Disaggregation Data'!J$159:$J$310,255),0))),"")</f>
        <v/>
      </c>
      <c r="H291" s="369" t="str">
        <f t="array" ref="H291">IFERROR(IF(INDEX('Disaggregation Data'!$N$159:$N$310,MATCH(LEFT(M291,255),LEFT('Disaggregation Data'!$J$159:$J$310,255),0))=0,"",INDEX('Disaggregation Data'!$N$159:$N$310,MATCH(LEFT(M291,255),LEFT('Disaggregation Data'!J$159:$J$310,255),0))),"")</f>
        <v/>
      </c>
      <c r="I291" s="459" t="str">
        <f t="array" ref="I291">IFERROR(IF(INDEX('Disaggregation Records'!$G$59:$G$92,MATCH(LEFT(L291,255),LEFT('Disaggregation Records'!$D$59:$D$92,255),0))=0,"",INDEX('Disaggregation Records'!$G$59:$G$92,MATCH(LEFT(L291,255),LEFT('Disaggregation Records'!$D$59:$D$92,255),0))),"")</f>
        <v/>
      </c>
      <c r="J291" s="464" t="s">
        <v>761</v>
      </c>
      <c r="K291" s="464">
        <f t="shared" si="16"/>
        <v>83</v>
      </c>
      <c r="L291" s="464" t="str">
        <f t="shared" si="17"/>
        <v/>
      </c>
      <c r="M291" s="464" t="str">
        <f t="shared" si="18"/>
        <v/>
      </c>
      <c r="N291" s="464" t="b">
        <f t="shared" si="19"/>
        <v>0</v>
      </c>
      <c r="O291" s="468" t="s">
        <v>1827</v>
      </c>
      <c r="P291" s="202"/>
      <c r="Q291" s="179"/>
    </row>
    <row r="292" spans="1:17" ht="37.5" customHeight="1" x14ac:dyDescent="0.3">
      <c r="A292" s="367">
        <v>13</v>
      </c>
      <c r="B292" s="384" t="str">
        <f>IFERROR(VLOOKUP(A292,'Outcome Indicators - Section C'!$A$10:$S$27,19,FALSE),"")</f>
        <v/>
      </c>
      <c r="C292" s="467" t="str">
        <f t="array" ref="C292">IFERROR(IF(INDEX('Disaggregation Records'!$E$59:$E$92,MATCH(LEFT(L292,255),LEFT('Disaggregation Records'!$D$59:$D$92,255),0))=0,"",INDEX('Disaggregation Records'!$E$59:$E$92,MATCH(LEFT(L292,255),LEFT('Disaggregation Records'!$D$59:$D$92,255),0))),"")</f>
        <v/>
      </c>
      <c r="D292" s="467" t="str">
        <f t="array" ref="D292">IFERROR(IF(INDEX('Disaggregation Records'!$F$59:$F$92,MATCH(LEFT(L292,255),LEFT('Disaggregation Records'!$D$59:$D$92,255),0))=0,"",INDEX('Disaggregation Records'!$F$59:$F$92,MATCH(LEFT(L292,255),LEFT('Disaggregation Records'!$D$59:$D$92,255),0))),"")</f>
        <v/>
      </c>
      <c r="E292" s="370" t="str">
        <f t="array" ref="E292">IFERROR(IF(INDEX('Disaggregation Data'!$K$159:$K$310,MATCH(LEFT(M292,255),LEFT('Disaggregation Data'!$J$159:$J$310,255),0))=0,"",INDEX('Disaggregation Data'!$K$159:$K$310,MATCH(LEFT(M292,255),LEFT('Disaggregation Data'!J$159:$J$310,255),0))),"")</f>
        <v/>
      </c>
      <c r="F292" s="370" t="str">
        <f t="array" ref="F292">IFERROR(IF(INDEX('Disaggregation Data'!$L$159:$L$310,MATCH(LEFT(M292,255),LEFT('Disaggregation Data'!$J$159:$J$310,255),0))=0,"",INDEX('Disaggregation Data'!$L$159:$L$310,MATCH(LEFT(M292,255),LEFT('Disaggregation Data'!J$159:$J$310,255),0))),"")</f>
        <v/>
      </c>
      <c r="G292" s="370" t="str">
        <f t="array" ref="G292">IFERROR(IF(INDEX('Disaggregation Data'!$M$159:$M$310,MATCH(LEFT(M292,255),LEFT('Disaggregation Data'!$J$159:$J$310,255),0))=0,"",INDEX('Disaggregation Data'!$M$159:$M$310,MATCH(LEFT(M292,255),LEFT('Disaggregation Data'!J$159:$J$310,255),0))),"")</f>
        <v/>
      </c>
      <c r="H292" s="369" t="str">
        <f t="array" ref="H292">IFERROR(IF(INDEX('Disaggregation Data'!$N$159:$N$310,MATCH(LEFT(M292,255),LEFT('Disaggregation Data'!$J$159:$J$310,255),0))=0,"",INDEX('Disaggregation Data'!$N$159:$N$310,MATCH(LEFT(M292,255),LEFT('Disaggregation Data'!J$159:$J$310,255),0))),"")</f>
        <v/>
      </c>
      <c r="I292" s="459" t="str">
        <f t="array" ref="I292">IFERROR(IF(INDEX('Disaggregation Records'!$G$59:$G$92,MATCH(LEFT(L292,255),LEFT('Disaggregation Records'!$D$59:$D$92,255),0))=0,"",INDEX('Disaggregation Records'!$G$59:$G$92,MATCH(LEFT(L292,255),LEFT('Disaggregation Records'!$D$59:$D$92,255),0))),"")</f>
        <v/>
      </c>
      <c r="J292" s="464" t="s">
        <v>761</v>
      </c>
      <c r="K292" s="464">
        <f t="shared" si="16"/>
        <v>84</v>
      </c>
      <c r="L292" s="464" t="str">
        <f t="shared" si="17"/>
        <v/>
      </c>
      <c r="M292" s="464" t="str">
        <f t="shared" si="18"/>
        <v/>
      </c>
      <c r="N292" s="464" t="b">
        <f t="shared" si="19"/>
        <v>0</v>
      </c>
      <c r="O292" s="468" t="s">
        <v>1828</v>
      </c>
      <c r="P292" s="202"/>
      <c r="Q292" s="179"/>
    </row>
    <row r="293" spans="1:17" ht="37.5" customHeight="1" x14ac:dyDescent="0.3">
      <c r="A293" s="367">
        <v>13</v>
      </c>
      <c r="B293" s="384" t="str">
        <f>IFERROR(VLOOKUP(A293,'Outcome Indicators - Section C'!$A$10:$S$27,19,FALSE),"")</f>
        <v/>
      </c>
      <c r="C293" s="467" t="str">
        <f t="array" ref="C293">IFERROR(IF(INDEX('Disaggregation Records'!$E$59:$E$92,MATCH(LEFT(L293,255),LEFT('Disaggregation Records'!$D$59:$D$92,255),0))=0,"",INDEX('Disaggregation Records'!$E$59:$E$92,MATCH(LEFT(L293,255),LEFT('Disaggregation Records'!$D$59:$D$92,255),0))),"")</f>
        <v/>
      </c>
      <c r="D293" s="467" t="str">
        <f t="array" ref="D293">IFERROR(IF(INDEX('Disaggregation Records'!$F$59:$F$92,MATCH(LEFT(L293,255),LEFT('Disaggregation Records'!$D$59:$D$92,255),0))=0,"",INDEX('Disaggregation Records'!$F$59:$F$92,MATCH(LEFT(L293,255),LEFT('Disaggregation Records'!$D$59:$D$92,255),0))),"")</f>
        <v/>
      </c>
      <c r="E293" s="370" t="str">
        <f t="array" ref="E293">IFERROR(IF(INDEX('Disaggregation Data'!$K$159:$K$310,MATCH(LEFT(M293,255),LEFT('Disaggregation Data'!$J$159:$J$310,255),0))=0,"",INDEX('Disaggregation Data'!$K$159:$K$310,MATCH(LEFT(M293,255),LEFT('Disaggregation Data'!J$159:$J$310,255),0))),"")</f>
        <v/>
      </c>
      <c r="F293" s="370" t="str">
        <f t="array" ref="F293">IFERROR(IF(INDEX('Disaggregation Data'!$L$159:$L$310,MATCH(LEFT(M293,255),LEFT('Disaggregation Data'!$J$159:$J$310,255),0))=0,"",INDEX('Disaggregation Data'!$L$159:$L$310,MATCH(LEFT(M293,255),LEFT('Disaggregation Data'!J$159:$J$310,255),0))),"")</f>
        <v/>
      </c>
      <c r="G293" s="370" t="str">
        <f t="array" ref="G293">IFERROR(IF(INDEX('Disaggregation Data'!$M$159:$M$310,MATCH(LEFT(M293,255),LEFT('Disaggregation Data'!$J$159:$J$310,255),0))=0,"",INDEX('Disaggregation Data'!$M$159:$M$310,MATCH(LEFT(M293,255),LEFT('Disaggregation Data'!J$159:$J$310,255),0))),"")</f>
        <v/>
      </c>
      <c r="H293" s="369" t="str">
        <f t="array" ref="H293">IFERROR(IF(INDEX('Disaggregation Data'!$N$159:$N$310,MATCH(LEFT(M293,255),LEFT('Disaggregation Data'!$J$159:$J$310,255),0))=0,"",INDEX('Disaggregation Data'!$N$159:$N$310,MATCH(LEFT(M293,255),LEFT('Disaggregation Data'!J$159:$J$310,255),0))),"")</f>
        <v/>
      </c>
      <c r="I293" s="459" t="str">
        <f t="array" ref="I293">IFERROR(IF(INDEX('Disaggregation Records'!$G$59:$G$92,MATCH(LEFT(L293,255),LEFT('Disaggregation Records'!$D$59:$D$92,255),0))=0,"",INDEX('Disaggregation Records'!$G$59:$G$92,MATCH(LEFT(L293,255),LEFT('Disaggregation Records'!$D$59:$D$92,255),0))),"")</f>
        <v/>
      </c>
      <c r="J293" s="464" t="s">
        <v>761</v>
      </c>
      <c r="K293" s="464">
        <f t="shared" si="16"/>
        <v>85</v>
      </c>
      <c r="L293" s="464" t="str">
        <f t="shared" si="17"/>
        <v/>
      </c>
      <c r="M293" s="464" t="str">
        <f t="shared" si="18"/>
        <v/>
      </c>
      <c r="N293" s="464" t="b">
        <f t="shared" si="19"/>
        <v>0</v>
      </c>
      <c r="O293" s="468" t="s">
        <v>1829</v>
      </c>
      <c r="P293" s="202"/>
      <c r="Q293" s="179"/>
    </row>
    <row r="294" spans="1:17" ht="37.5" customHeight="1" x14ac:dyDescent="0.3">
      <c r="A294" s="367">
        <v>13</v>
      </c>
      <c r="B294" s="384" t="str">
        <f>IFERROR(VLOOKUP(A294,'Outcome Indicators - Section C'!$A$10:$S$27,19,FALSE),"")</f>
        <v/>
      </c>
      <c r="C294" s="467" t="str">
        <f t="array" ref="C294">IFERROR(IF(INDEX('Disaggregation Records'!$E$59:$E$92,MATCH(LEFT(L294,255),LEFT('Disaggregation Records'!$D$59:$D$92,255),0))=0,"",INDEX('Disaggregation Records'!$E$59:$E$92,MATCH(LEFT(L294,255),LEFT('Disaggregation Records'!$D$59:$D$92,255),0))),"")</f>
        <v/>
      </c>
      <c r="D294" s="467" t="str">
        <f t="array" ref="D294">IFERROR(IF(INDEX('Disaggregation Records'!$F$59:$F$92,MATCH(LEFT(L294,255),LEFT('Disaggregation Records'!$D$59:$D$92,255),0))=0,"",INDEX('Disaggregation Records'!$F$59:$F$92,MATCH(LEFT(L294,255),LEFT('Disaggregation Records'!$D$59:$D$92,255),0))),"")</f>
        <v/>
      </c>
      <c r="E294" s="370" t="str">
        <f t="array" ref="E294">IFERROR(IF(INDEX('Disaggregation Data'!$K$159:$K$310,MATCH(LEFT(M294,255),LEFT('Disaggregation Data'!$J$159:$J$310,255),0))=0,"",INDEX('Disaggregation Data'!$K$159:$K$310,MATCH(LEFT(M294,255),LEFT('Disaggregation Data'!J$159:$J$310,255),0))),"")</f>
        <v/>
      </c>
      <c r="F294" s="370" t="str">
        <f t="array" ref="F294">IFERROR(IF(INDEX('Disaggregation Data'!$L$159:$L$310,MATCH(LEFT(M294,255),LEFT('Disaggregation Data'!$J$159:$J$310,255),0))=0,"",INDEX('Disaggregation Data'!$L$159:$L$310,MATCH(LEFT(M294,255),LEFT('Disaggregation Data'!J$159:$J$310,255),0))),"")</f>
        <v/>
      </c>
      <c r="G294" s="370" t="str">
        <f t="array" ref="G294">IFERROR(IF(INDEX('Disaggregation Data'!$M$159:$M$310,MATCH(LEFT(M294,255),LEFT('Disaggregation Data'!$J$159:$J$310,255),0))=0,"",INDEX('Disaggregation Data'!$M$159:$M$310,MATCH(LEFT(M294,255),LEFT('Disaggregation Data'!J$159:$J$310,255),0))),"")</f>
        <v/>
      </c>
      <c r="H294" s="369" t="str">
        <f t="array" ref="H294">IFERROR(IF(INDEX('Disaggregation Data'!$N$159:$N$310,MATCH(LEFT(M294,255),LEFT('Disaggregation Data'!$J$159:$J$310,255),0))=0,"",INDEX('Disaggregation Data'!$N$159:$N$310,MATCH(LEFT(M294,255),LEFT('Disaggregation Data'!J$159:$J$310,255),0))),"")</f>
        <v/>
      </c>
      <c r="I294" s="459" t="str">
        <f t="array" ref="I294">IFERROR(IF(INDEX('Disaggregation Records'!$G$59:$G$92,MATCH(LEFT(L294,255),LEFT('Disaggregation Records'!$D$59:$D$92,255),0))=0,"",INDEX('Disaggregation Records'!$G$59:$G$92,MATCH(LEFT(L294,255),LEFT('Disaggregation Records'!$D$59:$D$92,255),0))),"")</f>
        <v/>
      </c>
      <c r="J294" s="464" t="s">
        <v>761</v>
      </c>
      <c r="K294" s="464">
        <f t="shared" si="16"/>
        <v>86</v>
      </c>
      <c r="L294" s="464" t="str">
        <f t="shared" si="17"/>
        <v/>
      </c>
      <c r="M294" s="464" t="str">
        <f t="shared" si="18"/>
        <v/>
      </c>
      <c r="N294" s="464" t="b">
        <f t="shared" si="19"/>
        <v>0</v>
      </c>
      <c r="O294" s="468" t="s">
        <v>1830</v>
      </c>
      <c r="P294" s="202"/>
      <c r="Q294" s="179"/>
    </row>
    <row r="295" spans="1:17" ht="37.5" customHeight="1" x14ac:dyDescent="0.3">
      <c r="A295" s="367">
        <v>13</v>
      </c>
      <c r="B295" s="384" t="str">
        <f>IFERROR(VLOOKUP(A295,'Outcome Indicators - Section C'!$A$10:$S$27,19,FALSE),"")</f>
        <v/>
      </c>
      <c r="C295" s="467" t="str">
        <f t="array" ref="C295">IFERROR(IF(INDEX('Disaggregation Records'!$E$59:$E$92,MATCH(LEFT(L295,255),LEFT('Disaggregation Records'!$D$59:$D$92,255),0))=0,"",INDEX('Disaggregation Records'!$E$59:$E$92,MATCH(LEFT(L295,255),LEFT('Disaggregation Records'!$D$59:$D$92,255),0))),"")</f>
        <v/>
      </c>
      <c r="D295" s="467" t="str">
        <f t="array" ref="D295">IFERROR(IF(INDEX('Disaggregation Records'!$F$59:$F$92,MATCH(LEFT(L295,255),LEFT('Disaggregation Records'!$D$59:$D$92,255),0))=0,"",INDEX('Disaggregation Records'!$F$59:$F$92,MATCH(LEFT(L295,255),LEFT('Disaggregation Records'!$D$59:$D$92,255),0))),"")</f>
        <v/>
      </c>
      <c r="E295" s="370" t="str">
        <f t="array" ref="E295">IFERROR(IF(INDEX('Disaggregation Data'!$K$159:$K$310,MATCH(LEFT(M295,255),LEFT('Disaggregation Data'!$J$159:$J$310,255),0))=0,"",INDEX('Disaggregation Data'!$K$159:$K$310,MATCH(LEFT(M295,255),LEFT('Disaggregation Data'!J$159:$J$310,255),0))),"")</f>
        <v/>
      </c>
      <c r="F295" s="370" t="str">
        <f t="array" ref="F295">IFERROR(IF(INDEX('Disaggregation Data'!$L$159:$L$310,MATCH(LEFT(M295,255),LEFT('Disaggregation Data'!$J$159:$J$310,255),0))=0,"",INDEX('Disaggregation Data'!$L$159:$L$310,MATCH(LEFT(M295,255),LEFT('Disaggregation Data'!J$159:$J$310,255),0))),"")</f>
        <v/>
      </c>
      <c r="G295" s="370" t="str">
        <f t="array" ref="G295">IFERROR(IF(INDEX('Disaggregation Data'!$M$159:$M$310,MATCH(LEFT(M295,255),LEFT('Disaggregation Data'!$J$159:$J$310,255),0))=0,"",INDEX('Disaggregation Data'!$M$159:$M$310,MATCH(LEFT(M295,255),LEFT('Disaggregation Data'!J$159:$J$310,255),0))),"")</f>
        <v/>
      </c>
      <c r="H295" s="369" t="str">
        <f t="array" ref="H295">IFERROR(IF(INDEX('Disaggregation Data'!$N$159:$N$310,MATCH(LEFT(M295,255),LEFT('Disaggregation Data'!$J$159:$J$310,255),0))=0,"",INDEX('Disaggregation Data'!$N$159:$N$310,MATCH(LEFT(M295,255),LEFT('Disaggregation Data'!J$159:$J$310,255),0))),"")</f>
        <v/>
      </c>
      <c r="I295" s="459" t="str">
        <f t="array" ref="I295">IFERROR(IF(INDEX('Disaggregation Records'!$G$59:$G$92,MATCH(LEFT(L295,255),LEFT('Disaggregation Records'!$D$59:$D$92,255),0))=0,"",INDEX('Disaggregation Records'!$G$59:$G$92,MATCH(LEFT(L295,255),LEFT('Disaggregation Records'!$D$59:$D$92,255),0))),"")</f>
        <v/>
      </c>
      <c r="J295" s="464" t="s">
        <v>761</v>
      </c>
      <c r="K295" s="464">
        <f t="shared" si="16"/>
        <v>87</v>
      </c>
      <c r="L295" s="464" t="str">
        <f t="shared" si="17"/>
        <v/>
      </c>
      <c r="M295" s="464" t="str">
        <f t="shared" si="18"/>
        <v/>
      </c>
      <c r="N295" s="464" t="b">
        <f t="shared" si="19"/>
        <v>0</v>
      </c>
      <c r="O295" s="468" t="s">
        <v>1831</v>
      </c>
      <c r="P295" s="202"/>
      <c r="Q295" s="179"/>
    </row>
    <row r="296" spans="1:17" ht="37.5" customHeight="1" x14ac:dyDescent="0.3">
      <c r="A296" s="367">
        <v>13</v>
      </c>
      <c r="B296" s="384" t="str">
        <f>IFERROR(VLOOKUP(A296,'Outcome Indicators - Section C'!$A$10:$S$27,19,FALSE),"")</f>
        <v/>
      </c>
      <c r="C296" s="467" t="str">
        <f t="array" ref="C296">IFERROR(IF(INDEX('Disaggregation Records'!$E$59:$E$92,MATCH(LEFT(L296,255),LEFT('Disaggregation Records'!$D$59:$D$92,255),0))=0,"",INDEX('Disaggregation Records'!$E$59:$E$92,MATCH(LEFT(L296,255),LEFT('Disaggregation Records'!$D$59:$D$92,255),0))),"")</f>
        <v/>
      </c>
      <c r="D296" s="467" t="str">
        <f t="array" ref="D296">IFERROR(IF(INDEX('Disaggregation Records'!$F$59:$F$92,MATCH(LEFT(L296,255),LEFT('Disaggregation Records'!$D$59:$D$92,255),0))=0,"",INDEX('Disaggregation Records'!$F$59:$F$92,MATCH(LEFT(L296,255),LEFT('Disaggregation Records'!$D$59:$D$92,255),0))),"")</f>
        <v/>
      </c>
      <c r="E296" s="370" t="str">
        <f t="array" ref="E296">IFERROR(IF(INDEX('Disaggregation Data'!$K$159:$K$310,MATCH(LEFT(M296,255),LEFT('Disaggregation Data'!$J$159:$J$310,255),0))=0,"",INDEX('Disaggregation Data'!$K$159:$K$310,MATCH(LEFT(M296,255),LEFT('Disaggregation Data'!J$159:$J$310,255),0))),"")</f>
        <v/>
      </c>
      <c r="F296" s="370" t="str">
        <f t="array" ref="F296">IFERROR(IF(INDEX('Disaggregation Data'!$L$159:$L$310,MATCH(LEFT(M296,255),LEFT('Disaggregation Data'!$J$159:$J$310,255),0))=0,"",INDEX('Disaggregation Data'!$L$159:$L$310,MATCH(LEFT(M296,255),LEFT('Disaggregation Data'!J$159:$J$310,255),0))),"")</f>
        <v/>
      </c>
      <c r="G296" s="370" t="str">
        <f t="array" ref="G296">IFERROR(IF(INDEX('Disaggregation Data'!$M$159:$M$310,MATCH(LEFT(M296,255),LEFT('Disaggregation Data'!$J$159:$J$310,255),0))=0,"",INDEX('Disaggregation Data'!$M$159:$M$310,MATCH(LEFT(M296,255),LEFT('Disaggregation Data'!J$159:$J$310,255),0))),"")</f>
        <v/>
      </c>
      <c r="H296" s="369" t="str">
        <f t="array" ref="H296">IFERROR(IF(INDEX('Disaggregation Data'!$N$159:$N$310,MATCH(LEFT(M296,255),LEFT('Disaggregation Data'!$J$159:$J$310,255),0))=0,"",INDEX('Disaggregation Data'!$N$159:$N$310,MATCH(LEFT(M296,255),LEFT('Disaggregation Data'!J$159:$J$310,255),0))),"")</f>
        <v/>
      </c>
      <c r="I296" s="459" t="str">
        <f t="array" ref="I296">IFERROR(IF(INDEX('Disaggregation Records'!$G$59:$G$92,MATCH(LEFT(L296,255),LEFT('Disaggregation Records'!$D$59:$D$92,255),0))=0,"",INDEX('Disaggregation Records'!$G$59:$G$92,MATCH(LEFT(L296,255),LEFT('Disaggregation Records'!$D$59:$D$92,255),0))),"")</f>
        <v/>
      </c>
      <c r="J296" s="464" t="s">
        <v>761</v>
      </c>
      <c r="K296" s="464">
        <f t="shared" ref="K296:K317" si="20">IF(B296=B295,K295+1,0)</f>
        <v>88</v>
      </c>
      <c r="L296" s="464" t="str">
        <f t="shared" ref="L296:L317" si="21">IF(B296&lt;&gt;"",B296&amp;"-"&amp;K296,"")</f>
        <v/>
      </c>
      <c r="M296" s="464" t="str">
        <f t="shared" ref="M296:M317" si="22">IF(B296&lt;&gt;"",B296&amp;C296&amp;D296,"")</f>
        <v/>
      </c>
      <c r="N296" s="464" t="b">
        <f t="shared" ref="N296:N317" si="23">IFERROR(IF(B296&lt;&gt;"",TRUE,FALSE),"")</f>
        <v>0</v>
      </c>
      <c r="O296" s="468" t="s">
        <v>1832</v>
      </c>
      <c r="P296" s="202"/>
      <c r="Q296" s="179"/>
    </row>
    <row r="297" spans="1:17" ht="37.5" customHeight="1" x14ac:dyDescent="0.3">
      <c r="A297" s="367">
        <v>13</v>
      </c>
      <c r="B297" s="384" t="str">
        <f>IFERROR(VLOOKUP(A297,'Outcome Indicators - Section C'!$A$10:$S$27,19,FALSE),"")</f>
        <v/>
      </c>
      <c r="C297" s="467" t="str">
        <f t="array" ref="C297">IFERROR(IF(INDEX('Disaggregation Records'!$E$59:$E$92,MATCH(LEFT(L297,255),LEFT('Disaggregation Records'!$D$59:$D$92,255),0))=0,"",INDEX('Disaggregation Records'!$E$59:$E$92,MATCH(LEFT(L297,255),LEFT('Disaggregation Records'!$D$59:$D$92,255),0))),"")</f>
        <v/>
      </c>
      <c r="D297" s="467" t="str">
        <f t="array" ref="D297">IFERROR(IF(INDEX('Disaggregation Records'!$F$59:$F$92,MATCH(LEFT(L297,255),LEFT('Disaggregation Records'!$D$59:$D$92,255),0))=0,"",INDEX('Disaggregation Records'!$F$59:$F$92,MATCH(LEFT(L297,255),LEFT('Disaggregation Records'!$D$59:$D$92,255),0))),"")</f>
        <v/>
      </c>
      <c r="E297" s="370" t="str">
        <f t="array" ref="E297">IFERROR(IF(INDEX('Disaggregation Data'!$K$159:$K$310,MATCH(LEFT(M297,255),LEFT('Disaggregation Data'!$J$159:$J$310,255),0))=0,"",INDEX('Disaggregation Data'!$K$159:$K$310,MATCH(LEFT(M297,255),LEFT('Disaggregation Data'!J$159:$J$310,255),0))),"")</f>
        <v/>
      </c>
      <c r="F297" s="370" t="str">
        <f t="array" ref="F297">IFERROR(IF(INDEX('Disaggregation Data'!$L$159:$L$310,MATCH(LEFT(M297,255),LEFT('Disaggregation Data'!$J$159:$J$310,255),0))=0,"",INDEX('Disaggregation Data'!$L$159:$L$310,MATCH(LEFT(M297,255),LEFT('Disaggregation Data'!J$159:$J$310,255),0))),"")</f>
        <v/>
      </c>
      <c r="G297" s="370" t="str">
        <f t="array" ref="G297">IFERROR(IF(INDEX('Disaggregation Data'!$M$159:$M$310,MATCH(LEFT(M297,255),LEFT('Disaggregation Data'!$J$159:$J$310,255),0))=0,"",INDEX('Disaggregation Data'!$M$159:$M$310,MATCH(LEFT(M297,255),LEFT('Disaggregation Data'!J$159:$J$310,255),0))),"")</f>
        <v/>
      </c>
      <c r="H297" s="369" t="str">
        <f t="array" ref="H297">IFERROR(IF(INDEX('Disaggregation Data'!$N$159:$N$310,MATCH(LEFT(M297,255),LEFT('Disaggregation Data'!$J$159:$J$310,255),0))=0,"",INDEX('Disaggregation Data'!$N$159:$N$310,MATCH(LEFT(M297,255),LEFT('Disaggregation Data'!J$159:$J$310,255),0))),"")</f>
        <v/>
      </c>
      <c r="I297" s="459" t="str">
        <f t="array" ref="I297">IFERROR(IF(INDEX('Disaggregation Records'!$G$59:$G$92,MATCH(LEFT(L297,255),LEFT('Disaggregation Records'!$D$59:$D$92,255),0))=0,"",INDEX('Disaggregation Records'!$G$59:$G$92,MATCH(LEFT(L297,255),LEFT('Disaggregation Records'!$D$59:$D$92,255),0))),"")</f>
        <v/>
      </c>
      <c r="J297" s="464" t="s">
        <v>761</v>
      </c>
      <c r="K297" s="464">
        <f t="shared" si="20"/>
        <v>89</v>
      </c>
      <c r="L297" s="464" t="str">
        <f t="shared" si="21"/>
        <v/>
      </c>
      <c r="M297" s="464" t="str">
        <f t="shared" si="22"/>
        <v/>
      </c>
      <c r="N297" s="464" t="b">
        <f t="shared" si="23"/>
        <v>0</v>
      </c>
      <c r="O297" s="468" t="s">
        <v>1833</v>
      </c>
      <c r="P297" s="202"/>
      <c r="Q297" s="179"/>
    </row>
    <row r="298" spans="1:17" ht="37.5" customHeight="1" x14ac:dyDescent="0.3">
      <c r="A298" s="367">
        <v>14</v>
      </c>
      <c r="B298" s="384" t="str">
        <f>IFERROR(VLOOKUP(A298,'Outcome Indicators - Section C'!$A$10:$S$27,19,FALSE),"")</f>
        <v/>
      </c>
      <c r="C298" s="467" t="str">
        <f t="array" ref="C298">IFERROR(IF(INDEX('Disaggregation Records'!$E$59:$E$92,MATCH(LEFT(L298,255),LEFT('Disaggregation Records'!$D$59:$D$92,255),0))=0,"",INDEX('Disaggregation Records'!$E$59:$E$92,MATCH(LEFT(L298,255),LEFT('Disaggregation Records'!$D$59:$D$92,255),0))),"")</f>
        <v/>
      </c>
      <c r="D298" s="467" t="str">
        <f t="array" ref="D298">IFERROR(IF(INDEX('Disaggregation Records'!$F$59:$F$92,MATCH(LEFT(L298,255),LEFT('Disaggregation Records'!$D$59:$D$92,255),0))=0,"",INDEX('Disaggregation Records'!$F$59:$F$92,MATCH(LEFT(L298,255),LEFT('Disaggregation Records'!$D$59:$D$92,255),0))),"")</f>
        <v/>
      </c>
      <c r="E298" s="370" t="str">
        <f t="array" ref="E298">IFERROR(IF(INDEX('Disaggregation Data'!$K$159:$K$310,MATCH(LEFT(M298,255),LEFT('Disaggregation Data'!$J$159:$J$310,255),0))=0,"",INDEX('Disaggregation Data'!$K$159:$K$310,MATCH(LEFT(M298,255),LEFT('Disaggregation Data'!J$159:$J$310,255),0))),"")</f>
        <v/>
      </c>
      <c r="F298" s="370" t="str">
        <f t="array" ref="F298">IFERROR(IF(INDEX('Disaggregation Data'!$L$159:$L$310,MATCH(LEFT(M298,255),LEFT('Disaggregation Data'!$J$159:$J$310,255),0))=0,"",INDEX('Disaggregation Data'!$L$159:$L$310,MATCH(LEFT(M298,255),LEFT('Disaggregation Data'!J$159:$J$310,255),0))),"")</f>
        <v/>
      </c>
      <c r="G298" s="370" t="str">
        <f t="array" ref="G298">IFERROR(IF(INDEX('Disaggregation Data'!$M$159:$M$310,MATCH(LEFT(M298,255),LEFT('Disaggregation Data'!$J$159:$J$310,255),0))=0,"",INDEX('Disaggregation Data'!$M$159:$M$310,MATCH(LEFT(M298,255),LEFT('Disaggregation Data'!J$159:$J$310,255),0))),"")</f>
        <v/>
      </c>
      <c r="H298" s="369" t="str">
        <f t="array" ref="H298">IFERROR(IF(INDEX('Disaggregation Data'!$N$159:$N$310,MATCH(LEFT(M298,255),LEFT('Disaggregation Data'!$J$159:$J$310,255),0))=0,"",INDEX('Disaggregation Data'!$N$159:$N$310,MATCH(LEFT(M298,255),LEFT('Disaggregation Data'!J$159:$J$310,255),0))),"")</f>
        <v/>
      </c>
      <c r="I298" s="459" t="str">
        <f t="array" ref="I298">IFERROR(IF(INDEX('Disaggregation Records'!$G$59:$G$92,MATCH(LEFT(L298,255),LEFT('Disaggregation Records'!$D$59:$D$92,255),0))=0,"",INDEX('Disaggregation Records'!$G$59:$G$92,MATCH(LEFT(L298,255),LEFT('Disaggregation Records'!$D$59:$D$92,255),0))),"")</f>
        <v/>
      </c>
      <c r="J298" s="464" t="s">
        <v>762</v>
      </c>
      <c r="K298" s="464">
        <f t="shared" si="20"/>
        <v>90</v>
      </c>
      <c r="L298" s="464" t="str">
        <f t="shared" si="21"/>
        <v/>
      </c>
      <c r="M298" s="464" t="str">
        <f t="shared" si="22"/>
        <v/>
      </c>
      <c r="N298" s="464" t="b">
        <f t="shared" si="23"/>
        <v>0</v>
      </c>
      <c r="O298" s="468" t="s">
        <v>1834</v>
      </c>
      <c r="P298" s="202"/>
      <c r="Q298" s="179"/>
    </row>
    <row r="299" spans="1:17" ht="37.5" customHeight="1" x14ac:dyDescent="0.3">
      <c r="A299" s="367">
        <v>14</v>
      </c>
      <c r="B299" s="384" t="str">
        <f>IFERROR(VLOOKUP(A299,'Outcome Indicators - Section C'!$A$10:$S$27,19,FALSE),"")</f>
        <v/>
      </c>
      <c r="C299" s="467" t="str">
        <f t="array" ref="C299">IFERROR(IF(INDEX('Disaggregation Records'!$E$59:$E$92,MATCH(LEFT(L299,255),LEFT('Disaggregation Records'!$D$59:$D$92,255),0))=0,"",INDEX('Disaggregation Records'!$E$59:$E$92,MATCH(LEFT(L299,255),LEFT('Disaggregation Records'!$D$59:$D$92,255),0))),"")</f>
        <v/>
      </c>
      <c r="D299" s="467" t="str">
        <f t="array" ref="D299">IFERROR(IF(INDEX('Disaggregation Records'!$F$59:$F$92,MATCH(LEFT(L299,255),LEFT('Disaggregation Records'!$D$59:$D$92,255),0))=0,"",INDEX('Disaggregation Records'!$F$59:$F$92,MATCH(LEFT(L299,255),LEFT('Disaggregation Records'!$D$59:$D$92,255),0))),"")</f>
        <v/>
      </c>
      <c r="E299" s="370" t="str">
        <f t="array" ref="E299">IFERROR(IF(INDEX('Disaggregation Data'!$K$159:$K$310,MATCH(LEFT(M299,255),LEFT('Disaggregation Data'!$J$159:$J$310,255),0))=0,"",INDEX('Disaggregation Data'!$K$159:$K$310,MATCH(LEFT(M299,255),LEFT('Disaggregation Data'!J$159:$J$310,255),0))),"")</f>
        <v/>
      </c>
      <c r="F299" s="370" t="str">
        <f t="array" ref="F299">IFERROR(IF(INDEX('Disaggregation Data'!$L$159:$L$310,MATCH(LEFT(M299,255),LEFT('Disaggregation Data'!$J$159:$J$310,255),0))=0,"",INDEX('Disaggregation Data'!$L$159:$L$310,MATCH(LEFT(M299,255),LEFT('Disaggregation Data'!J$159:$J$310,255),0))),"")</f>
        <v/>
      </c>
      <c r="G299" s="370" t="str">
        <f t="array" ref="G299">IFERROR(IF(INDEX('Disaggregation Data'!$M$159:$M$310,MATCH(LEFT(M299,255),LEFT('Disaggregation Data'!$J$159:$J$310,255),0))=0,"",INDEX('Disaggregation Data'!$M$159:$M$310,MATCH(LEFT(M299,255),LEFT('Disaggregation Data'!J$159:$J$310,255),0))),"")</f>
        <v/>
      </c>
      <c r="H299" s="369" t="str">
        <f t="array" ref="H299">IFERROR(IF(INDEX('Disaggregation Data'!$N$159:$N$310,MATCH(LEFT(M299,255),LEFT('Disaggregation Data'!$J$159:$J$310,255),0))=0,"",INDEX('Disaggregation Data'!$N$159:$N$310,MATCH(LEFT(M299,255),LEFT('Disaggregation Data'!J$159:$J$310,255),0))),"")</f>
        <v/>
      </c>
      <c r="I299" s="459" t="str">
        <f t="array" ref="I299">IFERROR(IF(INDEX('Disaggregation Records'!$G$59:$G$92,MATCH(LEFT(L299,255),LEFT('Disaggregation Records'!$D$59:$D$92,255),0))=0,"",INDEX('Disaggregation Records'!$G$59:$G$92,MATCH(LEFT(L299,255),LEFT('Disaggregation Records'!$D$59:$D$92,255),0))),"")</f>
        <v/>
      </c>
      <c r="J299" s="464" t="s">
        <v>762</v>
      </c>
      <c r="K299" s="464">
        <f t="shared" si="20"/>
        <v>91</v>
      </c>
      <c r="L299" s="464" t="str">
        <f t="shared" si="21"/>
        <v/>
      </c>
      <c r="M299" s="464" t="str">
        <f t="shared" si="22"/>
        <v/>
      </c>
      <c r="N299" s="464" t="b">
        <f t="shared" si="23"/>
        <v>0</v>
      </c>
      <c r="O299" s="468" t="s">
        <v>1835</v>
      </c>
      <c r="P299" s="202"/>
      <c r="Q299" s="179"/>
    </row>
    <row r="300" spans="1:17" ht="37.5" customHeight="1" x14ac:dyDescent="0.3">
      <c r="A300" s="367">
        <v>14</v>
      </c>
      <c r="B300" s="384" t="str">
        <f>IFERROR(VLOOKUP(A300,'Outcome Indicators - Section C'!$A$10:$S$27,19,FALSE),"")</f>
        <v/>
      </c>
      <c r="C300" s="467" t="str">
        <f t="array" ref="C300">IFERROR(IF(INDEX('Disaggregation Records'!$E$59:$E$92,MATCH(LEFT(L300,255),LEFT('Disaggregation Records'!$D$59:$D$92,255),0))=0,"",INDEX('Disaggregation Records'!$E$59:$E$92,MATCH(LEFT(L300,255),LEFT('Disaggregation Records'!$D$59:$D$92,255),0))),"")</f>
        <v/>
      </c>
      <c r="D300" s="467" t="str">
        <f t="array" ref="D300">IFERROR(IF(INDEX('Disaggregation Records'!$F$59:$F$92,MATCH(LEFT(L300,255),LEFT('Disaggregation Records'!$D$59:$D$92,255),0))=0,"",INDEX('Disaggregation Records'!$F$59:$F$92,MATCH(LEFT(L300,255),LEFT('Disaggregation Records'!$D$59:$D$92,255),0))),"")</f>
        <v/>
      </c>
      <c r="E300" s="370" t="str">
        <f t="array" ref="E300">IFERROR(IF(INDEX('Disaggregation Data'!$K$159:$K$310,MATCH(LEFT(M300,255),LEFT('Disaggregation Data'!$J$159:$J$310,255),0))=0,"",INDEX('Disaggregation Data'!$K$159:$K$310,MATCH(LEFT(M300,255),LEFT('Disaggregation Data'!J$159:$J$310,255),0))),"")</f>
        <v/>
      </c>
      <c r="F300" s="370" t="str">
        <f t="array" ref="F300">IFERROR(IF(INDEX('Disaggregation Data'!$L$159:$L$310,MATCH(LEFT(M300,255),LEFT('Disaggregation Data'!$J$159:$J$310,255),0))=0,"",INDEX('Disaggregation Data'!$L$159:$L$310,MATCH(LEFT(M300,255),LEFT('Disaggregation Data'!J$159:$J$310,255),0))),"")</f>
        <v/>
      </c>
      <c r="G300" s="370" t="str">
        <f t="array" ref="G300">IFERROR(IF(INDEX('Disaggregation Data'!$M$159:$M$310,MATCH(LEFT(M300,255),LEFT('Disaggregation Data'!$J$159:$J$310,255),0))=0,"",INDEX('Disaggregation Data'!$M$159:$M$310,MATCH(LEFT(M300,255),LEFT('Disaggregation Data'!J$159:$J$310,255),0))),"")</f>
        <v/>
      </c>
      <c r="H300" s="369" t="str">
        <f t="array" ref="H300">IFERROR(IF(INDEX('Disaggregation Data'!$N$159:$N$310,MATCH(LEFT(M300,255),LEFT('Disaggregation Data'!$J$159:$J$310,255),0))=0,"",INDEX('Disaggregation Data'!$N$159:$N$310,MATCH(LEFT(M300,255),LEFT('Disaggregation Data'!J$159:$J$310,255),0))),"")</f>
        <v/>
      </c>
      <c r="I300" s="459" t="str">
        <f t="array" ref="I300">IFERROR(IF(INDEX('Disaggregation Records'!$G$59:$G$92,MATCH(LEFT(L300,255),LEFT('Disaggregation Records'!$D$59:$D$92,255),0))=0,"",INDEX('Disaggregation Records'!$G$59:$G$92,MATCH(LEFT(L300,255),LEFT('Disaggregation Records'!$D$59:$D$92,255),0))),"")</f>
        <v/>
      </c>
      <c r="J300" s="464" t="s">
        <v>762</v>
      </c>
      <c r="K300" s="464">
        <f t="shared" si="20"/>
        <v>92</v>
      </c>
      <c r="L300" s="464" t="str">
        <f t="shared" si="21"/>
        <v/>
      </c>
      <c r="M300" s="464" t="str">
        <f t="shared" si="22"/>
        <v/>
      </c>
      <c r="N300" s="464" t="b">
        <f t="shared" si="23"/>
        <v>0</v>
      </c>
      <c r="O300" s="468" t="s">
        <v>1836</v>
      </c>
      <c r="P300" s="202"/>
      <c r="Q300" s="179"/>
    </row>
    <row r="301" spans="1:17" ht="37.5" customHeight="1" x14ac:dyDescent="0.3">
      <c r="A301" s="367">
        <v>14</v>
      </c>
      <c r="B301" s="384" t="str">
        <f>IFERROR(VLOOKUP(A301,'Outcome Indicators - Section C'!$A$10:$S$27,19,FALSE),"")</f>
        <v/>
      </c>
      <c r="C301" s="467" t="str">
        <f t="array" ref="C301">IFERROR(IF(INDEX('Disaggregation Records'!$E$59:$E$92,MATCH(LEFT(L301,255),LEFT('Disaggregation Records'!$D$59:$D$92,255),0))=0,"",INDEX('Disaggregation Records'!$E$59:$E$92,MATCH(LEFT(L301,255),LEFT('Disaggregation Records'!$D$59:$D$92,255),0))),"")</f>
        <v/>
      </c>
      <c r="D301" s="467" t="str">
        <f t="array" ref="D301">IFERROR(IF(INDEX('Disaggregation Records'!$F$59:$F$92,MATCH(LEFT(L301,255),LEFT('Disaggregation Records'!$D$59:$D$92,255),0))=0,"",INDEX('Disaggregation Records'!$F$59:$F$92,MATCH(LEFT(L301,255),LEFT('Disaggregation Records'!$D$59:$D$92,255),0))),"")</f>
        <v/>
      </c>
      <c r="E301" s="370" t="str">
        <f t="array" ref="E301">IFERROR(IF(INDEX('Disaggregation Data'!$K$159:$K$310,MATCH(LEFT(M301,255),LEFT('Disaggregation Data'!$J$159:$J$310,255),0))=0,"",INDEX('Disaggregation Data'!$K$159:$K$310,MATCH(LEFT(M301,255),LEFT('Disaggregation Data'!J$159:$J$310,255),0))),"")</f>
        <v/>
      </c>
      <c r="F301" s="370" t="str">
        <f t="array" ref="F301">IFERROR(IF(INDEX('Disaggregation Data'!$L$159:$L$310,MATCH(LEFT(M301,255),LEFT('Disaggregation Data'!$J$159:$J$310,255),0))=0,"",INDEX('Disaggregation Data'!$L$159:$L$310,MATCH(LEFT(M301,255),LEFT('Disaggregation Data'!J$159:$J$310,255),0))),"")</f>
        <v/>
      </c>
      <c r="G301" s="370" t="str">
        <f t="array" ref="G301">IFERROR(IF(INDEX('Disaggregation Data'!$M$159:$M$310,MATCH(LEFT(M301,255),LEFT('Disaggregation Data'!$J$159:$J$310,255),0))=0,"",INDEX('Disaggregation Data'!$M$159:$M$310,MATCH(LEFT(M301,255),LEFT('Disaggregation Data'!J$159:$J$310,255),0))),"")</f>
        <v/>
      </c>
      <c r="H301" s="369" t="str">
        <f t="array" ref="H301">IFERROR(IF(INDEX('Disaggregation Data'!$N$159:$N$310,MATCH(LEFT(M301,255),LEFT('Disaggregation Data'!$J$159:$J$310,255),0))=0,"",INDEX('Disaggregation Data'!$N$159:$N$310,MATCH(LEFT(M301,255),LEFT('Disaggregation Data'!J$159:$J$310,255),0))),"")</f>
        <v/>
      </c>
      <c r="I301" s="459" t="str">
        <f t="array" ref="I301">IFERROR(IF(INDEX('Disaggregation Records'!$G$59:$G$92,MATCH(LEFT(L301,255),LEFT('Disaggregation Records'!$D$59:$D$92,255),0))=0,"",INDEX('Disaggregation Records'!$G$59:$G$92,MATCH(LEFT(L301,255),LEFT('Disaggregation Records'!$D$59:$D$92,255),0))),"")</f>
        <v/>
      </c>
      <c r="J301" s="464" t="s">
        <v>762</v>
      </c>
      <c r="K301" s="464">
        <f t="shared" si="20"/>
        <v>93</v>
      </c>
      <c r="L301" s="464" t="str">
        <f t="shared" si="21"/>
        <v/>
      </c>
      <c r="M301" s="464" t="str">
        <f t="shared" si="22"/>
        <v/>
      </c>
      <c r="N301" s="464" t="b">
        <f t="shared" si="23"/>
        <v>0</v>
      </c>
      <c r="O301" s="468" t="s">
        <v>1837</v>
      </c>
      <c r="P301" s="202"/>
      <c r="Q301" s="179"/>
    </row>
    <row r="302" spans="1:17" ht="37.5" customHeight="1" x14ac:dyDescent="0.3">
      <c r="A302" s="367">
        <v>14</v>
      </c>
      <c r="B302" s="384" t="str">
        <f>IFERROR(VLOOKUP(A302,'Outcome Indicators - Section C'!$A$10:$S$27,19,FALSE),"")</f>
        <v/>
      </c>
      <c r="C302" s="467" t="str">
        <f t="array" ref="C302">IFERROR(IF(INDEX('Disaggregation Records'!$E$59:$E$92,MATCH(LEFT(L302,255),LEFT('Disaggregation Records'!$D$59:$D$92,255),0))=0,"",INDEX('Disaggregation Records'!$E$59:$E$92,MATCH(LEFT(L302,255),LEFT('Disaggregation Records'!$D$59:$D$92,255),0))),"")</f>
        <v/>
      </c>
      <c r="D302" s="467" t="str">
        <f t="array" ref="D302">IFERROR(IF(INDEX('Disaggregation Records'!$F$59:$F$92,MATCH(LEFT(L302,255),LEFT('Disaggregation Records'!$D$59:$D$92,255),0))=0,"",INDEX('Disaggregation Records'!$F$59:$F$92,MATCH(LEFT(L302,255),LEFT('Disaggregation Records'!$D$59:$D$92,255),0))),"")</f>
        <v/>
      </c>
      <c r="E302" s="370" t="str">
        <f t="array" ref="E302">IFERROR(IF(INDEX('Disaggregation Data'!$K$159:$K$310,MATCH(LEFT(M302,255),LEFT('Disaggregation Data'!$J$159:$J$310,255),0))=0,"",INDEX('Disaggregation Data'!$K$159:$K$310,MATCH(LEFT(M302,255),LEFT('Disaggregation Data'!J$159:$J$310,255),0))),"")</f>
        <v/>
      </c>
      <c r="F302" s="370" t="str">
        <f t="array" ref="F302">IFERROR(IF(INDEX('Disaggregation Data'!$L$159:$L$310,MATCH(LEFT(M302,255),LEFT('Disaggregation Data'!$J$159:$J$310,255),0))=0,"",INDEX('Disaggregation Data'!$L$159:$L$310,MATCH(LEFT(M302,255),LEFT('Disaggregation Data'!J$159:$J$310,255),0))),"")</f>
        <v/>
      </c>
      <c r="G302" s="370" t="str">
        <f t="array" ref="G302">IFERROR(IF(INDEX('Disaggregation Data'!$M$159:$M$310,MATCH(LEFT(M302,255),LEFT('Disaggregation Data'!$J$159:$J$310,255),0))=0,"",INDEX('Disaggregation Data'!$M$159:$M$310,MATCH(LEFT(M302,255),LEFT('Disaggregation Data'!J$159:$J$310,255),0))),"")</f>
        <v/>
      </c>
      <c r="H302" s="369" t="str">
        <f t="array" ref="H302">IFERROR(IF(INDEX('Disaggregation Data'!$N$159:$N$310,MATCH(LEFT(M302,255),LEFT('Disaggregation Data'!$J$159:$J$310,255),0))=0,"",INDEX('Disaggregation Data'!$N$159:$N$310,MATCH(LEFT(M302,255),LEFT('Disaggregation Data'!J$159:$J$310,255),0))),"")</f>
        <v/>
      </c>
      <c r="I302" s="459" t="str">
        <f t="array" ref="I302">IFERROR(IF(INDEX('Disaggregation Records'!$G$59:$G$92,MATCH(LEFT(L302,255),LEFT('Disaggregation Records'!$D$59:$D$92,255),0))=0,"",INDEX('Disaggregation Records'!$G$59:$G$92,MATCH(LEFT(L302,255),LEFT('Disaggregation Records'!$D$59:$D$92,255),0))),"")</f>
        <v/>
      </c>
      <c r="J302" s="464" t="s">
        <v>762</v>
      </c>
      <c r="K302" s="464">
        <f t="shared" si="20"/>
        <v>94</v>
      </c>
      <c r="L302" s="464" t="str">
        <f t="shared" si="21"/>
        <v/>
      </c>
      <c r="M302" s="464" t="str">
        <f t="shared" si="22"/>
        <v/>
      </c>
      <c r="N302" s="464" t="b">
        <f t="shared" si="23"/>
        <v>0</v>
      </c>
      <c r="O302" s="468" t="s">
        <v>1838</v>
      </c>
      <c r="P302" s="202"/>
      <c r="Q302" s="179"/>
    </row>
    <row r="303" spans="1:17" ht="37.5" customHeight="1" x14ac:dyDescent="0.3">
      <c r="A303" s="367">
        <v>14</v>
      </c>
      <c r="B303" s="384" t="str">
        <f>IFERROR(VLOOKUP(A303,'Outcome Indicators - Section C'!$A$10:$S$27,19,FALSE),"")</f>
        <v/>
      </c>
      <c r="C303" s="467" t="str">
        <f t="array" ref="C303">IFERROR(IF(INDEX('Disaggregation Records'!$E$59:$E$92,MATCH(LEFT(L303,255),LEFT('Disaggregation Records'!$D$59:$D$92,255),0))=0,"",INDEX('Disaggregation Records'!$E$59:$E$92,MATCH(LEFT(L303,255),LEFT('Disaggregation Records'!$D$59:$D$92,255),0))),"")</f>
        <v/>
      </c>
      <c r="D303" s="467" t="str">
        <f t="array" ref="D303">IFERROR(IF(INDEX('Disaggregation Records'!$F$59:$F$92,MATCH(LEFT(L303,255),LEFT('Disaggregation Records'!$D$59:$D$92,255),0))=0,"",INDEX('Disaggregation Records'!$F$59:$F$92,MATCH(LEFT(L303,255),LEFT('Disaggregation Records'!$D$59:$D$92,255),0))),"")</f>
        <v/>
      </c>
      <c r="E303" s="370" t="str">
        <f t="array" ref="E303">IFERROR(IF(INDEX('Disaggregation Data'!$K$159:$K$310,MATCH(LEFT(M303,255),LEFT('Disaggregation Data'!$J$159:$J$310,255),0))=0,"",INDEX('Disaggregation Data'!$K$159:$K$310,MATCH(LEFT(M303,255),LEFT('Disaggregation Data'!J$159:$J$310,255),0))),"")</f>
        <v/>
      </c>
      <c r="F303" s="370" t="str">
        <f t="array" ref="F303">IFERROR(IF(INDEX('Disaggregation Data'!$L$159:$L$310,MATCH(LEFT(M303,255),LEFT('Disaggregation Data'!$J$159:$J$310,255),0))=0,"",INDEX('Disaggregation Data'!$L$159:$L$310,MATCH(LEFT(M303,255),LEFT('Disaggregation Data'!J$159:$J$310,255),0))),"")</f>
        <v/>
      </c>
      <c r="G303" s="370" t="str">
        <f t="array" ref="G303">IFERROR(IF(INDEX('Disaggregation Data'!$M$159:$M$310,MATCH(LEFT(M303,255),LEFT('Disaggregation Data'!$J$159:$J$310,255),0))=0,"",INDEX('Disaggregation Data'!$M$159:$M$310,MATCH(LEFT(M303,255),LEFT('Disaggregation Data'!J$159:$J$310,255),0))),"")</f>
        <v/>
      </c>
      <c r="H303" s="369" t="str">
        <f t="array" ref="H303">IFERROR(IF(INDEX('Disaggregation Data'!$N$159:$N$310,MATCH(LEFT(M303,255),LEFT('Disaggregation Data'!$J$159:$J$310,255),0))=0,"",INDEX('Disaggregation Data'!$N$159:$N$310,MATCH(LEFT(M303,255),LEFT('Disaggregation Data'!J$159:$J$310,255),0))),"")</f>
        <v/>
      </c>
      <c r="I303" s="459" t="str">
        <f t="array" ref="I303">IFERROR(IF(INDEX('Disaggregation Records'!$G$59:$G$92,MATCH(LEFT(L303,255),LEFT('Disaggregation Records'!$D$59:$D$92,255),0))=0,"",INDEX('Disaggregation Records'!$G$59:$G$92,MATCH(LEFT(L303,255),LEFT('Disaggregation Records'!$D$59:$D$92,255),0))),"")</f>
        <v/>
      </c>
      <c r="J303" s="464" t="s">
        <v>762</v>
      </c>
      <c r="K303" s="464">
        <f t="shared" si="20"/>
        <v>95</v>
      </c>
      <c r="L303" s="464" t="str">
        <f t="shared" si="21"/>
        <v/>
      </c>
      <c r="M303" s="464" t="str">
        <f t="shared" si="22"/>
        <v/>
      </c>
      <c r="N303" s="464" t="b">
        <f t="shared" si="23"/>
        <v>0</v>
      </c>
      <c r="O303" s="468" t="s">
        <v>1839</v>
      </c>
      <c r="P303" s="202"/>
      <c r="Q303" s="179"/>
    </row>
    <row r="304" spans="1:17" ht="37.5" customHeight="1" x14ac:dyDescent="0.3">
      <c r="A304" s="367">
        <v>14</v>
      </c>
      <c r="B304" s="384" t="str">
        <f>IFERROR(VLOOKUP(A304,'Outcome Indicators - Section C'!$A$10:$S$27,19,FALSE),"")</f>
        <v/>
      </c>
      <c r="C304" s="467" t="str">
        <f t="array" ref="C304">IFERROR(IF(INDEX('Disaggregation Records'!$E$59:$E$92,MATCH(LEFT(L304,255),LEFT('Disaggregation Records'!$D$59:$D$92,255),0))=0,"",INDEX('Disaggregation Records'!$E$59:$E$92,MATCH(LEFT(L304,255),LEFT('Disaggregation Records'!$D$59:$D$92,255),0))),"")</f>
        <v/>
      </c>
      <c r="D304" s="467" t="str">
        <f t="array" ref="D304">IFERROR(IF(INDEX('Disaggregation Records'!$F$59:$F$92,MATCH(LEFT(L304,255),LEFT('Disaggregation Records'!$D$59:$D$92,255),0))=0,"",INDEX('Disaggregation Records'!$F$59:$F$92,MATCH(LEFT(L304,255),LEFT('Disaggregation Records'!$D$59:$D$92,255),0))),"")</f>
        <v/>
      </c>
      <c r="E304" s="370" t="str">
        <f t="array" ref="E304">IFERROR(IF(INDEX('Disaggregation Data'!$K$159:$K$310,MATCH(LEFT(M304,255),LEFT('Disaggregation Data'!$J$159:$J$310,255),0))=0,"",INDEX('Disaggregation Data'!$K$159:$K$310,MATCH(LEFT(M304,255),LEFT('Disaggregation Data'!J$159:$J$310,255),0))),"")</f>
        <v/>
      </c>
      <c r="F304" s="370" t="str">
        <f t="array" ref="F304">IFERROR(IF(INDEX('Disaggregation Data'!$L$159:$L$310,MATCH(LEFT(M304,255),LEFT('Disaggregation Data'!$J$159:$J$310,255),0))=0,"",INDEX('Disaggregation Data'!$L$159:$L$310,MATCH(LEFT(M304,255),LEFT('Disaggregation Data'!J$159:$J$310,255),0))),"")</f>
        <v/>
      </c>
      <c r="G304" s="370" t="str">
        <f t="array" ref="G304">IFERROR(IF(INDEX('Disaggregation Data'!$M$159:$M$310,MATCH(LEFT(M304,255),LEFT('Disaggregation Data'!$J$159:$J$310,255),0))=0,"",INDEX('Disaggregation Data'!$M$159:$M$310,MATCH(LEFT(M304,255),LEFT('Disaggregation Data'!J$159:$J$310,255),0))),"")</f>
        <v/>
      </c>
      <c r="H304" s="369" t="str">
        <f t="array" ref="H304">IFERROR(IF(INDEX('Disaggregation Data'!$N$159:$N$310,MATCH(LEFT(M304,255),LEFT('Disaggregation Data'!$J$159:$J$310,255),0))=0,"",INDEX('Disaggregation Data'!$N$159:$N$310,MATCH(LEFT(M304,255),LEFT('Disaggregation Data'!J$159:$J$310,255),0))),"")</f>
        <v/>
      </c>
      <c r="I304" s="459" t="str">
        <f t="array" ref="I304">IFERROR(IF(INDEX('Disaggregation Records'!$G$59:$G$92,MATCH(LEFT(L304,255),LEFT('Disaggregation Records'!$D$59:$D$92,255),0))=0,"",INDEX('Disaggregation Records'!$G$59:$G$92,MATCH(LEFT(L304,255),LEFT('Disaggregation Records'!$D$59:$D$92,255),0))),"")</f>
        <v/>
      </c>
      <c r="J304" s="464" t="s">
        <v>762</v>
      </c>
      <c r="K304" s="464">
        <f t="shared" si="20"/>
        <v>96</v>
      </c>
      <c r="L304" s="464" t="str">
        <f t="shared" si="21"/>
        <v/>
      </c>
      <c r="M304" s="464" t="str">
        <f t="shared" si="22"/>
        <v/>
      </c>
      <c r="N304" s="464" t="b">
        <f t="shared" si="23"/>
        <v>0</v>
      </c>
      <c r="O304" s="468" t="s">
        <v>1840</v>
      </c>
      <c r="P304" s="202"/>
      <c r="Q304" s="179"/>
    </row>
    <row r="305" spans="1:17" ht="37.5" customHeight="1" x14ac:dyDescent="0.3">
      <c r="A305" s="367">
        <v>14</v>
      </c>
      <c r="B305" s="384" t="str">
        <f>IFERROR(VLOOKUP(A305,'Outcome Indicators - Section C'!$A$10:$S$27,19,FALSE),"")</f>
        <v/>
      </c>
      <c r="C305" s="467" t="str">
        <f t="array" ref="C305">IFERROR(IF(INDEX('Disaggregation Records'!$E$59:$E$92,MATCH(LEFT(L305,255),LEFT('Disaggregation Records'!$D$59:$D$92,255),0))=0,"",INDEX('Disaggregation Records'!$E$59:$E$92,MATCH(LEFT(L305,255),LEFT('Disaggregation Records'!$D$59:$D$92,255),0))),"")</f>
        <v/>
      </c>
      <c r="D305" s="467" t="str">
        <f t="array" ref="D305">IFERROR(IF(INDEX('Disaggregation Records'!$F$59:$F$92,MATCH(LEFT(L305,255),LEFT('Disaggregation Records'!$D$59:$D$92,255),0))=0,"",INDEX('Disaggregation Records'!$F$59:$F$92,MATCH(LEFT(L305,255),LEFT('Disaggregation Records'!$D$59:$D$92,255),0))),"")</f>
        <v/>
      </c>
      <c r="E305" s="370" t="str">
        <f t="array" ref="E305">IFERROR(IF(INDEX('Disaggregation Data'!$K$159:$K$310,MATCH(LEFT(M305,255),LEFT('Disaggregation Data'!$J$159:$J$310,255),0))=0,"",INDEX('Disaggregation Data'!$K$159:$K$310,MATCH(LEFT(M305,255),LEFT('Disaggregation Data'!J$159:$J$310,255),0))),"")</f>
        <v/>
      </c>
      <c r="F305" s="370" t="str">
        <f t="array" ref="F305">IFERROR(IF(INDEX('Disaggregation Data'!$L$159:$L$310,MATCH(LEFT(M305,255),LEFT('Disaggregation Data'!$J$159:$J$310,255),0))=0,"",INDEX('Disaggregation Data'!$L$159:$L$310,MATCH(LEFT(M305,255),LEFT('Disaggregation Data'!J$159:$J$310,255),0))),"")</f>
        <v/>
      </c>
      <c r="G305" s="370" t="str">
        <f t="array" ref="G305">IFERROR(IF(INDEX('Disaggregation Data'!$M$159:$M$310,MATCH(LEFT(M305,255),LEFT('Disaggregation Data'!$J$159:$J$310,255),0))=0,"",INDEX('Disaggregation Data'!$M$159:$M$310,MATCH(LEFT(M305,255),LEFT('Disaggregation Data'!J$159:$J$310,255),0))),"")</f>
        <v/>
      </c>
      <c r="H305" s="369" t="str">
        <f t="array" ref="H305">IFERROR(IF(INDEX('Disaggregation Data'!$N$159:$N$310,MATCH(LEFT(M305,255),LEFT('Disaggregation Data'!$J$159:$J$310,255),0))=0,"",INDEX('Disaggregation Data'!$N$159:$N$310,MATCH(LEFT(M305,255),LEFT('Disaggregation Data'!J$159:$J$310,255),0))),"")</f>
        <v/>
      </c>
      <c r="I305" s="459" t="str">
        <f t="array" ref="I305">IFERROR(IF(INDEX('Disaggregation Records'!$G$59:$G$92,MATCH(LEFT(L305,255),LEFT('Disaggregation Records'!$D$59:$D$92,255),0))=0,"",INDEX('Disaggregation Records'!$G$59:$G$92,MATCH(LEFT(L305,255),LEFT('Disaggregation Records'!$D$59:$D$92,255),0))),"")</f>
        <v/>
      </c>
      <c r="J305" s="464" t="s">
        <v>762</v>
      </c>
      <c r="K305" s="464">
        <f t="shared" si="20"/>
        <v>97</v>
      </c>
      <c r="L305" s="464" t="str">
        <f t="shared" si="21"/>
        <v/>
      </c>
      <c r="M305" s="464" t="str">
        <f t="shared" si="22"/>
        <v/>
      </c>
      <c r="N305" s="464" t="b">
        <f t="shared" si="23"/>
        <v>0</v>
      </c>
      <c r="O305" s="468" t="s">
        <v>1841</v>
      </c>
      <c r="P305" s="202"/>
      <c r="Q305" s="179"/>
    </row>
    <row r="306" spans="1:17" ht="37.5" customHeight="1" x14ac:dyDescent="0.3">
      <c r="A306" s="367">
        <v>14</v>
      </c>
      <c r="B306" s="384" t="str">
        <f>IFERROR(VLOOKUP(A306,'Outcome Indicators - Section C'!$A$10:$S$27,19,FALSE),"")</f>
        <v/>
      </c>
      <c r="C306" s="467" t="str">
        <f t="array" ref="C306">IFERROR(IF(INDEX('Disaggregation Records'!$E$59:$E$92,MATCH(LEFT(L306,255),LEFT('Disaggregation Records'!$D$59:$D$92,255),0))=0,"",INDEX('Disaggregation Records'!$E$59:$E$92,MATCH(LEFT(L306,255),LEFT('Disaggregation Records'!$D$59:$D$92,255),0))),"")</f>
        <v/>
      </c>
      <c r="D306" s="467" t="str">
        <f t="array" ref="D306">IFERROR(IF(INDEX('Disaggregation Records'!$F$59:$F$92,MATCH(LEFT(L306,255),LEFT('Disaggregation Records'!$D$59:$D$92,255),0))=0,"",INDEX('Disaggregation Records'!$F$59:$F$92,MATCH(LEFT(L306,255),LEFT('Disaggregation Records'!$D$59:$D$92,255),0))),"")</f>
        <v/>
      </c>
      <c r="E306" s="370" t="str">
        <f t="array" ref="E306">IFERROR(IF(INDEX('Disaggregation Data'!$K$159:$K$310,MATCH(LEFT(M306,255),LEFT('Disaggregation Data'!$J$159:$J$310,255),0))=0,"",INDEX('Disaggregation Data'!$K$159:$K$310,MATCH(LEFT(M306,255),LEFT('Disaggregation Data'!J$159:$J$310,255),0))),"")</f>
        <v/>
      </c>
      <c r="F306" s="370" t="str">
        <f t="array" ref="F306">IFERROR(IF(INDEX('Disaggregation Data'!$L$159:$L$310,MATCH(LEFT(M306,255),LEFT('Disaggregation Data'!$J$159:$J$310,255),0))=0,"",INDEX('Disaggregation Data'!$L$159:$L$310,MATCH(LEFT(M306,255),LEFT('Disaggregation Data'!J$159:$J$310,255),0))),"")</f>
        <v/>
      </c>
      <c r="G306" s="370" t="str">
        <f t="array" ref="G306">IFERROR(IF(INDEX('Disaggregation Data'!$M$159:$M$310,MATCH(LEFT(M306,255),LEFT('Disaggregation Data'!$J$159:$J$310,255),0))=0,"",INDEX('Disaggregation Data'!$M$159:$M$310,MATCH(LEFT(M306,255),LEFT('Disaggregation Data'!J$159:$J$310,255),0))),"")</f>
        <v/>
      </c>
      <c r="H306" s="369" t="str">
        <f t="array" ref="H306">IFERROR(IF(INDEX('Disaggregation Data'!$N$159:$N$310,MATCH(LEFT(M306,255),LEFT('Disaggregation Data'!$J$159:$J$310,255),0))=0,"",INDEX('Disaggregation Data'!$N$159:$N$310,MATCH(LEFT(M306,255),LEFT('Disaggregation Data'!J$159:$J$310,255),0))),"")</f>
        <v/>
      </c>
      <c r="I306" s="459" t="str">
        <f t="array" ref="I306">IFERROR(IF(INDEX('Disaggregation Records'!$G$59:$G$92,MATCH(LEFT(L306,255),LEFT('Disaggregation Records'!$D$59:$D$92,255),0))=0,"",INDEX('Disaggregation Records'!$G$59:$G$92,MATCH(LEFT(L306,255),LEFT('Disaggregation Records'!$D$59:$D$92,255),0))),"")</f>
        <v/>
      </c>
      <c r="J306" s="464" t="s">
        <v>762</v>
      </c>
      <c r="K306" s="464">
        <f t="shared" si="20"/>
        <v>98</v>
      </c>
      <c r="L306" s="464" t="str">
        <f t="shared" si="21"/>
        <v/>
      </c>
      <c r="M306" s="464" t="str">
        <f t="shared" si="22"/>
        <v/>
      </c>
      <c r="N306" s="464" t="b">
        <f t="shared" si="23"/>
        <v>0</v>
      </c>
      <c r="O306" s="468" t="s">
        <v>1842</v>
      </c>
      <c r="P306" s="202"/>
      <c r="Q306" s="179"/>
    </row>
    <row r="307" spans="1:17" ht="37.5" customHeight="1" x14ac:dyDescent="0.3">
      <c r="A307" s="367">
        <v>14</v>
      </c>
      <c r="B307" s="384" t="str">
        <f>IFERROR(VLOOKUP(A307,'Outcome Indicators - Section C'!$A$10:$S$27,19,FALSE),"")</f>
        <v/>
      </c>
      <c r="C307" s="467" t="str">
        <f t="array" ref="C307">IFERROR(IF(INDEX('Disaggregation Records'!$E$59:$E$92,MATCH(LEFT(L307,255),LEFT('Disaggregation Records'!$D$59:$D$92,255),0))=0,"",INDEX('Disaggregation Records'!$E$59:$E$92,MATCH(LEFT(L307,255),LEFT('Disaggregation Records'!$D$59:$D$92,255),0))),"")</f>
        <v/>
      </c>
      <c r="D307" s="467" t="str">
        <f t="array" ref="D307">IFERROR(IF(INDEX('Disaggregation Records'!$F$59:$F$92,MATCH(LEFT(L307,255),LEFT('Disaggregation Records'!$D$59:$D$92,255),0))=0,"",INDEX('Disaggregation Records'!$F$59:$F$92,MATCH(LEFT(L307,255),LEFT('Disaggregation Records'!$D$59:$D$92,255),0))),"")</f>
        <v/>
      </c>
      <c r="E307" s="370" t="str">
        <f t="array" ref="E307">IFERROR(IF(INDEX('Disaggregation Data'!$K$159:$K$310,MATCH(LEFT(M307,255),LEFT('Disaggregation Data'!$J$159:$J$310,255),0))=0,"",INDEX('Disaggregation Data'!$K$159:$K$310,MATCH(LEFT(M307,255),LEFT('Disaggregation Data'!J$159:$J$310,255),0))),"")</f>
        <v/>
      </c>
      <c r="F307" s="370" t="str">
        <f t="array" ref="F307">IFERROR(IF(INDEX('Disaggregation Data'!$L$159:$L$310,MATCH(LEFT(M307,255),LEFT('Disaggregation Data'!$J$159:$J$310,255),0))=0,"",INDEX('Disaggregation Data'!$L$159:$L$310,MATCH(LEFT(M307,255),LEFT('Disaggregation Data'!J$159:$J$310,255),0))),"")</f>
        <v/>
      </c>
      <c r="G307" s="370" t="str">
        <f t="array" ref="G307">IFERROR(IF(INDEX('Disaggregation Data'!$M$159:$M$310,MATCH(LEFT(M307,255),LEFT('Disaggregation Data'!$J$159:$J$310,255),0))=0,"",INDEX('Disaggregation Data'!$M$159:$M$310,MATCH(LEFT(M307,255),LEFT('Disaggregation Data'!J$159:$J$310,255),0))),"")</f>
        <v/>
      </c>
      <c r="H307" s="369" t="str">
        <f t="array" ref="H307">IFERROR(IF(INDEX('Disaggregation Data'!$N$159:$N$310,MATCH(LEFT(M307,255),LEFT('Disaggregation Data'!$J$159:$J$310,255),0))=0,"",INDEX('Disaggregation Data'!$N$159:$N$310,MATCH(LEFT(M307,255),LEFT('Disaggregation Data'!J$159:$J$310,255),0))),"")</f>
        <v/>
      </c>
      <c r="I307" s="459" t="str">
        <f t="array" ref="I307">IFERROR(IF(INDEX('Disaggregation Records'!$G$59:$G$92,MATCH(LEFT(L307,255),LEFT('Disaggregation Records'!$D$59:$D$92,255),0))=0,"",INDEX('Disaggregation Records'!$G$59:$G$92,MATCH(LEFT(L307,255),LEFT('Disaggregation Records'!$D$59:$D$92,255),0))),"")</f>
        <v/>
      </c>
      <c r="J307" s="464" t="s">
        <v>762</v>
      </c>
      <c r="K307" s="464">
        <f t="shared" si="20"/>
        <v>99</v>
      </c>
      <c r="L307" s="464" t="str">
        <f t="shared" si="21"/>
        <v/>
      </c>
      <c r="M307" s="464" t="str">
        <f t="shared" si="22"/>
        <v/>
      </c>
      <c r="N307" s="464" t="b">
        <f t="shared" si="23"/>
        <v>0</v>
      </c>
      <c r="O307" s="468" t="s">
        <v>1843</v>
      </c>
      <c r="P307" s="202"/>
      <c r="Q307" s="179"/>
    </row>
    <row r="308" spans="1:17" ht="37.5" customHeight="1" x14ac:dyDescent="0.3">
      <c r="A308" s="367">
        <v>15</v>
      </c>
      <c r="B308" s="384" t="str">
        <f>IFERROR(VLOOKUP(A308,'Outcome Indicators - Section C'!$A$10:$S$27,19,FALSE),"")</f>
        <v/>
      </c>
      <c r="C308" s="467" t="str">
        <f t="array" ref="C308">IFERROR(IF(INDEX('Disaggregation Records'!$E$59:$E$92,MATCH(LEFT(L308,255),LEFT('Disaggregation Records'!$D$59:$D$92,255),0))=0,"",INDEX('Disaggregation Records'!$E$59:$E$92,MATCH(LEFT(L308,255),LEFT('Disaggregation Records'!$D$59:$D$92,255),0))),"")</f>
        <v/>
      </c>
      <c r="D308" s="467" t="str">
        <f t="array" ref="D308">IFERROR(IF(INDEX('Disaggregation Records'!$F$59:$F$92,MATCH(LEFT(L308,255),LEFT('Disaggregation Records'!$D$59:$D$92,255),0))=0,"",INDEX('Disaggregation Records'!$F$59:$F$92,MATCH(LEFT(L308,255),LEFT('Disaggregation Records'!$D$59:$D$92,255),0))),"")</f>
        <v/>
      </c>
      <c r="E308" s="370" t="str">
        <f t="array" ref="E308">IFERROR(IF(INDEX('Disaggregation Data'!$K$159:$K$310,MATCH(LEFT(M308,255),LEFT('Disaggregation Data'!$J$159:$J$310,255),0))=0,"",INDEX('Disaggregation Data'!$K$159:$K$310,MATCH(LEFT(M308,255),LEFT('Disaggregation Data'!J$159:$J$310,255),0))),"")</f>
        <v/>
      </c>
      <c r="F308" s="370" t="str">
        <f t="array" ref="F308">IFERROR(IF(INDEX('Disaggregation Data'!$L$159:$L$310,MATCH(LEFT(M308,255),LEFT('Disaggregation Data'!$J$159:$J$310,255),0))=0,"",INDEX('Disaggregation Data'!$L$159:$L$310,MATCH(LEFT(M308,255),LEFT('Disaggregation Data'!J$159:$J$310,255),0))),"")</f>
        <v/>
      </c>
      <c r="G308" s="370" t="str">
        <f t="array" ref="G308">IFERROR(IF(INDEX('Disaggregation Data'!$M$159:$M$310,MATCH(LEFT(M308,255),LEFT('Disaggregation Data'!$J$159:$J$310,255),0))=0,"",INDEX('Disaggregation Data'!$M$159:$M$310,MATCH(LEFT(M308,255),LEFT('Disaggregation Data'!J$159:$J$310,255),0))),"")</f>
        <v/>
      </c>
      <c r="H308" s="369" t="str">
        <f t="array" ref="H308">IFERROR(IF(INDEX('Disaggregation Data'!$N$159:$N$310,MATCH(LEFT(M308,255),LEFT('Disaggregation Data'!$J$159:$J$310,255),0))=0,"",INDEX('Disaggregation Data'!$N$159:$N$310,MATCH(LEFT(M308,255),LEFT('Disaggregation Data'!J$159:$J$310,255),0))),"")</f>
        <v/>
      </c>
      <c r="I308" s="459" t="str">
        <f t="array" ref="I308">IFERROR(IF(INDEX('Disaggregation Records'!$G$59:$G$92,MATCH(LEFT(L308,255),LEFT('Disaggregation Records'!$D$59:$D$92,255),0))=0,"",INDEX('Disaggregation Records'!$G$59:$G$92,MATCH(LEFT(L308,255),LEFT('Disaggregation Records'!$D$59:$D$92,255),0))),"")</f>
        <v/>
      </c>
      <c r="J308" s="464" t="s">
        <v>763</v>
      </c>
      <c r="K308" s="464">
        <f t="shared" si="20"/>
        <v>100</v>
      </c>
      <c r="L308" s="464" t="str">
        <f t="shared" si="21"/>
        <v/>
      </c>
      <c r="M308" s="464" t="str">
        <f t="shared" si="22"/>
        <v/>
      </c>
      <c r="N308" s="464" t="b">
        <f t="shared" si="23"/>
        <v>0</v>
      </c>
      <c r="O308" s="468" t="s">
        <v>1844</v>
      </c>
      <c r="P308" s="202"/>
      <c r="Q308" s="179"/>
    </row>
    <row r="309" spans="1:17" ht="37.5" customHeight="1" x14ac:dyDescent="0.3">
      <c r="A309" s="367">
        <v>15</v>
      </c>
      <c r="B309" s="384" t="str">
        <f>IFERROR(VLOOKUP(A309,'Outcome Indicators - Section C'!$A$10:$S$27,19,FALSE),"")</f>
        <v/>
      </c>
      <c r="C309" s="467" t="str">
        <f t="array" ref="C309">IFERROR(IF(INDEX('Disaggregation Records'!$E$59:$E$92,MATCH(LEFT(L309,255),LEFT('Disaggregation Records'!$D$59:$D$92,255),0))=0,"",INDEX('Disaggregation Records'!$E$59:$E$92,MATCH(LEFT(L309,255),LEFT('Disaggregation Records'!$D$59:$D$92,255),0))),"")</f>
        <v/>
      </c>
      <c r="D309" s="467" t="str">
        <f t="array" ref="D309">IFERROR(IF(INDEX('Disaggregation Records'!$F$59:$F$92,MATCH(LEFT(L309,255),LEFT('Disaggregation Records'!$D$59:$D$92,255),0))=0,"",INDEX('Disaggregation Records'!$F$59:$F$92,MATCH(LEFT(L309,255),LEFT('Disaggregation Records'!$D$59:$D$92,255),0))),"")</f>
        <v/>
      </c>
      <c r="E309" s="370" t="str">
        <f t="array" ref="E309">IFERROR(IF(INDEX('Disaggregation Data'!$K$159:$K$310,MATCH(LEFT(M309,255),LEFT('Disaggregation Data'!$J$159:$J$310,255),0))=0,"",INDEX('Disaggregation Data'!$K$159:$K$310,MATCH(LEFT(M309,255),LEFT('Disaggregation Data'!J$159:$J$310,255),0))),"")</f>
        <v/>
      </c>
      <c r="F309" s="370" t="str">
        <f t="array" ref="F309">IFERROR(IF(INDEX('Disaggregation Data'!$L$159:$L$310,MATCH(LEFT(M309,255),LEFT('Disaggregation Data'!$J$159:$J$310,255),0))=0,"",INDEX('Disaggregation Data'!$L$159:$L$310,MATCH(LEFT(M309,255),LEFT('Disaggregation Data'!J$159:$J$310,255),0))),"")</f>
        <v/>
      </c>
      <c r="G309" s="370" t="str">
        <f t="array" ref="G309">IFERROR(IF(INDEX('Disaggregation Data'!$M$159:$M$310,MATCH(LEFT(M309,255),LEFT('Disaggregation Data'!$J$159:$J$310,255),0))=0,"",INDEX('Disaggregation Data'!$M$159:$M$310,MATCH(LEFT(M309,255),LEFT('Disaggregation Data'!J$159:$J$310,255),0))),"")</f>
        <v/>
      </c>
      <c r="H309" s="369" t="str">
        <f t="array" ref="H309">IFERROR(IF(INDEX('Disaggregation Data'!$N$159:$N$310,MATCH(LEFT(M309,255),LEFT('Disaggregation Data'!$J$159:$J$310,255),0))=0,"",INDEX('Disaggregation Data'!$N$159:$N$310,MATCH(LEFT(M309,255),LEFT('Disaggregation Data'!J$159:$J$310,255),0))),"")</f>
        <v/>
      </c>
      <c r="I309" s="459" t="str">
        <f t="array" ref="I309">IFERROR(IF(INDEX('Disaggregation Records'!$G$59:$G$92,MATCH(LEFT(L309,255),LEFT('Disaggregation Records'!$D$59:$D$92,255),0))=0,"",INDEX('Disaggregation Records'!$G$59:$G$92,MATCH(LEFT(L309,255),LEFT('Disaggregation Records'!$D$59:$D$92,255),0))),"")</f>
        <v/>
      </c>
      <c r="J309" s="464" t="s">
        <v>763</v>
      </c>
      <c r="K309" s="464">
        <f t="shared" si="20"/>
        <v>101</v>
      </c>
      <c r="L309" s="464" t="str">
        <f t="shared" si="21"/>
        <v/>
      </c>
      <c r="M309" s="464" t="str">
        <f t="shared" si="22"/>
        <v/>
      </c>
      <c r="N309" s="464" t="b">
        <f t="shared" si="23"/>
        <v>0</v>
      </c>
      <c r="O309" s="468" t="s">
        <v>1845</v>
      </c>
      <c r="P309" s="202"/>
      <c r="Q309" s="179"/>
    </row>
    <row r="310" spans="1:17" ht="37.5" customHeight="1" x14ac:dyDescent="0.3">
      <c r="A310" s="367">
        <v>15</v>
      </c>
      <c r="B310" s="384" t="str">
        <f>IFERROR(VLOOKUP(A310,'Outcome Indicators - Section C'!$A$10:$S$27,19,FALSE),"")</f>
        <v/>
      </c>
      <c r="C310" s="467" t="str">
        <f t="array" ref="C310">IFERROR(IF(INDEX('Disaggregation Records'!$E$59:$E$92,MATCH(LEFT(L310,255),LEFT('Disaggregation Records'!$D$59:$D$92,255),0))=0,"",INDEX('Disaggregation Records'!$E$59:$E$92,MATCH(LEFT(L310,255),LEFT('Disaggregation Records'!$D$59:$D$92,255),0))),"")</f>
        <v/>
      </c>
      <c r="D310" s="467" t="str">
        <f t="array" ref="D310">IFERROR(IF(INDEX('Disaggregation Records'!$F$59:$F$92,MATCH(LEFT(L310,255),LEFT('Disaggregation Records'!$D$59:$D$92,255),0))=0,"",INDEX('Disaggregation Records'!$F$59:$F$92,MATCH(LEFT(L310,255),LEFT('Disaggregation Records'!$D$59:$D$92,255),0))),"")</f>
        <v/>
      </c>
      <c r="E310" s="370" t="str">
        <f t="array" ref="E310">IFERROR(IF(INDEX('Disaggregation Data'!$K$159:$K$310,MATCH(LEFT(M310,255),LEFT('Disaggregation Data'!$J$159:$J$310,255),0))=0,"",INDEX('Disaggregation Data'!$K$159:$K$310,MATCH(LEFT(M310,255),LEFT('Disaggregation Data'!J$159:$J$310,255),0))),"")</f>
        <v/>
      </c>
      <c r="F310" s="370" t="str">
        <f t="array" ref="F310">IFERROR(IF(INDEX('Disaggregation Data'!$L$159:$L$310,MATCH(LEFT(M310,255),LEFT('Disaggregation Data'!$J$159:$J$310,255),0))=0,"",INDEX('Disaggregation Data'!$L$159:$L$310,MATCH(LEFT(M310,255),LEFT('Disaggregation Data'!J$159:$J$310,255),0))),"")</f>
        <v/>
      </c>
      <c r="G310" s="370" t="str">
        <f t="array" ref="G310">IFERROR(IF(INDEX('Disaggregation Data'!$M$159:$M$310,MATCH(LEFT(M310,255),LEFT('Disaggregation Data'!$J$159:$J$310,255),0))=0,"",INDEX('Disaggregation Data'!$M$159:$M$310,MATCH(LEFT(M310,255),LEFT('Disaggregation Data'!J$159:$J$310,255),0))),"")</f>
        <v/>
      </c>
      <c r="H310" s="369" t="str">
        <f t="array" ref="H310">IFERROR(IF(INDEX('Disaggregation Data'!$N$159:$N$310,MATCH(LEFT(M310,255),LEFT('Disaggregation Data'!$J$159:$J$310,255),0))=0,"",INDEX('Disaggregation Data'!$N$159:$N$310,MATCH(LEFT(M310,255),LEFT('Disaggregation Data'!J$159:$J$310,255),0))),"")</f>
        <v/>
      </c>
      <c r="I310" s="459" t="str">
        <f t="array" ref="I310">IFERROR(IF(INDEX('Disaggregation Records'!$G$59:$G$92,MATCH(LEFT(L310,255),LEFT('Disaggregation Records'!$D$59:$D$92,255),0))=0,"",INDEX('Disaggregation Records'!$G$59:$G$92,MATCH(LEFT(L310,255),LEFT('Disaggregation Records'!$D$59:$D$92,255),0))),"")</f>
        <v/>
      </c>
      <c r="J310" s="464" t="s">
        <v>763</v>
      </c>
      <c r="K310" s="464">
        <f t="shared" si="20"/>
        <v>102</v>
      </c>
      <c r="L310" s="464" t="str">
        <f t="shared" si="21"/>
        <v/>
      </c>
      <c r="M310" s="464" t="str">
        <f t="shared" si="22"/>
        <v/>
      </c>
      <c r="N310" s="464" t="b">
        <f t="shared" si="23"/>
        <v>0</v>
      </c>
      <c r="O310" s="468" t="s">
        <v>1846</v>
      </c>
      <c r="P310" s="202"/>
      <c r="Q310" s="179"/>
    </row>
    <row r="311" spans="1:17" ht="37.5" customHeight="1" x14ac:dyDescent="0.3">
      <c r="A311" s="367">
        <v>15</v>
      </c>
      <c r="B311" s="384" t="str">
        <f>IFERROR(VLOOKUP(A311,'Outcome Indicators - Section C'!$A$10:$S$27,19,FALSE),"")</f>
        <v/>
      </c>
      <c r="C311" s="467" t="str">
        <f t="array" ref="C311">IFERROR(IF(INDEX('Disaggregation Records'!$E$59:$E$92,MATCH(LEFT(L311,255),LEFT('Disaggregation Records'!$D$59:$D$92,255),0))=0,"",INDEX('Disaggregation Records'!$E$59:$E$92,MATCH(LEFT(L311,255),LEFT('Disaggregation Records'!$D$59:$D$92,255),0))),"")</f>
        <v/>
      </c>
      <c r="D311" s="467" t="str">
        <f t="array" ref="D311">IFERROR(IF(INDEX('Disaggregation Records'!$F$59:$F$92,MATCH(LEFT(L311,255),LEFT('Disaggregation Records'!$D$59:$D$92,255),0))=0,"",INDEX('Disaggregation Records'!$F$59:$F$92,MATCH(LEFT(L311,255),LEFT('Disaggregation Records'!$D$59:$D$92,255),0))),"")</f>
        <v/>
      </c>
      <c r="E311" s="370" t="str">
        <f t="array" ref="E311">IFERROR(IF(INDEX('Disaggregation Data'!$K$159:$K$310,MATCH(LEFT(M311,255),LEFT('Disaggregation Data'!$J$159:$J$310,255),0))=0,"",INDEX('Disaggregation Data'!$K$159:$K$310,MATCH(LEFT(M311,255),LEFT('Disaggregation Data'!J$159:$J$310,255),0))),"")</f>
        <v/>
      </c>
      <c r="F311" s="370" t="str">
        <f t="array" ref="F311">IFERROR(IF(INDEX('Disaggregation Data'!$L$159:$L$310,MATCH(LEFT(M311,255),LEFT('Disaggregation Data'!$J$159:$J$310,255),0))=0,"",INDEX('Disaggregation Data'!$L$159:$L$310,MATCH(LEFT(M311,255),LEFT('Disaggregation Data'!J$159:$J$310,255),0))),"")</f>
        <v/>
      </c>
      <c r="G311" s="370" t="str">
        <f t="array" ref="G311">IFERROR(IF(INDEX('Disaggregation Data'!$M$159:$M$310,MATCH(LEFT(M311,255),LEFT('Disaggregation Data'!$J$159:$J$310,255),0))=0,"",INDEX('Disaggregation Data'!$M$159:$M$310,MATCH(LEFT(M311,255),LEFT('Disaggregation Data'!J$159:$J$310,255),0))),"")</f>
        <v/>
      </c>
      <c r="H311" s="369" t="str">
        <f t="array" ref="H311">IFERROR(IF(INDEX('Disaggregation Data'!$N$159:$N$310,MATCH(LEFT(M311,255),LEFT('Disaggregation Data'!$J$159:$J$310,255),0))=0,"",INDEX('Disaggregation Data'!$N$159:$N$310,MATCH(LEFT(M311,255),LEFT('Disaggregation Data'!J$159:$J$310,255),0))),"")</f>
        <v/>
      </c>
      <c r="I311" s="459" t="str">
        <f t="array" ref="I311">IFERROR(IF(INDEX('Disaggregation Records'!$G$59:$G$92,MATCH(LEFT(L311,255),LEFT('Disaggregation Records'!$D$59:$D$92,255),0))=0,"",INDEX('Disaggregation Records'!$G$59:$G$92,MATCH(LEFT(L311,255),LEFT('Disaggregation Records'!$D$59:$D$92,255),0))),"")</f>
        <v/>
      </c>
      <c r="J311" s="464" t="s">
        <v>763</v>
      </c>
      <c r="K311" s="464">
        <f t="shared" si="20"/>
        <v>103</v>
      </c>
      <c r="L311" s="464" t="str">
        <f t="shared" si="21"/>
        <v/>
      </c>
      <c r="M311" s="464" t="str">
        <f t="shared" si="22"/>
        <v/>
      </c>
      <c r="N311" s="464" t="b">
        <f t="shared" si="23"/>
        <v>0</v>
      </c>
      <c r="O311" s="468" t="s">
        <v>1847</v>
      </c>
      <c r="P311" s="202"/>
      <c r="Q311" s="179"/>
    </row>
    <row r="312" spans="1:17" ht="37.5" customHeight="1" x14ac:dyDescent="0.3">
      <c r="A312" s="367">
        <v>15</v>
      </c>
      <c r="B312" s="384" t="str">
        <f>IFERROR(VLOOKUP(A312,'Outcome Indicators - Section C'!$A$10:$S$27,19,FALSE),"")</f>
        <v/>
      </c>
      <c r="C312" s="467" t="str">
        <f t="array" ref="C312">IFERROR(IF(INDEX('Disaggregation Records'!$E$59:$E$92,MATCH(LEFT(L312,255),LEFT('Disaggregation Records'!$D$59:$D$92,255),0))=0,"",INDEX('Disaggregation Records'!$E$59:$E$92,MATCH(LEFT(L312,255),LEFT('Disaggregation Records'!$D$59:$D$92,255),0))),"")</f>
        <v/>
      </c>
      <c r="D312" s="467" t="str">
        <f t="array" ref="D312">IFERROR(IF(INDEX('Disaggregation Records'!$F$59:$F$92,MATCH(LEFT(L312,255),LEFT('Disaggregation Records'!$D$59:$D$92,255),0))=0,"",INDEX('Disaggregation Records'!$F$59:$F$92,MATCH(LEFT(L312,255),LEFT('Disaggregation Records'!$D$59:$D$92,255),0))),"")</f>
        <v/>
      </c>
      <c r="E312" s="370" t="str">
        <f t="array" ref="E312">IFERROR(IF(INDEX('Disaggregation Data'!$K$159:$K$310,MATCH(LEFT(M312,255),LEFT('Disaggregation Data'!$J$159:$J$310,255),0))=0,"",INDEX('Disaggregation Data'!$K$159:$K$310,MATCH(LEFT(M312,255),LEFT('Disaggregation Data'!J$159:$J$310,255),0))),"")</f>
        <v/>
      </c>
      <c r="F312" s="370" t="str">
        <f t="array" ref="F312">IFERROR(IF(INDEX('Disaggregation Data'!$L$159:$L$310,MATCH(LEFT(M312,255),LEFT('Disaggregation Data'!$J$159:$J$310,255),0))=0,"",INDEX('Disaggregation Data'!$L$159:$L$310,MATCH(LEFT(M312,255),LEFT('Disaggregation Data'!J$159:$J$310,255),0))),"")</f>
        <v/>
      </c>
      <c r="G312" s="370" t="str">
        <f t="array" ref="G312">IFERROR(IF(INDEX('Disaggregation Data'!$M$159:$M$310,MATCH(LEFT(M312,255),LEFT('Disaggregation Data'!$J$159:$J$310,255),0))=0,"",INDEX('Disaggregation Data'!$M$159:$M$310,MATCH(LEFT(M312,255),LEFT('Disaggregation Data'!J$159:$J$310,255),0))),"")</f>
        <v/>
      </c>
      <c r="H312" s="369" t="str">
        <f t="array" ref="H312">IFERROR(IF(INDEX('Disaggregation Data'!$N$159:$N$310,MATCH(LEFT(M312,255),LEFT('Disaggregation Data'!$J$159:$J$310,255),0))=0,"",INDEX('Disaggregation Data'!$N$159:$N$310,MATCH(LEFT(M312,255),LEFT('Disaggregation Data'!J$159:$J$310,255),0))),"")</f>
        <v/>
      </c>
      <c r="I312" s="459" t="str">
        <f t="array" ref="I312">IFERROR(IF(INDEX('Disaggregation Records'!$G$59:$G$92,MATCH(LEFT(L312,255),LEFT('Disaggregation Records'!$D$59:$D$92,255),0))=0,"",INDEX('Disaggregation Records'!$G$59:$G$92,MATCH(LEFT(L312,255),LEFT('Disaggregation Records'!$D$59:$D$92,255),0))),"")</f>
        <v/>
      </c>
      <c r="J312" s="464" t="s">
        <v>763</v>
      </c>
      <c r="K312" s="464">
        <f t="shared" si="20"/>
        <v>104</v>
      </c>
      <c r="L312" s="464" t="str">
        <f t="shared" si="21"/>
        <v/>
      </c>
      <c r="M312" s="464" t="str">
        <f t="shared" si="22"/>
        <v/>
      </c>
      <c r="N312" s="464" t="b">
        <f t="shared" si="23"/>
        <v>0</v>
      </c>
      <c r="O312" s="468" t="s">
        <v>1848</v>
      </c>
      <c r="P312" s="202"/>
      <c r="Q312" s="179"/>
    </row>
    <row r="313" spans="1:17" ht="37.5" customHeight="1" x14ac:dyDescent="0.3">
      <c r="A313" s="367">
        <v>15</v>
      </c>
      <c r="B313" s="384" t="str">
        <f>IFERROR(VLOOKUP(A313,'Outcome Indicators - Section C'!$A$10:$S$27,19,FALSE),"")</f>
        <v/>
      </c>
      <c r="C313" s="467" t="str">
        <f t="array" ref="C313">IFERROR(IF(INDEX('Disaggregation Records'!$E$59:$E$92,MATCH(LEFT(L313,255),LEFT('Disaggregation Records'!$D$59:$D$92,255),0))=0,"",INDEX('Disaggregation Records'!$E$59:$E$92,MATCH(LEFT(L313,255),LEFT('Disaggregation Records'!$D$59:$D$92,255),0))),"")</f>
        <v/>
      </c>
      <c r="D313" s="467" t="str">
        <f t="array" ref="D313">IFERROR(IF(INDEX('Disaggregation Records'!$F$59:$F$92,MATCH(LEFT(L313,255),LEFT('Disaggregation Records'!$D$59:$D$92,255),0))=0,"",INDEX('Disaggregation Records'!$F$59:$F$92,MATCH(LEFT(L313,255),LEFT('Disaggregation Records'!$D$59:$D$92,255),0))),"")</f>
        <v/>
      </c>
      <c r="E313" s="370" t="str">
        <f t="array" ref="E313">IFERROR(IF(INDEX('Disaggregation Data'!$K$159:$K$310,MATCH(LEFT(M313,255),LEFT('Disaggregation Data'!$J$159:$J$310,255),0))=0,"",INDEX('Disaggregation Data'!$K$159:$K$310,MATCH(LEFT(M313,255),LEFT('Disaggregation Data'!J$159:$J$310,255),0))),"")</f>
        <v/>
      </c>
      <c r="F313" s="370" t="str">
        <f t="array" ref="F313">IFERROR(IF(INDEX('Disaggregation Data'!$L$159:$L$310,MATCH(LEFT(M313,255),LEFT('Disaggregation Data'!$J$159:$J$310,255),0))=0,"",INDEX('Disaggregation Data'!$L$159:$L$310,MATCH(LEFT(M313,255),LEFT('Disaggregation Data'!J$159:$J$310,255),0))),"")</f>
        <v/>
      </c>
      <c r="G313" s="370" t="str">
        <f t="array" ref="G313">IFERROR(IF(INDEX('Disaggregation Data'!$M$159:$M$310,MATCH(LEFT(M313,255),LEFT('Disaggregation Data'!$J$159:$J$310,255),0))=0,"",INDEX('Disaggregation Data'!$M$159:$M$310,MATCH(LEFT(M313,255),LEFT('Disaggregation Data'!J$159:$J$310,255),0))),"")</f>
        <v/>
      </c>
      <c r="H313" s="369" t="str">
        <f t="array" ref="H313">IFERROR(IF(INDEX('Disaggregation Data'!$N$159:$N$310,MATCH(LEFT(M313,255),LEFT('Disaggregation Data'!$J$159:$J$310,255),0))=0,"",INDEX('Disaggregation Data'!$N$159:$N$310,MATCH(LEFT(M313,255),LEFT('Disaggregation Data'!J$159:$J$310,255),0))),"")</f>
        <v/>
      </c>
      <c r="I313" s="459" t="str">
        <f t="array" ref="I313">IFERROR(IF(INDEX('Disaggregation Records'!$G$59:$G$92,MATCH(LEFT(L313,255),LEFT('Disaggregation Records'!$D$59:$D$92,255),0))=0,"",INDEX('Disaggregation Records'!$G$59:$G$92,MATCH(LEFT(L313,255),LEFT('Disaggregation Records'!$D$59:$D$92,255),0))),"")</f>
        <v/>
      </c>
      <c r="J313" s="464" t="s">
        <v>763</v>
      </c>
      <c r="K313" s="464">
        <f t="shared" si="20"/>
        <v>105</v>
      </c>
      <c r="L313" s="464" t="str">
        <f t="shared" si="21"/>
        <v/>
      </c>
      <c r="M313" s="464" t="str">
        <f t="shared" si="22"/>
        <v/>
      </c>
      <c r="N313" s="464" t="b">
        <f t="shared" si="23"/>
        <v>0</v>
      </c>
      <c r="O313" s="468" t="s">
        <v>1849</v>
      </c>
      <c r="P313" s="202"/>
      <c r="Q313" s="179"/>
    </row>
    <row r="314" spans="1:17" ht="37.5" customHeight="1" x14ac:dyDescent="0.3">
      <c r="A314" s="367">
        <v>15</v>
      </c>
      <c r="B314" s="384" t="str">
        <f>IFERROR(VLOOKUP(A314,'Outcome Indicators - Section C'!$A$10:$S$27,19,FALSE),"")</f>
        <v/>
      </c>
      <c r="C314" s="467" t="str">
        <f t="array" ref="C314">IFERROR(IF(INDEX('Disaggregation Records'!$E$59:$E$92,MATCH(LEFT(L314,255),LEFT('Disaggregation Records'!$D$59:$D$92,255),0))=0,"",INDEX('Disaggregation Records'!$E$59:$E$92,MATCH(LEFT(L314,255),LEFT('Disaggregation Records'!$D$59:$D$92,255),0))),"")</f>
        <v/>
      </c>
      <c r="D314" s="467" t="str">
        <f t="array" ref="D314">IFERROR(IF(INDEX('Disaggregation Records'!$F$59:$F$92,MATCH(LEFT(L314,255),LEFT('Disaggregation Records'!$D$59:$D$92,255),0))=0,"",INDEX('Disaggregation Records'!$F$59:$F$92,MATCH(LEFT(L314,255),LEFT('Disaggregation Records'!$D$59:$D$92,255),0))),"")</f>
        <v/>
      </c>
      <c r="E314" s="370" t="str">
        <f t="array" ref="E314">IFERROR(IF(INDEX('Disaggregation Data'!$K$159:$K$310,MATCH(LEFT(M314,255),LEFT('Disaggregation Data'!$J$159:$J$310,255),0))=0,"",INDEX('Disaggregation Data'!$K$159:$K$310,MATCH(LEFT(M314,255),LEFT('Disaggregation Data'!J$159:$J$310,255),0))),"")</f>
        <v/>
      </c>
      <c r="F314" s="370" t="str">
        <f t="array" ref="F314">IFERROR(IF(INDEX('Disaggregation Data'!$L$159:$L$310,MATCH(LEFT(M314,255),LEFT('Disaggregation Data'!$J$159:$J$310,255),0))=0,"",INDEX('Disaggregation Data'!$L$159:$L$310,MATCH(LEFT(M314,255),LEFT('Disaggregation Data'!J$159:$J$310,255),0))),"")</f>
        <v/>
      </c>
      <c r="G314" s="370" t="str">
        <f t="array" ref="G314">IFERROR(IF(INDEX('Disaggregation Data'!$M$159:$M$310,MATCH(LEFT(M314,255),LEFT('Disaggregation Data'!$J$159:$J$310,255),0))=0,"",INDEX('Disaggregation Data'!$M$159:$M$310,MATCH(LEFT(M314,255),LEFT('Disaggregation Data'!J$159:$J$310,255),0))),"")</f>
        <v/>
      </c>
      <c r="H314" s="369" t="str">
        <f t="array" ref="H314">IFERROR(IF(INDEX('Disaggregation Data'!$N$159:$N$310,MATCH(LEFT(M314,255),LEFT('Disaggregation Data'!$J$159:$J$310,255),0))=0,"",INDEX('Disaggregation Data'!$N$159:$N$310,MATCH(LEFT(M314,255),LEFT('Disaggregation Data'!J$159:$J$310,255),0))),"")</f>
        <v/>
      </c>
      <c r="I314" s="459" t="str">
        <f t="array" ref="I314">IFERROR(IF(INDEX('Disaggregation Records'!$G$59:$G$92,MATCH(LEFT(L314,255),LEFT('Disaggregation Records'!$D$59:$D$92,255),0))=0,"",INDEX('Disaggregation Records'!$G$59:$G$92,MATCH(LEFT(L314,255),LEFT('Disaggregation Records'!$D$59:$D$92,255),0))),"")</f>
        <v/>
      </c>
      <c r="J314" s="464" t="s">
        <v>763</v>
      </c>
      <c r="K314" s="464">
        <f t="shared" si="20"/>
        <v>106</v>
      </c>
      <c r="L314" s="464" t="str">
        <f t="shared" si="21"/>
        <v/>
      </c>
      <c r="M314" s="464" t="str">
        <f t="shared" si="22"/>
        <v/>
      </c>
      <c r="N314" s="464" t="b">
        <f t="shared" si="23"/>
        <v>0</v>
      </c>
      <c r="O314" s="468" t="s">
        <v>1850</v>
      </c>
      <c r="P314" s="202"/>
      <c r="Q314" s="179"/>
    </row>
    <row r="315" spans="1:17" ht="37.5" customHeight="1" x14ac:dyDescent="0.3">
      <c r="A315" s="367">
        <v>15</v>
      </c>
      <c r="B315" s="384" t="str">
        <f>IFERROR(VLOOKUP(A315,'Outcome Indicators - Section C'!$A$10:$S$27,19,FALSE),"")</f>
        <v/>
      </c>
      <c r="C315" s="467" t="str">
        <f t="array" ref="C315">IFERROR(IF(INDEX('Disaggregation Records'!$E$59:$E$92,MATCH(LEFT(L315,255),LEFT('Disaggregation Records'!$D$59:$D$92,255),0))=0,"",INDEX('Disaggregation Records'!$E$59:$E$92,MATCH(LEFT(L315,255),LEFT('Disaggregation Records'!$D$59:$D$92,255),0))),"")</f>
        <v/>
      </c>
      <c r="D315" s="467" t="str">
        <f t="array" ref="D315">IFERROR(IF(INDEX('Disaggregation Records'!$F$59:$F$92,MATCH(LEFT(L315,255),LEFT('Disaggregation Records'!$D$59:$D$92,255),0))=0,"",INDEX('Disaggregation Records'!$F$59:$F$92,MATCH(LEFT(L315,255),LEFT('Disaggregation Records'!$D$59:$D$92,255),0))),"")</f>
        <v/>
      </c>
      <c r="E315" s="370" t="str">
        <f t="array" ref="E315">IFERROR(IF(INDEX('Disaggregation Data'!$K$159:$K$310,MATCH(LEFT(M315,255),LEFT('Disaggregation Data'!$J$159:$J$310,255),0))=0,"",INDEX('Disaggregation Data'!$K$159:$K$310,MATCH(LEFT(M315,255),LEFT('Disaggregation Data'!J$159:$J$310,255),0))),"")</f>
        <v/>
      </c>
      <c r="F315" s="370" t="str">
        <f t="array" ref="F315">IFERROR(IF(INDEX('Disaggregation Data'!$L$159:$L$310,MATCH(LEFT(M315,255),LEFT('Disaggregation Data'!$J$159:$J$310,255),0))=0,"",INDEX('Disaggregation Data'!$L$159:$L$310,MATCH(LEFT(M315,255),LEFT('Disaggregation Data'!J$159:$J$310,255),0))),"")</f>
        <v/>
      </c>
      <c r="G315" s="370" t="str">
        <f t="array" ref="G315">IFERROR(IF(INDEX('Disaggregation Data'!$M$159:$M$310,MATCH(LEFT(M315,255),LEFT('Disaggregation Data'!$J$159:$J$310,255),0))=0,"",INDEX('Disaggregation Data'!$M$159:$M$310,MATCH(LEFT(M315,255),LEFT('Disaggregation Data'!J$159:$J$310,255),0))),"")</f>
        <v/>
      </c>
      <c r="H315" s="369" t="str">
        <f t="array" ref="H315">IFERROR(IF(INDEX('Disaggregation Data'!$N$159:$N$310,MATCH(LEFT(M315,255),LEFT('Disaggregation Data'!$J$159:$J$310,255),0))=0,"",INDEX('Disaggregation Data'!$N$159:$N$310,MATCH(LEFT(M315,255),LEFT('Disaggregation Data'!J$159:$J$310,255),0))),"")</f>
        <v/>
      </c>
      <c r="I315" s="459" t="str">
        <f t="array" ref="I315">IFERROR(IF(INDEX('Disaggregation Records'!$G$59:$G$92,MATCH(LEFT(L315,255),LEFT('Disaggregation Records'!$D$59:$D$92,255),0))=0,"",INDEX('Disaggregation Records'!$G$59:$G$92,MATCH(LEFT(L315,255),LEFT('Disaggregation Records'!$D$59:$D$92,255),0))),"")</f>
        <v/>
      </c>
      <c r="J315" s="464" t="s">
        <v>763</v>
      </c>
      <c r="K315" s="464">
        <f t="shared" si="20"/>
        <v>107</v>
      </c>
      <c r="L315" s="464" t="str">
        <f t="shared" si="21"/>
        <v/>
      </c>
      <c r="M315" s="464" t="str">
        <f t="shared" si="22"/>
        <v/>
      </c>
      <c r="N315" s="464" t="b">
        <f t="shared" si="23"/>
        <v>0</v>
      </c>
      <c r="O315" s="468" t="s">
        <v>1851</v>
      </c>
      <c r="P315" s="202"/>
      <c r="Q315" s="179"/>
    </row>
    <row r="316" spans="1:17" ht="37.5" customHeight="1" x14ac:dyDescent="0.3">
      <c r="A316" s="367">
        <v>15</v>
      </c>
      <c r="B316" s="384" t="str">
        <f>IFERROR(VLOOKUP(A316,'Outcome Indicators - Section C'!$A$10:$S$27,19,FALSE),"")</f>
        <v/>
      </c>
      <c r="C316" s="467" t="str">
        <f t="array" ref="C316">IFERROR(IF(INDEX('Disaggregation Records'!$E$59:$E$92,MATCH(LEFT(L316,255),LEFT('Disaggregation Records'!$D$59:$D$92,255),0))=0,"",INDEX('Disaggregation Records'!$E$59:$E$92,MATCH(LEFT(L316,255),LEFT('Disaggregation Records'!$D$59:$D$92,255),0))),"")</f>
        <v/>
      </c>
      <c r="D316" s="467" t="str">
        <f t="array" ref="D316">IFERROR(IF(INDEX('Disaggregation Records'!$F$59:$F$92,MATCH(LEFT(L316,255),LEFT('Disaggregation Records'!$D$59:$D$92,255),0))=0,"",INDEX('Disaggregation Records'!$F$59:$F$92,MATCH(LEFT(L316,255),LEFT('Disaggregation Records'!$D$59:$D$92,255),0))),"")</f>
        <v/>
      </c>
      <c r="E316" s="370" t="str">
        <f t="array" ref="E316">IFERROR(IF(INDEX('Disaggregation Data'!$K$159:$K$310,MATCH(LEFT(M316,255),LEFT('Disaggregation Data'!$J$159:$J$310,255),0))=0,"",INDEX('Disaggregation Data'!$K$159:$K$310,MATCH(LEFT(M316,255),LEFT('Disaggregation Data'!J$159:$J$310,255),0))),"")</f>
        <v/>
      </c>
      <c r="F316" s="370" t="str">
        <f t="array" ref="F316">IFERROR(IF(INDEX('Disaggregation Data'!$L$159:$L$310,MATCH(LEFT(M316,255),LEFT('Disaggregation Data'!$J$159:$J$310,255),0))=0,"",INDEX('Disaggregation Data'!$L$159:$L$310,MATCH(LEFT(M316,255),LEFT('Disaggregation Data'!J$159:$J$310,255),0))),"")</f>
        <v/>
      </c>
      <c r="G316" s="370" t="str">
        <f t="array" ref="G316">IFERROR(IF(INDEX('Disaggregation Data'!$M$159:$M$310,MATCH(LEFT(M316,255),LEFT('Disaggregation Data'!$J$159:$J$310,255),0))=0,"",INDEX('Disaggregation Data'!$M$159:$M$310,MATCH(LEFT(M316,255),LEFT('Disaggregation Data'!J$159:$J$310,255),0))),"")</f>
        <v/>
      </c>
      <c r="H316" s="369" t="str">
        <f t="array" ref="H316">IFERROR(IF(INDEX('Disaggregation Data'!$N$159:$N$310,MATCH(LEFT(M316,255),LEFT('Disaggregation Data'!$J$159:$J$310,255),0))=0,"",INDEX('Disaggregation Data'!$N$159:$N$310,MATCH(LEFT(M316,255),LEFT('Disaggregation Data'!J$159:$J$310,255),0))),"")</f>
        <v/>
      </c>
      <c r="I316" s="459" t="str">
        <f t="array" ref="I316">IFERROR(IF(INDEX('Disaggregation Records'!$G$59:$G$92,MATCH(LEFT(L316,255),LEFT('Disaggregation Records'!$D$59:$D$92,255),0))=0,"",INDEX('Disaggregation Records'!$G$59:$G$92,MATCH(LEFT(L316,255),LEFT('Disaggregation Records'!$D$59:$D$92,255),0))),"")</f>
        <v/>
      </c>
      <c r="J316" s="464" t="s">
        <v>763</v>
      </c>
      <c r="K316" s="464">
        <f t="shared" si="20"/>
        <v>108</v>
      </c>
      <c r="L316" s="464" t="str">
        <f t="shared" si="21"/>
        <v/>
      </c>
      <c r="M316" s="464" t="str">
        <f t="shared" si="22"/>
        <v/>
      </c>
      <c r="N316" s="464" t="b">
        <f t="shared" si="23"/>
        <v>0</v>
      </c>
      <c r="O316" s="468" t="s">
        <v>1852</v>
      </c>
      <c r="P316" s="202"/>
      <c r="Q316" s="179"/>
    </row>
    <row r="317" spans="1:17" ht="37.5" customHeight="1" x14ac:dyDescent="0.3">
      <c r="A317" s="367">
        <v>15</v>
      </c>
      <c r="B317" s="384" t="str">
        <f>IFERROR(VLOOKUP(A317,'Outcome Indicators - Section C'!$A$10:$S$27,19,FALSE),"")</f>
        <v/>
      </c>
      <c r="C317" s="467" t="str">
        <f t="array" ref="C317">IFERROR(IF(INDEX('Disaggregation Records'!$E$59:$E$92,MATCH(LEFT(L317,255),LEFT('Disaggregation Records'!$D$59:$D$92,255),0))=0,"",INDEX('Disaggregation Records'!$E$59:$E$92,MATCH(LEFT(L317,255),LEFT('Disaggregation Records'!$D$59:$D$92,255),0))),"")</f>
        <v/>
      </c>
      <c r="D317" s="467" t="str">
        <f t="array" ref="D317">IFERROR(IF(INDEX('Disaggregation Records'!$F$59:$F$92,MATCH(LEFT(L317,255),LEFT('Disaggregation Records'!$D$59:$D$92,255),0))=0,"",INDEX('Disaggregation Records'!$F$59:$F$92,MATCH(LEFT(L317,255),LEFT('Disaggregation Records'!$D$59:$D$92,255),0))),"")</f>
        <v/>
      </c>
      <c r="E317" s="370" t="str">
        <f t="array" ref="E317">IFERROR(IF(INDEX('Disaggregation Data'!$K$159:$K$310,MATCH(LEFT(M317,255),LEFT('Disaggregation Data'!$J$159:$J$310,255),0))=0,"",INDEX('Disaggregation Data'!$K$159:$K$310,MATCH(LEFT(M317,255),LEFT('Disaggregation Data'!J$159:$J$310,255),0))),"")</f>
        <v/>
      </c>
      <c r="F317" s="370" t="str">
        <f t="array" ref="F317">IFERROR(IF(INDEX('Disaggregation Data'!$L$159:$L$310,MATCH(LEFT(M317,255),LEFT('Disaggregation Data'!$J$159:$J$310,255),0))=0,"",INDEX('Disaggregation Data'!$L$159:$L$310,MATCH(LEFT(M317,255),LEFT('Disaggregation Data'!J$159:$J$310,255),0))),"")</f>
        <v/>
      </c>
      <c r="G317" s="370" t="str">
        <f t="array" ref="G317">IFERROR(IF(INDEX('Disaggregation Data'!$M$159:$M$310,MATCH(LEFT(M317,255),LEFT('Disaggregation Data'!$J$159:$J$310,255),0))=0,"",INDEX('Disaggregation Data'!$M$159:$M$310,MATCH(LEFT(M317,255),LEFT('Disaggregation Data'!J$159:$J$310,255),0))),"")</f>
        <v/>
      </c>
      <c r="H317" s="369" t="str">
        <f t="array" ref="H317">IFERROR(IF(INDEX('Disaggregation Data'!$N$159:$N$310,MATCH(LEFT(M317,255),LEFT('Disaggregation Data'!$J$159:$J$310,255),0))=0,"",INDEX('Disaggregation Data'!$N$159:$N$310,MATCH(LEFT(M317,255),LEFT('Disaggregation Data'!J$159:$J$310,255),0))),"")</f>
        <v/>
      </c>
      <c r="I317" s="459" t="str">
        <f t="array" ref="I317">IFERROR(IF(INDEX('Disaggregation Records'!$G$59:$G$92,MATCH(LEFT(L317,255),LEFT('Disaggregation Records'!$D$59:$D$92,255),0))=0,"",INDEX('Disaggregation Records'!$G$59:$G$92,MATCH(LEFT(L317,255),LEFT('Disaggregation Records'!$D$59:$D$92,255),0))),"")</f>
        <v/>
      </c>
      <c r="J317" s="464" t="s">
        <v>763</v>
      </c>
      <c r="K317" s="464">
        <f t="shared" si="20"/>
        <v>109</v>
      </c>
      <c r="L317" s="464" t="str">
        <f t="shared" si="21"/>
        <v/>
      </c>
      <c r="M317" s="464" t="str">
        <f t="shared" si="22"/>
        <v/>
      </c>
      <c r="N317" s="464" t="b">
        <f t="shared" si="23"/>
        <v>0</v>
      </c>
      <c r="O317" s="468" t="s">
        <v>1853</v>
      </c>
      <c r="P317" s="202"/>
      <c r="Q317" s="179"/>
    </row>
    <row r="318" spans="1:17" ht="0.75" customHeight="1" thickBot="1" x14ac:dyDescent="0.35">
      <c r="A318" s="65"/>
      <c r="B318" s="66"/>
      <c r="C318" s="66"/>
      <c r="D318" s="66"/>
      <c r="E318" s="66"/>
      <c r="F318" s="66"/>
      <c r="G318" s="66"/>
      <c r="H318" s="66"/>
      <c r="I318" s="66"/>
      <c r="J318" s="66"/>
      <c r="K318" s="66"/>
      <c r="L318" s="66"/>
      <c r="M318" s="66"/>
      <c r="N318" s="66"/>
      <c r="O318" s="66"/>
      <c r="P318" s="172"/>
      <c r="Q318" s="173"/>
    </row>
    <row r="319" spans="1:17" ht="30" hidden="1" customHeight="1" x14ac:dyDescent="0.3">
      <c r="P319" s="135"/>
      <c r="Q319" s="135"/>
    </row>
    <row r="320" spans="1:17" ht="30" hidden="1" customHeight="1" x14ac:dyDescent="0.3">
      <c r="P320" s="135"/>
      <c r="Q320" s="135"/>
    </row>
    <row r="321" spans="1:33" ht="30" hidden="1" customHeight="1" x14ac:dyDescent="0.3">
      <c r="P321" s="135"/>
      <c r="Q321" s="135"/>
    </row>
    <row r="322" spans="1:33" hidden="1" x14ac:dyDescent="0.3">
      <c r="P322" s="135"/>
      <c r="Q322" s="135"/>
    </row>
    <row r="323" spans="1:33" ht="36" customHeight="1" thickBot="1" x14ac:dyDescent="0.35">
      <c r="P323" s="135"/>
      <c r="Q323" s="135"/>
    </row>
    <row r="324" spans="1:33" ht="33" customHeight="1" thickBot="1" x14ac:dyDescent="0.35">
      <c r="A324" s="537" t="s">
        <v>30</v>
      </c>
      <c r="B324" s="538"/>
      <c r="C324" s="538"/>
      <c r="D324" s="538"/>
      <c r="E324" s="538"/>
      <c r="F324" s="538"/>
      <c r="G324" s="538"/>
      <c r="H324" s="538"/>
      <c r="I324" s="538"/>
      <c r="J324" s="538"/>
      <c r="K324" s="538"/>
      <c r="L324" s="538"/>
      <c r="M324" s="538"/>
      <c r="N324" s="538"/>
      <c r="O324" s="538"/>
      <c r="P324" s="538"/>
      <c r="Q324" s="538"/>
      <c r="R324" s="538"/>
      <c r="S324" s="538"/>
      <c r="T324" s="538"/>
      <c r="U324" s="538"/>
      <c r="V324" s="175"/>
      <c r="W324" s="302"/>
      <c r="X324" s="302"/>
      <c r="Y324" s="302"/>
      <c r="Z324" s="302"/>
      <c r="AA324" s="302"/>
      <c r="AB324" s="302"/>
      <c r="AC324" s="302"/>
      <c r="AD324" s="302"/>
      <c r="AE324" s="13"/>
      <c r="AF324" s="135"/>
      <c r="AG324" s="135"/>
    </row>
    <row r="325" spans="1:33" ht="51" customHeight="1" x14ac:dyDescent="0.3">
      <c r="A325" s="410" t="s">
        <v>26</v>
      </c>
      <c r="B325" s="410" t="s">
        <v>126</v>
      </c>
      <c r="C325" s="410" t="s">
        <v>42</v>
      </c>
      <c r="D325" s="410" t="s">
        <v>31</v>
      </c>
      <c r="E325" s="410" t="s">
        <v>2</v>
      </c>
      <c r="F325" s="410" t="s">
        <v>3</v>
      </c>
      <c r="G325" s="410" t="s">
        <v>4</v>
      </c>
      <c r="H325" s="410" t="s">
        <v>33</v>
      </c>
      <c r="I325" s="410"/>
      <c r="J325" s="410" t="s">
        <v>155</v>
      </c>
      <c r="K325" s="410" t="s">
        <v>138</v>
      </c>
      <c r="L325" s="410" t="s">
        <v>139</v>
      </c>
      <c r="M325" s="410" t="s">
        <v>136</v>
      </c>
      <c r="N325" s="410" t="s">
        <v>137</v>
      </c>
      <c r="O325" s="410" t="s">
        <v>156</v>
      </c>
      <c r="P325" s="410"/>
      <c r="Q325" s="410"/>
      <c r="R325" s="410"/>
      <c r="S325" s="410"/>
      <c r="T325" s="410"/>
      <c r="U325" s="410" t="s">
        <v>18</v>
      </c>
      <c r="V325" s="410" t="s">
        <v>9</v>
      </c>
      <c r="W325" s="470"/>
      <c r="X325" s="470" t="s">
        <v>220</v>
      </c>
      <c r="Y325" s="470">
        <v>0</v>
      </c>
      <c r="Z325" s="470" t="s">
        <v>157</v>
      </c>
      <c r="AA325" s="470" t="s">
        <v>60</v>
      </c>
      <c r="AB325" s="470" t="s">
        <v>62</v>
      </c>
      <c r="AC325" s="470" t="s">
        <v>240</v>
      </c>
      <c r="AD325" s="470" t="s">
        <v>62</v>
      </c>
      <c r="AE325" s="219"/>
      <c r="AF325" s="135"/>
      <c r="AG325" s="135"/>
    </row>
    <row r="326" spans="1:33" ht="37.5" hidden="1" customHeight="1" x14ac:dyDescent="0.3">
      <c r="A326" s="367" t="s">
        <v>83</v>
      </c>
      <c r="B326" s="384" t="str">
        <f>IFERROR(VLOOKUP(A326,'Coverage Indicators - Section D'!$A$10:$Y$38,25,FALSE),"")</f>
        <v/>
      </c>
      <c r="C326" s="467" t="str">
        <f t="array" ref="C326">IFERROR(IF(INDEX('Disaggregation Records'!$E$95:$E$183,MATCH(LEFT(Z326,255),LEFT('Disaggregation Records'!$D$95:$D$183,255),0))=0,"",INDEX('Disaggregation Records'!$E$95:$E$183,MATCH(LEFT(Z326,255),LEFT('Disaggregation Records'!$D$95:$D$183,255),0))),"")</f>
        <v/>
      </c>
      <c r="D326" s="467" t="str">
        <f t="array" ref="D326">IFERROR(IF(INDEX('Disaggregation Records'!$F$95:$F$183,MATCH(LEFT(Z326,255),LEFT('Disaggregation Records'!$D$95:$D$183,255),0))=0,"",INDEX('Disaggregation Records'!$F$95:$F$183,MATCH(LEFT(Z326,255),LEFT('Disaggregation Records'!$D$95:$D$183,255),0))),"")</f>
        <v/>
      </c>
      <c r="E326" s="386" t="str">
        <f t="array" ref="E326">IFERROR(IF(INDEX('Disaggregation Data'!$K$315:$K$576,MATCH(LEFT(X326,255),LEFT('Disaggregation Data'!$J$315:$J$576,255),0))=0,"",INDEX('Disaggregation Data'!$K$315:$K$576,MATCH(LEFT(X326,255),LEFT('Disaggregation Data'!J$315:$J$576,255),0))),"")</f>
        <v/>
      </c>
      <c r="F326" s="387" t="str">
        <f t="array" ref="F326">IFERROR(IF(INDEX('Disaggregation Data'!$L$315:$L$576,MATCH(LEFT(X326,255),LEFT('Disaggregation Data'!$J$315:$J$576,255),0))=0,"",INDEX('Disaggregation Data'!$L$315:$L$576,MATCH(LEFT(X326,255),LEFT('Disaggregation Data'!J$315:$J$576,255),0))),"")</f>
        <v/>
      </c>
      <c r="G326" s="442" t="str">
        <f t="array" ref="G326">IFERROR(IF(INDEX('Disaggregation Data'!$M$315:$M$576,MATCH(LEFT(X326,255),LEFT('Disaggregation Data'!$J$315:$J$576,255),0))=0,(E326/F326)*100,INDEX('Disaggregation Data'!$M$315:$M$576,MATCH(LEFT(X326,255),LEFT('Disaggregation Data'!J$315:$J$576,255),0))),"")</f>
        <v/>
      </c>
      <c r="H326" s="390" t="str">
        <f t="array" ref="H326">IFERROR(IF(INDEX('Disaggregation Data'!$N$315:$N$576,MATCH(LEFT(X326,255),LEFT('Disaggregation Data'!$J$315:$J$576,255),0))=0,"",INDEX('Disaggregation Data'!$N$315:$N$576,MATCH(LEFT(X326,255),LEFT('Disaggregation Data'!J$315:$J$576,255),0))),"")</f>
        <v/>
      </c>
      <c r="I326" s="471"/>
      <c r="J326" s="471"/>
      <c r="K326" s="471"/>
      <c r="L326" s="471"/>
      <c r="M326" s="471"/>
      <c r="N326" s="471"/>
      <c r="O326" s="471"/>
      <c r="P326" s="471"/>
      <c r="Q326" s="471"/>
      <c r="R326" s="471"/>
      <c r="S326" s="471"/>
      <c r="T326" s="471"/>
      <c r="U326" s="390" t="str">
        <f t="array" ref="U326">IFERROR(IF(INDEX('Disaggregation Data'!$O$315:$O$576,MATCH(LEFT(X326,255),LEFT('Disaggregation Data'!$J$315:$J$576,255),0))=0,"",INDEX('Disaggregation Data'!$O$315:$O$576,MATCH(LEFT(X326,255),LEFT('Disaggregation Data'!J$315:$J$576,255),0))),"")</f>
        <v/>
      </c>
      <c r="V326" s="402" t="str">
        <f t="array" ref="V326">IFERROR(IF(INDEX('Disaggregation Data'!$P$315:$P$576,MATCH(LEFT(X326,255),LEFT('Disaggregation Data'!$J$315:$J$576,255),0))=0,"",INDEX('Disaggregation Data'!$P$315:$P$576,MATCH(LEFT(X326,255),LEFT('Disaggregation Data'!J$315:$J$576,255),0))),"")</f>
        <v/>
      </c>
      <c r="W326" s="472"/>
      <c r="X326" s="472" t="str">
        <f>IF(B326&lt;&gt;"",B326&amp;C326&amp;D326,"")</f>
        <v/>
      </c>
      <c r="Y326" s="472">
        <f>IF(B326=B325,Y325+1,0)</f>
        <v>0</v>
      </c>
      <c r="Z326" s="472" t="str">
        <f>IF(B326&lt;&gt;"",B326&amp;"-"&amp;Y326,"")</f>
        <v/>
      </c>
      <c r="AA326" s="472" t="b">
        <f>IFERROR(IF(B326&lt;&gt;"",TRUE,FALSE),"")</f>
        <v>0</v>
      </c>
      <c r="AB326" s="472" t="s">
        <v>61</v>
      </c>
      <c r="AC326" s="472" t="str">
        <f t="array" ref="AC326">IFERROR(IF(INDEX('Disaggregation Records'!$G$95:$G$183,MATCH(LEFT(Z326,255),LEFT('Disaggregation Records'!$D$95:$D$183,255),0))=0,"",INDEX('Disaggregation Records'!$G$95:$G$183,MATCH(LEFT(Z326,255),LEFT('Disaggregation Records'!$D$95:$D$183,255),0))),"")</f>
        <v/>
      </c>
      <c r="AD326" s="472" t="s">
        <v>61</v>
      </c>
      <c r="AE326" s="219"/>
      <c r="AF326" s="135"/>
      <c r="AG326" s="135"/>
    </row>
    <row r="327" spans="1:33" ht="37.5" customHeight="1" x14ac:dyDescent="0.3">
      <c r="A327" s="367">
        <v>1</v>
      </c>
      <c r="B327" s="384" t="str">
        <f>IFERROR(VLOOKUP(A327,'Coverage Indicators - Section D'!$A$10:$Y$38,25,FALSE),"")</f>
        <v/>
      </c>
      <c r="C327" s="467" t="str">
        <f t="array" ref="C327">IFERROR(IF(INDEX('Disaggregation Records'!$E$95:$E$183,MATCH(LEFT(Z327,255),LEFT('Disaggregation Records'!$D$95:$D$183,255),0))=0,"",INDEX('Disaggregation Records'!$E$95:$E$183,MATCH(LEFT(Z327,255),LEFT('Disaggregation Records'!$D$95:$D$183,255),0))),"")</f>
        <v/>
      </c>
      <c r="D327" s="467" t="str">
        <f t="array" ref="D327">IFERROR(IF(INDEX('Disaggregation Records'!$F$95:$F$183,MATCH(LEFT(Z327,255),LEFT('Disaggregation Records'!$D$95:$D$183,255),0))=0,"",INDEX('Disaggregation Records'!$F$95:$F$183,MATCH(LEFT(Z327,255),LEFT('Disaggregation Records'!$D$95:$D$183,255),0))),"")</f>
        <v/>
      </c>
      <c r="E327" s="386" t="str">
        <f t="array" ref="E327">IFERROR(IF(INDEX('Disaggregation Data'!$K$315:$K$576,MATCH(LEFT(X327,255),LEFT('Disaggregation Data'!$J$315:$J$576,255),0))=0,"",INDEX('Disaggregation Data'!$K$315:$K$576,MATCH(LEFT(X327,255),LEFT('Disaggregation Data'!J$315:$J$576,255),0))),"")</f>
        <v/>
      </c>
      <c r="F327" s="387" t="str">
        <f t="array" ref="F327">IFERROR(IF(INDEX('Disaggregation Data'!$L$315:$L$576,MATCH(LEFT(X327,255),LEFT('Disaggregation Data'!$J$315:$J$576,255),0))=0,"",INDEX('Disaggregation Data'!$L$315:$L$576,MATCH(LEFT(X327,255),LEFT('Disaggregation Data'!J$315:$J$576,255),0))),"")</f>
        <v/>
      </c>
      <c r="G327" s="442" t="str">
        <f t="array" ref="G327">IFERROR(IF(INDEX('Disaggregation Data'!$M$315:$M$576,MATCH(LEFT(X327,255),LEFT('Disaggregation Data'!$J$315:$J$576,255),0))=0,(E327/F327)*100,INDEX('Disaggregation Data'!$M$315:$M$576,MATCH(LEFT(X327,255),LEFT('Disaggregation Data'!J$315:$J$576,255),0))),"")</f>
        <v/>
      </c>
      <c r="H327" s="390" t="str">
        <f t="array" ref="H327">IFERROR(IF(INDEX('Disaggregation Data'!$N$315:$N$576,MATCH(LEFT(X327,255),LEFT('Disaggregation Data'!$J$315:$J$576,255),0))=0,"",INDEX('Disaggregation Data'!$N$315:$N$576,MATCH(LEFT(X327,255),LEFT('Disaggregation Data'!J$315:$J$576,255),0))),"")</f>
        <v/>
      </c>
      <c r="I327" s="471"/>
      <c r="J327" s="471"/>
      <c r="K327" s="471"/>
      <c r="L327" s="471"/>
      <c r="M327" s="471"/>
      <c r="N327" s="471"/>
      <c r="O327" s="471"/>
      <c r="P327" s="471"/>
      <c r="Q327" s="471"/>
      <c r="R327" s="471"/>
      <c r="S327" s="471"/>
      <c r="T327" s="471"/>
      <c r="U327" s="390" t="str">
        <f t="array" ref="U327">IFERROR(IF(INDEX('Disaggregation Data'!$O$315:$O$576,MATCH(LEFT(X327,255),LEFT('Disaggregation Data'!$J$315:$J$576,255),0))=0,"",INDEX('Disaggregation Data'!$O$315:$O$576,MATCH(LEFT(X327,255),LEFT('Disaggregation Data'!J$315:$J$576,255),0))),"")</f>
        <v/>
      </c>
      <c r="V327" s="402" t="str">
        <f t="array" ref="V327">IFERROR(IF(INDEX('Disaggregation Data'!$P$315:$P$576,MATCH(LEFT(X327,255),LEFT('Disaggregation Data'!$J$315:$J$576,255),0))=0,"",INDEX('Disaggregation Data'!$P$315:$P$576,MATCH(LEFT(X327,255),LEFT('Disaggregation Data'!J$315:$J$576,255),0))),"")</f>
        <v/>
      </c>
      <c r="W327" s="472"/>
      <c r="X327" s="472" t="str">
        <f t="shared" ref="X327:X390" si="24">IF(B327&lt;&gt;"",B327&amp;C327&amp;D327,"")</f>
        <v/>
      </c>
      <c r="Y327" s="472">
        <f t="shared" ref="Y327:Y390" si="25">IF(B327=B326,Y326+1,0)</f>
        <v>1</v>
      </c>
      <c r="Z327" s="472" t="str">
        <f t="shared" ref="Z327:Z390" si="26">IF(B327&lt;&gt;"",B327&amp;"-"&amp;Y327,"")</f>
        <v/>
      </c>
      <c r="AA327" s="472" t="b">
        <f t="shared" ref="AA327:AA390" si="27">IFERROR(IF(B327&lt;&gt;"",TRUE,FALSE),"")</f>
        <v>0</v>
      </c>
      <c r="AB327" s="472" t="s">
        <v>1854</v>
      </c>
      <c r="AC327" s="472" t="str">
        <f t="array" ref="AC327">IFERROR(IF(INDEX('Disaggregation Records'!$G$95:$G$183,MATCH(LEFT(Z327,255),LEFT('Disaggregation Records'!$D$95:$D$183,255),0))=0,"",INDEX('Disaggregation Records'!$G$95:$G$183,MATCH(LEFT(Z327,255),LEFT('Disaggregation Records'!$D$95:$D$183,255),0))),"")</f>
        <v/>
      </c>
      <c r="AD327" s="472" t="s">
        <v>764</v>
      </c>
      <c r="AE327" s="219"/>
      <c r="AF327" s="135"/>
      <c r="AG327" s="135"/>
    </row>
    <row r="328" spans="1:33" ht="37.5" customHeight="1" x14ac:dyDescent="0.3">
      <c r="A328" s="367">
        <v>1</v>
      </c>
      <c r="B328" s="384" t="str">
        <f>IFERROR(VLOOKUP(A328,'Coverage Indicators - Section D'!$A$10:$Y$38,25,FALSE),"")</f>
        <v/>
      </c>
      <c r="C328" s="467" t="str">
        <f t="array" ref="C328">IFERROR(IF(INDEX('Disaggregation Records'!$E$95:$E$183,MATCH(LEFT(Z328,255),LEFT('Disaggregation Records'!$D$95:$D$183,255),0))=0,"",INDEX('Disaggregation Records'!$E$95:$E$183,MATCH(LEFT(Z328,255),LEFT('Disaggregation Records'!$D$95:$D$183,255),0))),"")</f>
        <v/>
      </c>
      <c r="D328" s="467" t="str">
        <f t="array" ref="D328">IFERROR(IF(INDEX('Disaggregation Records'!$F$95:$F$183,MATCH(LEFT(Z328,255),LEFT('Disaggregation Records'!$D$95:$D$183,255),0))=0,"",INDEX('Disaggregation Records'!$F$95:$F$183,MATCH(LEFT(Z328,255),LEFT('Disaggregation Records'!$D$95:$D$183,255),0))),"")</f>
        <v/>
      </c>
      <c r="E328" s="386" t="str">
        <f t="array" ref="E328">IFERROR(IF(INDEX('Disaggregation Data'!$K$315:$K$576,MATCH(LEFT(X328,255),LEFT('Disaggregation Data'!$J$315:$J$576,255),0))=0,"",INDEX('Disaggregation Data'!$K$315:$K$576,MATCH(LEFT(X328,255),LEFT('Disaggregation Data'!J$315:$J$576,255),0))),"")</f>
        <v/>
      </c>
      <c r="F328" s="387" t="str">
        <f t="array" ref="F328">IFERROR(IF(INDEX('Disaggregation Data'!$L$315:$L$576,MATCH(LEFT(X328,255),LEFT('Disaggregation Data'!$J$315:$J$576,255),0))=0,"",INDEX('Disaggregation Data'!$L$315:$L$576,MATCH(LEFT(X328,255),LEFT('Disaggregation Data'!J$315:$J$576,255),0))),"")</f>
        <v/>
      </c>
      <c r="G328" s="442" t="str">
        <f t="array" ref="G328">IFERROR(IF(INDEX('Disaggregation Data'!$M$315:$M$576,MATCH(LEFT(X328,255),LEFT('Disaggregation Data'!$J$315:$J$576,255),0))=0,(E328/F328)*100,INDEX('Disaggregation Data'!$M$315:$M$576,MATCH(LEFT(X328,255),LEFT('Disaggregation Data'!J$315:$J$576,255),0))),"")</f>
        <v/>
      </c>
      <c r="H328" s="390" t="str">
        <f t="array" ref="H328">IFERROR(IF(INDEX('Disaggregation Data'!$N$315:$N$576,MATCH(LEFT(X328,255),LEFT('Disaggregation Data'!$J$315:$J$576,255),0))=0,"",INDEX('Disaggregation Data'!$N$315:$N$576,MATCH(LEFT(X328,255),LEFT('Disaggregation Data'!J$315:$J$576,255),0))),"")</f>
        <v/>
      </c>
      <c r="I328" s="471"/>
      <c r="J328" s="471"/>
      <c r="K328" s="471"/>
      <c r="L328" s="471"/>
      <c r="M328" s="471"/>
      <c r="N328" s="471"/>
      <c r="O328" s="471"/>
      <c r="P328" s="471"/>
      <c r="Q328" s="471"/>
      <c r="R328" s="471"/>
      <c r="S328" s="471"/>
      <c r="T328" s="471"/>
      <c r="U328" s="390" t="str">
        <f t="array" ref="U328">IFERROR(IF(INDEX('Disaggregation Data'!$O$315:$O$576,MATCH(LEFT(X328,255),LEFT('Disaggregation Data'!$J$315:$J$576,255),0))=0,"",INDEX('Disaggregation Data'!$O$315:$O$576,MATCH(LEFT(X328,255),LEFT('Disaggregation Data'!J$315:$J$576,255),0))),"")</f>
        <v/>
      </c>
      <c r="V328" s="402" t="str">
        <f t="array" ref="V328">IFERROR(IF(INDEX('Disaggregation Data'!$P$315:$P$576,MATCH(LEFT(X328,255),LEFT('Disaggregation Data'!$J$315:$J$576,255),0))=0,"",INDEX('Disaggregation Data'!$P$315:$P$576,MATCH(LEFT(X328,255),LEFT('Disaggregation Data'!J$315:$J$576,255),0))),"")</f>
        <v/>
      </c>
      <c r="W328" s="472"/>
      <c r="X328" s="472" t="str">
        <f t="shared" si="24"/>
        <v/>
      </c>
      <c r="Y328" s="472">
        <f t="shared" si="25"/>
        <v>2</v>
      </c>
      <c r="Z328" s="472" t="str">
        <f t="shared" si="26"/>
        <v/>
      </c>
      <c r="AA328" s="472" t="b">
        <f t="shared" si="27"/>
        <v>0</v>
      </c>
      <c r="AB328" s="472" t="s">
        <v>1855</v>
      </c>
      <c r="AC328" s="472" t="str">
        <f t="array" ref="AC328">IFERROR(IF(INDEX('Disaggregation Records'!$G$95:$G$183,MATCH(LEFT(Z328,255),LEFT('Disaggregation Records'!$D$95:$D$183,255),0))=0,"",INDEX('Disaggregation Records'!$G$95:$G$183,MATCH(LEFT(Z328,255),LEFT('Disaggregation Records'!$D$95:$D$183,255),0))),"")</f>
        <v/>
      </c>
      <c r="AD328" s="472" t="s">
        <v>764</v>
      </c>
      <c r="AE328" s="219"/>
      <c r="AF328" s="135"/>
      <c r="AG328" s="135"/>
    </row>
    <row r="329" spans="1:33" ht="37.5" customHeight="1" x14ac:dyDescent="0.3">
      <c r="A329" s="367">
        <v>1</v>
      </c>
      <c r="B329" s="384" t="str">
        <f>IFERROR(VLOOKUP(A329,'Coverage Indicators - Section D'!$A$10:$Y$38,25,FALSE),"")</f>
        <v/>
      </c>
      <c r="C329" s="467" t="str">
        <f t="array" ref="C329">IFERROR(IF(INDEX('Disaggregation Records'!$E$95:$E$183,MATCH(LEFT(Z329,255),LEFT('Disaggregation Records'!$D$95:$D$183,255),0))=0,"",INDEX('Disaggregation Records'!$E$95:$E$183,MATCH(LEFT(Z329,255),LEFT('Disaggregation Records'!$D$95:$D$183,255),0))),"")</f>
        <v/>
      </c>
      <c r="D329" s="467" t="str">
        <f t="array" ref="D329">IFERROR(IF(INDEX('Disaggregation Records'!$F$95:$F$183,MATCH(LEFT(Z329,255),LEFT('Disaggregation Records'!$D$95:$D$183,255),0))=0,"",INDEX('Disaggregation Records'!$F$95:$F$183,MATCH(LEFT(Z329,255),LEFT('Disaggregation Records'!$D$95:$D$183,255),0))),"")</f>
        <v/>
      </c>
      <c r="E329" s="386" t="str">
        <f t="array" ref="E329">IFERROR(IF(INDEX('Disaggregation Data'!$K$315:$K$576,MATCH(LEFT(X329,255),LEFT('Disaggregation Data'!$J$315:$J$576,255),0))=0,"",INDEX('Disaggregation Data'!$K$315:$K$576,MATCH(LEFT(X329,255),LEFT('Disaggregation Data'!J$315:$J$576,255),0))),"")</f>
        <v/>
      </c>
      <c r="F329" s="387" t="str">
        <f t="array" ref="F329">IFERROR(IF(INDEX('Disaggregation Data'!$L$315:$L$576,MATCH(LEFT(X329,255),LEFT('Disaggregation Data'!$J$315:$J$576,255),0))=0,"",INDEX('Disaggregation Data'!$L$315:$L$576,MATCH(LEFT(X329,255),LEFT('Disaggregation Data'!J$315:$J$576,255),0))),"")</f>
        <v/>
      </c>
      <c r="G329" s="442" t="str">
        <f t="array" ref="G329">IFERROR(IF(INDEX('Disaggregation Data'!$M$315:$M$576,MATCH(LEFT(X329,255),LEFT('Disaggregation Data'!$J$315:$J$576,255),0))=0,(E329/F329)*100,INDEX('Disaggregation Data'!$M$315:$M$576,MATCH(LEFT(X329,255),LEFT('Disaggregation Data'!J$315:$J$576,255),0))),"")</f>
        <v/>
      </c>
      <c r="H329" s="390" t="str">
        <f t="array" ref="H329">IFERROR(IF(INDEX('Disaggregation Data'!$N$315:$N$576,MATCH(LEFT(X329,255),LEFT('Disaggregation Data'!$J$315:$J$576,255),0))=0,"",INDEX('Disaggregation Data'!$N$315:$N$576,MATCH(LEFT(X329,255),LEFT('Disaggregation Data'!J$315:$J$576,255),0))),"")</f>
        <v/>
      </c>
      <c r="I329" s="471"/>
      <c r="J329" s="471"/>
      <c r="K329" s="471"/>
      <c r="L329" s="471"/>
      <c r="M329" s="471"/>
      <c r="N329" s="471"/>
      <c r="O329" s="471"/>
      <c r="P329" s="471"/>
      <c r="Q329" s="471"/>
      <c r="R329" s="471"/>
      <c r="S329" s="471"/>
      <c r="T329" s="471"/>
      <c r="U329" s="390" t="str">
        <f t="array" ref="U329">IFERROR(IF(INDEX('Disaggregation Data'!$O$315:$O$576,MATCH(LEFT(X329,255),LEFT('Disaggregation Data'!$J$315:$J$576,255),0))=0,"",INDEX('Disaggregation Data'!$O$315:$O$576,MATCH(LEFT(X329,255),LEFT('Disaggregation Data'!J$315:$J$576,255),0))),"")</f>
        <v/>
      </c>
      <c r="V329" s="402" t="str">
        <f t="array" ref="V329">IFERROR(IF(INDEX('Disaggregation Data'!$P$315:$P$576,MATCH(LEFT(X329,255),LEFT('Disaggregation Data'!$J$315:$J$576,255),0))=0,"",INDEX('Disaggregation Data'!$P$315:$P$576,MATCH(LEFT(X329,255),LEFT('Disaggregation Data'!J$315:$J$576,255),0))),"")</f>
        <v/>
      </c>
      <c r="W329" s="472"/>
      <c r="X329" s="472" t="str">
        <f t="shared" si="24"/>
        <v/>
      </c>
      <c r="Y329" s="472">
        <f t="shared" si="25"/>
        <v>3</v>
      </c>
      <c r="Z329" s="472" t="str">
        <f t="shared" si="26"/>
        <v/>
      </c>
      <c r="AA329" s="472" t="b">
        <f t="shared" si="27"/>
        <v>0</v>
      </c>
      <c r="AB329" s="472" t="s">
        <v>1856</v>
      </c>
      <c r="AC329" s="472" t="str">
        <f t="array" ref="AC329">IFERROR(IF(INDEX('Disaggregation Records'!$G$95:$G$183,MATCH(LEFT(Z329,255),LEFT('Disaggregation Records'!$D$95:$D$183,255),0))=0,"",INDEX('Disaggregation Records'!$G$95:$G$183,MATCH(LEFT(Z329,255),LEFT('Disaggregation Records'!$D$95:$D$183,255),0))),"")</f>
        <v/>
      </c>
      <c r="AD329" s="472" t="s">
        <v>764</v>
      </c>
      <c r="AE329" s="219"/>
      <c r="AF329" s="135"/>
      <c r="AG329" s="135"/>
    </row>
    <row r="330" spans="1:33" ht="37.5" customHeight="1" x14ac:dyDescent="0.3">
      <c r="A330" s="367">
        <v>1</v>
      </c>
      <c r="B330" s="384" t="str">
        <f>IFERROR(VLOOKUP(A330,'Coverage Indicators - Section D'!$A$10:$Y$38,25,FALSE),"")</f>
        <v/>
      </c>
      <c r="C330" s="467" t="str">
        <f t="array" ref="C330">IFERROR(IF(INDEX('Disaggregation Records'!$E$95:$E$183,MATCH(LEFT(Z330,255),LEFT('Disaggregation Records'!$D$95:$D$183,255),0))=0,"",INDEX('Disaggregation Records'!$E$95:$E$183,MATCH(LEFT(Z330,255),LEFT('Disaggregation Records'!$D$95:$D$183,255),0))),"")</f>
        <v/>
      </c>
      <c r="D330" s="467" t="str">
        <f t="array" ref="D330">IFERROR(IF(INDEX('Disaggregation Records'!$F$95:$F$183,MATCH(LEFT(Z330,255),LEFT('Disaggregation Records'!$D$95:$D$183,255),0))=0,"",INDEX('Disaggregation Records'!$F$95:$F$183,MATCH(LEFT(Z330,255),LEFT('Disaggregation Records'!$D$95:$D$183,255),0))),"")</f>
        <v/>
      </c>
      <c r="E330" s="386" t="str">
        <f t="array" ref="E330">IFERROR(IF(INDEX('Disaggregation Data'!$K$315:$K$576,MATCH(LEFT(X330,255),LEFT('Disaggregation Data'!$J$315:$J$576,255),0))=0,"",INDEX('Disaggregation Data'!$K$315:$K$576,MATCH(LEFT(X330,255),LEFT('Disaggregation Data'!J$315:$J$576,255),0))),"")</f>
        <v/>
      </c>
      <c r="F330" s="387" t="str">
        <f t="array" ref="F330">IFERROR(IF(INDEX('Disaggregation Data'!$L$315:$L$576,MATCH(LEFT(X330,255),LEFT('Disaggregation Data'!$J$315:$J$576,255),0))=0,"",INDEX('Disaggregation Data'!$L$315:$L$576,MATCH(LEFT(X330,255),LEFT('Disaggregation Data'!J$315:$J$576,255),0))),"")</f>
        <v/>
      </c>
      <c r="G330" s="442" t="str">
        <f t="array" ref="G330">IFERROR(IF(INDEX('Disaggregation Data'!$M$315:$M$576,MATCH(LEFT(X330,255),LEFT('Disaggregation Data'!$J$315:$J$576,255),0))=0,(E330/F330)*100,INDEX('Disaggregation Data'!$M$315:$M$576,MATCH(LEFT(X330,255),LEFT('Disaggregation Data'!J$315:$J$576,255),0))),"")</f>
        <v/>
      </c>
      <c r="H330" s="390" t="str">
        <f t="array" ref="H330">IFERROR(IF(INDEX('Disaggregation Data'!$N$315:$N$576,MATCH(LEFT(X330,255),LEFT('Disaggregation Data'!$J$315:$J$576,255),0))=0,"",INDEX('Disaggregation Data'!$N$315:$N$576,MATCH(LEFT(X330,255),LEFT('Disaggregation Data'!J$315:$J$576,255),0))),"")</f>
        <v/>
      </c>
      <c r="I330" s="471"/>
      <c r="J330" s="471"/>
      <c r="K330" s="471"/>
      <c r="L330" s="471"/>
      <c r="M330" s="471"/>
      <c r="N330" s="471"/>
      <c r="O330" s="471"/>
      <c r="P330" s="471"/>
      <c r="Q330" s="471"/>
      <c r="R330" s="471"/>
      <c r="S330" s="471"/>
      <c r="T330" s="471"/>
      <c r="U330" s="390" t="str">
        <f t="array" ref="U330">IFERROR(IF(INDEX('Disaggregation Data'!$O$315:$O$576,MATCH(LEFT(X330,255),LEFT('Disaggregation Data'!$J$315:$J$576,255),0))=0,"",INDEX('Disaggregation Data'!$O$315:$O$576,MATCH(LEFT(X330,255),LEFT('Disaggregation Data'!J$315:$J$576,255),0))),"")</f>
        <v/>
      </c>
      <c r="V330" s="402" t="str">
        <f t="array" ref="V330">IFERROR(IF(INDEX('Disaggregation Data'!$P$315:$P$576,MATCH(LEFT(X330,255),LEFT('Disaggregation Data'!$J$315:$J$576,255),0))=0,"",INDEX('Disaggregation Data'!$P$315:$P$576,MATCH(LEFT(X330,255),LEFT('Disaggregation Data'!J$315:$J$576,255),0))),"")</f>
        <v/>
      </c>
      <c r="W330" s="472"/>
      <c r="X330" s="472" t="str">
        <f t="shared" si="24"/>
        <v/>
      </c>
      <c r="Y330" s="472">
        <f t="shared" si="25"/>
        <v>4</v>
      </c>
      <c r="Z330" s="472" t="str">
        <f t="shared" si="26"/>
        <v/>
      </c>
      <c r="AA330" s="472" t="b">
        <f t="shared" si="27"/>
        <v>0</v>
      </c>
      <c r="AB330" s="472" t="s">
        <v>1857</v>
      </c>
      <c r="AC330" s="472" t="str">
        <f t="array" ref="AC330">IFERROR(IF(INDEX('Disaggregation Records'!$G$95:$G$183,MATCH(LEFT(Z330,255),LEFT('Disaggregation Records'!$D$95:$D$183,255),0))=0,"",INDEX('Disaggregation Records'!$G$95:$G$183,MATCH(LEFT(Z330,255),LEFT('Disaggregation Records'!$D$95:$D$183,255),0))),"")</f>
        <v/>
      </c>
      <c r="AD330" s="472" t="s">
        <v>764</v>
      </c>
      <c r="AE330" s="219"/>
      <c r="AF330" s="135"/>
      <c r="AG330" s="135"/>
    </row>
    <row r="331" spans="1:33" ht="37.5" customHeight="1" x14ac:dyDescent="0.3">
      <c r="A331" s="367">
        <v>1</v>
      </c>
      <c r="B331" s="384" t="str">
        <f>IFERROR(VLOOKUP(A331,'Coverage Indicators - Section D'!$A$10:$Y$38,25,FALSE),"")</f>
        <v/>
      </c>
      <c r="C331" s="467" t="str">
        <f t="array" ref="C331">IFERROR(IF(INDEX('Disaggregation Records'!$E$95:$E$183,MATCH(LEFT(Z331,255),LEFT('Disaggregation Records'!$D$95:$D$183,255),0))=0,"",INDEX('Disaggregation Records'!$E$95:$E$183,MATCH(LEFT(Z331,255),LEFT('Disaggregation Records'!$D$95:$D$183,255),0))),"")</f>
        <v/>
      </c>
      <c r="D331" s="467" t="str">
        <f t="array" ref="D331">IFERROR(IF(INDEX('Disaggregation Records'!$F$95:$F$183,MATCH(LEFT(Z331,255),LEFT('Disaggregation Records'!$D$95:$D$183,255),0))=0,"",INDEX('Disaggregation Records'!$F$95:$F$183,MATCH(LEFT(Z331,255),LEFT('Disaggregation Records'!$D$95:$D$183,255),0))),"")</f>
        <v/>
      </c>
      <c r="E331" s="386" t="str">
        <f t="array" ref="E331">IFERROR(IF(INDEX('Disaggregation Data'!$K$315:$K$576,MATCH(LEFT(X331,255),LEFT('Disaggregation Data'!$J$315:$J$576,255),0))=0,"",INDEX('Disaggregation Data'!$K$315:$K$576,MATCH(LEFT(X331,255),LEFT('Disaggregation Data'!J$315:$J$576,255),0))),"")</f>
        <v/>
      </c>
      <c r="F331" s="387" t="str">
        <f t="array" ref="F331">IFERROR(IF(INDEX('Disaggregation Data'!$L$315:$L$576,MATCH(LEFT(X331,255),LEFT('Disaggregation Data'!$J$315:$J$576,255),0))=0,"",INDEX('Disaggregation Data'!$L$315:$L$576,MATCH(LEFT(X331,255),LEFT('Disaggregation Data'!J$315:$J$576,255),0))),"")</f>
        <v/>
      </c>
      <c r="G331" s="442" t="str">
        <f t="array" ref="G331">IFERROR(IF(INDEX('Disaggregation Data'!$M$315:$M$576,MATCH(LEFT(X331,255),LEFT('Disaggregation Data'!$J$315:$J$576,255),0))=0,(E331/F331)*100,INDEX('Disaggregation Data'!$M$315:$M$576,MATCH(LEFT(X331,255),LEFT('Disaggregation Data'!J$315:$J$576,255),0))),"")</f>
        <v/>
      </c>
      <c r="H331" s="390" t="str">
        <f t="array" ref="H331">IFERROR(IF(INDEX('Disaggregation Data'!$N$315:$N$576,MATCH(LEFT(X331,255),LEFT('Disaggregation Data'!$J$315:$J$576,255),0))=0,"",INDEX('Disaggregation Data'!$N$315:$N$576,MATCH(LEFT(X331,255),LEFT('Disaggregation Data'!J$315:$J$576,255),0))),"")</f>
        <v/>
      </c>
      <c r="I331" s="471"/>
      <c r="J331" s="471"/>
      <c r="K331" s="471"/>
      <c r="L331" s="471"/>
      <c r="M331" s="471"/>
      <c r="N331" s="471"/>
      <c r="O331" s="471"/>
      <c r="P331" s="471"/>
      <c r="Q331" s="471"/>
      <c r="R331" s="471"/>
      <c r="S331" s="471"/>
      <c r="T331" s="471"/>
      <c r="U331" s="390" t="str">
        <f t="array" ref="U331">IFERROR(IF(INDEX('Disaggregation Data'!$O$315:$O$576,MATCH(LEFT(X331,255),LEFT('Disaggregation Data'!$J$315:$J$576,255),0))=0,"",INDEX('Disaggregation Data'!$O$315:$O$576,MATCH(LEFT(X331,255),LEFT('Disaggregation Data'!J$315:$J$576,255),0))),"")</f>
        <v/>
      </c>
      <c r="V331" s="402" t="str">
        <f t="array" ref="V331">IFERROR(IF(INDEX('Disaggregation Data'!$P$315:$P$576,MATCH(LEFT(X331,255),LEFT('Disaggregation Data'!$J$315:$J$576,255),0))=0,"",INDEX('Disaggregation Data'!$P$315:$P$576,MATCH(LEFT(X331,255),LEFT('Disaggregation Data'!J$315:$J$576,255),0))),"")</f>
        <v/>
      </c>
      <c r="W331" s="472"/>
      <c r="X331" s="472" t="str">
        <f t="shared" si="24"/>
        <v/>
      </c>
      <c r="Y331" s="472">
        <f t="shared" si="25"/>
        <v>5</v>
      </c>
      <c r="Z331" s="472" t="str">
        <f t="shared" si="26"/>
        <v/>
      </c>
      <c r="AA331" s="472" t="b">
        <f t="shared" si="27"/>
        <v>0</v>
      </c>
      <c r="AB331" s="472" t="s">
        <v>1858</v>
      </c>
      <c r="AC331" s="472" t="str">
        <f t="array" ref="AC331">IFERROR(IF(INDEX('Disaggregation Records'!$G$95:$G$183,MATCH(LEFT(Z331,255),LEFT('Disaggregation Records'!$D$95:$D$183,255),0))=0,"",INDEX('Disaggregation Records'!$G$95:$G$183,MATCH(LEFT(Z331,255),LEFT('Disaggregation Records'!$D$95:$D$183,255),0))),"")</f>
        <v/>
      </c>
      <c r="AD331" s="472" t="s">
        <v>764</v>
      </c>
      <c r="AE331" s="219"/>
      <c r="AF331" s="135"/>
      <c r="AG331" s="135"/>
    </row>
    <row r="332" spans="1:33" ht="37.5" customHeight="1" x14ac:dyDescent="0.3">
      <c r="A332" s="367">
        <v>1</v>
      </c>
      <c r="B332" s="384" t="str">
        <f>IFERROR(VLOOKUP(A332,'Coverage Indicators - Section D'!$A$10:$Y$38,25,FALSE),"")</f>
        <v/>
      </c>
      <c r="C332" s="467" t="str">
        <f t="array" ref="C332">IFERROR(IF(INDEX('Disaggregation Records'!$E$95:$E$183,MATCH(LEFT(Z332,255),LEFT('Disaggregation Records'!$D$95:$D$183,255),0))=0,"",INDEX('Disaggregation Records'!$E$95:$E$183,MATCH(LEFT(Z332,255),LEFT('Disaggregation Records'!$D$95:$D$183,255),0))),"")</f>
        <v/>
      </c>
      <c r="D332" s="467" t="str">
        <f t="array" ref="D332">IFERROR(IF(INDEX('Disaggregation Records'!$F$95:$F$183,MATCH(LEFT(Z332,255),LEFT('Disaggregation Records'!$D$95:$D$183,255),0))=0,"",INDEX('Disaggregation Records'!$F$95:$F$183,MATCH(LEFT(Z332,255),LEFT('Disaggregation Records'!$D$95:$D$183,255),0))),"")</f>
        <v/>
      </c>
      <c r="E332" s="386" t="str">
        <f t="array" ref="E332">IFERROR(IF(INDEX('Disaggregation Data'!$K$315:$K$576,MATCH(LEFT(X332,255),LEFT('Disaggregation Data'!$J$315:$J$576,255),0))=0,"",INDEX('Disaggregation Data'!$K$315:$K$576,MATCH(LEFT(X332,255),LEFT('Disaggregation Data'!J$315:$J$576,255),0))),"")</f>
        <v/>
      </c>
      <c r="F332" s="387" t="str">
        <f t="array" ref="F332">IFERROR(IF(INDEX('Disaggregation Data'!$L$315:$L$576,MATCH(LEFT(X332,255),LEFT('Disaggregation Data'!$J$315:$J$576,255),0))=0,"",INDEX('Disaggregation Data'!$L$315:$L$576,MATCH(LEFT(X332,255),LEFT('Disaggregation Data'!J$315:$J$576,255),0))),"")</f>
        <v/>
      </c>
      <c r="G332" s="442" t="str">
        <f t="array" ref="G332">IFERROR(IF(INDEX('Disaggregation Data'!$M$315:$M$576,MATCH(LEFT(X332,255),LEFT('Disaggregation Data'!$J$315:$J$576,255),0))=0,(E332/F332)*100,INDEX('Disaggregation Data'!$M$315:$M$576,MATCH(LEFT(X332,255),LEFT('Disaggregation Data'!J$315:$J$576,255),0))),"")</f>
        <v/>
      </c>
      <c r="H332" s="390" t="str">
        <f t="array" ref="H332">IFERROR(IF(INDEX('Disaggregation Data'!$N$315:$N$576,MATCH(LEFT(X332,255),LEFT('Disaggregation Data'!$J$315:$J$576,255),0))=0,"",INDEX('Disaggregation Data'!$N$315:$N$576,MATCH(LEFT(X332,255),LEFT('Disaggregation Data'!J$315:$J$576,255),0))),"")</f>
        <v/>
      </c>
      <c r="I332" s="471"/>
      <c r="J332" s="471"/>
      <c r="K332" s="471"/>
      <c r="L332" s="471"/>
      <c r="M332" s="471"/>
      <c r="N332" s="471"/>
      <c r="O332" s="471"/>
      <c r="P332" s="471"/>
      <c r="Q332" s="471"/>
      <c r="R332" s="471"/>
      <c r="S332" s="471"/>
      <c r="T332" s="471"/>
      <c r="U332" s="390" t="str">
        <f t="array" ref="U332">IFERROR(IF(INDEX('Disaggregation Data'!$O$315:$O$576,MATCH(LEFT(X332,255),LEFT('Disaggregation Data'!$J$315:$J$576,255),0))=0,"",INDEX('Disaggregation Data'!$O$315:$O$576,MATCH(LEFT(X332,255),LEFT('Disaggregation Data'!J$315:$J$576,255),0))),"")</f>
        <v/>
      </c>
      <c r="V332" s="402" t="str">
        <f t="array" ref="V332">IFERROR(IF(INDEX('Disaggregation Data'!$P$315:$P$576,MATCH(LEFT(X332,255),LEFT('Disaggregation Data'!$J$315:$J$576,255),0))=0,"",INDEX('Disaggregation Data'!$P$315:$P$576,MATCH(LEFT(X332,255),LEFT('Disaggregation Data'!J$315:$J$576,255),0))),"")</f>
        <v/>
      </c>
      <c r="W332" s="472"/>
      <c r="X332" s="472" t="str">
        <f t="shared" si="24"/>
        <v/>
      </c>
      <c r="Y332" s="472">
        <f t="shared" si="25"/>
        <v>6</v>
      </c>
      <c r="Z332" s="472" t="str">
        <f t="shared" si="26"/>
        <v/>
      </c>
      <c r="AA332" s="472" t="b">
        <f t="shared" si="27"/>
        <v>0</v>
      </c>
      <c r="AB332" s="472" t="s">
        <v>1859</v>
      </c>
      <c r="AC332" s="472" t="str">
        <f t="array" ref="AC332">IFERROR(IF(INDEX('Disaggregation Records'!$G$95:$G$183,MATCH(LEFT(Z332,255),LEFT('Disaggregation Records'!$D$95:$D$183,255),0))=0,"",INDEX('Disaggregation Records'!$G$95:$G$183,MATCH(LEFT(Z332,255),LEFT('Disaggregation Records'!$D$95:$D$183,255),0))),"")</f>
        <v/>
      </c>
      <c r="AD332" s="472" t="s">
        <v>764</v>
      </c>
      <c r="AE332" s="219"/>
      <c r="AF332" s="135"/>
      <c r="AG332" s="135"/>
    </row>
    <row r="333" spans="1:33" ht="37.5" customHeight="1" x14ac:dyDescent="0.3">
      <c r="A333" s="367">
        <v>1</v>
      </c>
      <c r="B333" s="384" t="str">
        <f>IFERROR(VLOOKUP(A333,'Coverage Indicators - Section D'!$A$10:$Y$38,25,FALSE),"")</f>
        <v/>
      </c>
      <c r="C333" s="467" t="str">
        <f t="array" ref="C333">IFERROR(IF(INDEX('Disaggregation Records'!$E$95:$E$183,MATCH(LEFT(Z333,255),LEFT('Disaggregation Records'!$D$95:$D$183,255),0))=0,"",INDEX('Disaggregation Records'!$E$95:$E$183,MATCH(LEFT(Z333,255),LEFT('Disaggregation Records'!$D$95:$D$183,255),0))),"")</f>
        <v/>
      </c>
      <c r="D333" s="467" t="str">
        <f t="array" ref="D333">IFERROR(IF(INDEX('Disaggregation Records'!$F$95:$F$183,MATCH(LEFT(Z333,255),LEFT('Disaggregation Records'!$D$95:$D$183,255),0))=0,"",INDEX('Disaggregation Records'!$F$95:$F$183,MATCH(LEFT(Z333,255),LEFT('Disaggregation Records'!$D$95:$D$183,255),0))),"")</f>
        <v/>
      </c>
      <c r="E333" s="386" t="str">
        <f t="array" ref="E333">IFERROR(IF(INDEX('Disaggregation Data'!$K$315:$K$576,MATCH(LEFT(X333,255),LEFT('Disaggregation Data'!$J$315:$J$576,255),0))=0,"",INDEX('Disaggregation Data'!$K$315:$K$576,MATCH(LEFT(X333,255),LEFT('Disaggregation Data'!J$315:$J$576,255),0))),"")</f>
        <v/>
      </c>
      <c r="F333" s="387" t="str">
        <f t="array" ref="F333">IFERROR(IF(INDEX('Disaggregation Data'!$L$315:$L$576,MATCH(LEFT(X333,255),LEFT('Disaggregation Data'!$J$315:$J$576,255),0))=0,"",INDEX('Disaggregation Data'!$L$315:$L$576,MATCH(LEFT(X333,255),LEFT('Disaggregation Data'!J$315:$J$576,255),0))),"")</f>
        <v/>
      </c>
      <c r="G333" s="442" t="str">
        <f t="array" ref="G333">IFERROR(IF(INDEX('Disaggregation Data'!$M$315:$M$576,MATCH(LEFT(X333,255),LEFT('Disaggregation Data'!$J$315:$J$576,255),0))=0,(E333/F333)*100,INDEX('Disaggregation Data'!$M$315:$M$576,MATCH(LEFT(X333,255),LEFT('Disaggregation Data'!J$315:$J$576,255),0))),"")</f>
        <v/>
      </c>
      <c r="H333" s="390" t="str">
        <f t="array" ref="H333">IFERROR(IF(INDEX('Disaggregation Data'!$N$315:$N$576,MATCH(LEFT(X333,255),LEFT('Disaggregation Data'!$J$315:$J$576,255),0))=0,"",INDEX('Disaggregation Data'!$N$315:$N$576,MATCH(LEFT(X333,255),LEFT('Disaggregation Data'!J$315:$J$576,255),0))),"")</f>
        <v/>
      </c>
      <c r="I333" s="471"/>
      <c r="J333" s="471"/>
      <c r="K333" s="471"/>
      <c r="L333" s="471"/>
      <c r="M333" s="471"/>
      <c r="N333" s="471"/>
      <c r="O333" s="471"/>
      <c r="P333" s="471"/>
      <c r="Q333" s="471"/>
      <c r="R333" s="471"/>
      <c r="S333" s="471"/>
      <c r="T333" s="471"/>
      <c r="U333" s="390" t="str">
        <f t="array" ref="U333">IFERROR(IF(INDEX('Disaggregation Data'!$O$315:$O$576,MATCH(LEFT(X333,255),LEFT('Disaggregation Data'!$J$315:$J$576,255),0))=0,"",INDEX('Disaggregation Data'!$O$315:$O$576,MATCH(LEFT(X333,255),LEFT('Disaggregation Data'!J$315:$J$576,255),0))),"")</f>
        <v/>
      </c>
      <c r="V333" s="402" t="str">
        <f t="array" ref="V333">IFERROR(IF(INDEX('Disaggregation Data'!$P$315:$P$576,MATCH(LEFT(X333,255),LEFT('Disaggregation Data'!$J$315:$J$576,255),0))=0,"",INDEX('Disaggregation Data'!$P$315:$P$576,MATCH(LEFT(X333,255),LEFT('Disaggregation Data'!J$315:$J$576,255),0))),"")</f>
        <v/>
      </c>
      <c r="W333" s="472"/>
      <c r="X333" s="472" t="str">
        <f t="shared" si="24"/>
        <v/>
      </c>
      <c r="Y333" s="472">
        <f t="shared" si="25"/>
        <v>7</v>
      </c>
      <c r="Z333" s="472" t="str">
        <f t="shared" si="26"/>
        <v/>
      </c>
      <c r="AA333" s="472" t="b">
        <f t="shared" si="27"/>
        <v>0</v>
      </c>
      <c r="AB333" s="472" t="s">
        <v>1860</v>
      </c>
      <c r="AC333" s="472" t="str">
        <f t="array" ref="AC333">IFERROR(IF(INDEX('Disaggregation Records'!$G$95:$G$183,MATCH(LEFT(Z333,255),LEFT('Disaggregation Records'!$D$95:$D$183,255),0))=0,"",INDEX('Disaggregation Records'!$G$95:$G$183,MATCH(LEFT(Z333,255),LEFT('Disaggregation Records'!$D$95:$D$183,255),0))),"")</f>
        <v/>
      </c>
      <c r="AD333" s="472" t="s">
        <v>764</v>
      </c>
      <c r="AE333" s="219"/>
      <c r="AF333" s="135"/>
      <c r="AG333" s="135"/>
    </row>
    <row r="334" spans="1:33" ht="37.5" customHeight="1" x14ac:dyDescent="0.3">
      <c r="A334" s="367">
        <v>1</v>
      </c>
      <c r="B334" s="384" t="str">
        <f>IFERROR(VLOOKUP(A334,'Coverage Indicators - Section D'!$A$10:$Y$38,25,FALSE),"")</f>
        <v/>
      </c>
      <c r="C334" s="467" t="str">
        <f t="array" ref="C334">IFERROR(IF(INDEX('Disaggregation Records'!$E$95:$E$183,MATCH(LEFT(Z334,255),LEFT('Disaggregation Records'!$D$95:$D$183,255),0))=0,"",INDEX('Disaggregation Records'!$E$95:$E$183,MATCH(LEFT(Z334,255),LEFT('Disaggregation Records'!$D$95:$D$183,255),0))),"")</f>
        <v/>
      </c>
      <c r="D334" s="467" t="str">
        <f t="array" ref="D334">IFERROR(IF(INDEX('Disaggregation Records'!$F$95:$F$183,MATCH(LEFT(Z334,255),LEFT('Disaggregation Records'!$D$95:$D$183,255),0))=0,"",INDEX('Disaggregation Records'!$F$95:$F$183,MATCH(LEFT(Z334,255),LEFT('Disaggregation Records'!$D$95:$D$183,255),0))),"")</f>
        <v/>
      </c>
      <c r="E334" s="386" t="str">
        <f t="array" ref="E334">IFERROR(IF(INDEX('Disaggregation Data'!$K$315:$K$576,MATCH(LEFT(X334,255),LEFT('Disaggregation Data'!$J$315:$J$576,255),0))=0,"",INDEX('Disaggregation Data'!$K$315:$K$576,MATCH(LEFT(X334,255),LEFT('Disaggregation Data'!J$315:$J$576,255),0))),"")</f>
        <v/>
      </c>
      <c r="F334" s="387" t="str">
        <f t="array" ref="F334">IFERROR(IF(INDEX('Disaggregation Data'!$L$315:$L$576,MATCH(LEFT(X334,255),LEFT('Disaggregation Data'!$J$315:$J$576,255),0))=0,"",INDEX('Disaggregation Data'!$L$315:$L$576,MATCH(LEFT(X334,255),LEFT('Disaggregation Data'!J$315:$J$576,255),0))),"")</f>
        <v/>
      </c>
      <c r="G334" s="442" t="str">
        <f t="array" ref="G334">IFERROR(IF(INDEX('Disaggregation Data'!$M$315:$M$576,MATCH(LEFT(X334,255),LEFT('Disaggregation Data'!$J$315:$J$576,255),0))=0,(E334/F334)*100,INDEX('Disaggregation Data'!$M$315:$M$576,MATCH(LEFT(X334,255),LEFT('Disaggregation Data'!J$315:$J$576,255),0))),"")</f>
        <v/>
      </c>
      <c r="H334" s="390" t="str">
        <f t="array" ref="H334">IFERROR(IF(INDEX('Disaggregation Data'!$N$315:$N$576,MATCH(LEFT(X334,255),LEFT('Disaggregation Data'!$J$315:$J$576,255),0))=0,"",INDEX('Disaggregation Data'!$N$315:$N$576,MATCH(LEFT(X334,255),LEFT('Disaggregation Data'!J$315:$J$576,255),0))),"")</f>
        <v/>
      </c>
      <c r="I334" s="471"/>
      <c r="J334" s="471"/>
      <c r="K334" s="471"/>
      <c r="L334" s="471"/>
      <c r="M334" s="471"/>
      <c r="N334" s="471"/>
      <c r="O334" s="471"/>
      <c r="P334" s="471"/>
      <c r="Q334" s="471"/>
      <c r="R334" s="471"/>
      <c r="S334" s="471"/>
      <c r="T334" s="471"/>
      <c r="U334" s="390" t="str">
        <f t="array" ref="U334">IFERROR(IF(INDEX('Disaggregation Data'!$O$315:$O$576,MATCH(LEFT(X334,255),LEFT('Disaggregation Data'!$J$315:$J$576,255),0))=0,"",INDEX('Disaggregation Data'!$O$315:$O$576,MATCH(LEFT(X334,255),LEFT('Disaggregation Data'!J$315:$J$576,255),0))),"")</f>
        <v/>
      </c>
      <c r="V334" s="402" t="str">
        <f t="array" ref="V334">IFERROR(IF(INDEX('Disaggregation Data'!$P$315:$P$576,MATCH(LEFT(X334,255),LEFT('Disaggregation Data'!$J$315:$J$576,255),0))=0,"",INDEX('Disaggregation Data'!$P$315:$P$576,MATCH(LEFT(X334,255),LEFT('Disaggregation Data'!J$315:$J$576,255),0))),"")</f>
        <v/>
      </c>
      <c r="W334" s="472"/>
      <c r="X334" s="472" t="str">
        <f t="shared" si="24"/>
        <v/>
      </c>
      <c r="Y334" s="472">
        <f t="shared" si="25"/>
        <v>8</v>
      </c>
      <c r="Z334" s="472" t="str">
        <f t="shared" si="26"/>
        <v/>
      </c>
      <c r="AA334" s="472" t="b">
        <f t="shared" si="27"/>
        <v>0</v>
      </c>
      <c r="AB334" s="472" t="s">
        <v>1861</v>
      </c>
      <c r="AC334" s="472" t="str">
        <f t="array" ref="AC334">IFERROR(IF(INDEX('Disaggregation Records'!$G$95:$G$183,MATCH(LEFT(Z334,255),LEFT('Disaggregation Records'!$D$95:$D$183,255),0))=0,"",INDEX('Disaggregation Records'!$G$95:$G$183,MATCH(LEFT(Z334,255),LEFT('Disaggregation Records'!$D$95:$D$183,255),0))),"")</f>
        <v/>
      </c>
      <c r="AD334" s="472" t="s">
        <v>764</v>
      </c>
      <c r="AE334" s="219"/>
      <c r="AF334" s="135"/>
      <c r="AG334" s="135"/>
    </row>
    <row r="335" spans="1:33" ht="37.5" customHeight="1" x14ac:dyDescent="0.3">
      <c r="A335" s="367">
        <v>1</v>
      </c>
      <c r="B335" s="384" t="str">
        <f>IFERROR(VLOOKUP(A335,'Coverage Indicators - Section D'!$A$10:$Y$38,25,FALSE),"")</f>
        <v/>
      </c>
      <c r="C335" s="467" t="str">
        <f t="array" ref="C335">IFERROR(IF(INDEX('Disaggregation Records'!$E$95:$E$183,MATCH(LEFT(Z335,255),LEFT('Disaggregation Records'!$D$95:$D$183,255),0))=0,"",INDEX('Disaggregation Records'!$E$95:$E$183,MATCH(LEFT(Z335,255),LEFT('Disaggregation Records'!$D$95:$D$183,255),0))),"")</f>
        <v/>
      </c>
      <c r="D335" s="467" t="str">
        <f t="array" ref="D335">IFERROR(IF(INDEX('Disaggregation Records'!$F$95:$F$183,MATCH(LEFT(Z335,255),LEFT('Disaggregation Records'!$D$95:$D$183,255),0))=0,"",INDEX('Disaggregation Records'!$F$95:$F$183,MATCH(LEFT(Z335,255),LEFT('Disaggregation Records'!$D$95:$D$183,255),0))),"")</f>
        <v/>
      </c>
      <c r="E335" s="386" t="str">
        <f t="array" ref="E335">IFERROR(IF(INDEX('Disaggregation Data'!$K$315:$K$576,MATCH(LEFT(X335,255),LEFT('Disaggregation Data'!$J$315:$J$576,255),0))=0,"",INDEX('Disaggregation Data'!$K$315:$K$576,MATCH(LEFT(X335,255),LEFT('Disaggregation Data'!J$315:$J$576,255),0))),"")</f>
        <v/>
      </c>
      <c r="F335" s="387" t="str">
        <f t="array" ref="F335">IFERROR(IF(INDEX('Disaggregation Data'!$L$315:$L$576,MATCH(LEFT(X335,255),LEFT('Disaggregation Data'!$J$315:$J$576,255),0))=0,"",INDEX('Disaggregation Data'!$L$315:$L$576,MATCH(LEFT(X335,255),LEFT('Disaggregation Data'!J$315:$J$576,255),0))),"")</f>
        <v/>
      </c>
      <c r="G335" s="442" t="str">
        <f t="array" ref="G335">IFERROR(IF(INDEX('Disaggregation Data'!$M$315:$M$576,MATCH(LEFT(X335,255),LEFT('Disaggregation Data'!$J$315:$J$576,255),0))=0,(E335/F335)*100,INDEX('Disaggregation Data'!$M$315:$M$576,MATCH(LEFT(X335,255),LEFT('Disaggregation Data'!J$315:$J$576,255),0))),"")</f>
        <v/>
      </c>
      <c r="H335" s="390" t="str">
        <f t="array" ref="H335">IFERROR(IF(INDEX('Disaggregation Data'!$N$315:$N$576,MATCH(LEFT(X335,255),LEFT('Disaggregation Data'!$J$315:$J$576,255),0))=0,"",INDEX('Disaggregation Data'!$N$315:$N$576,MATCH(LEFT(X335,255),LEFT('Disaggregation Data'!J$315:$J$576,255),0))),"")</f>
        <v/>
      </c>
      <c r="I335" s="471"/>
      <c r="J335" s="471"/>
      <c r="K335" s="471"/>
      <c r="L335" s="471"/>
      <c r="M335" s="471"/>
      <c r="N335" s="471"/>
      <c r="O335" s="471"/>
      <c r="P335" s="471"/>
      <c r="Q335" s="471"/>
      <c r="R335" s="471"/>
      <c r="S335" s="471"/>
      <c r="T335" s="471"/>
      <c r="U335" s="390" t="str">
        <f t="array" ref="U335">IFERROR(IF(INDEX('Disaggregation Data'!$O$315:$O$576,MATCH(LEFT(X335,255),LEFT('Disaggregation Data'!$J$315:$J$576,255),0))=0,"",INDEX('Disaggregation Data'!$O$315:$O$576,MATCH(LEFT(X335,255),LEFT('Disaggregation Data'!J$315:$J$576,255),0))),"")</f>
        <v/>
      </c>
      <c r="V335" s="402" t="str">
        <f t="array" ref="V335">IFERROR(IF(INDEX('Disaggregation Data'!$P$315:$P$576,MATCH(LEFT(X335,255),LEFT('Disaggregation Data'!$J$315:$J$576,255),0))=0,"",INDEX('Disaggregation Data'!$P$315:$P$576,MATCH(LEFT(X335,255),LEFT('Disaggregation Data'!J$315:$J$576,255),0))),"")</f>
        <v/>
      </c>
      <c r="W335" s="472"/>
      <c r="X335" s="472" t="str">
        <f t="shared" si="24"/>
        <v/>
      </c>
      <c r="Y335" s="472">
        <f t="shared" si="25"/>
        <v>9</v>
      </c>
      <c r="Z335" s="472" t="str">
        <f t="shared" si="26"/>
        <v/>
      </c>
      <c r="AA335" s="472" t="b">
        <f t="shared" si="27"/>
        <v>0</v>
      </c>
      <c r="AB335" s="472" t="s">
        <v>1862</v>
      </c>
      <c r="AC335" s="472" t="str">
        <f t="array" ref="AC335">IFERROR(IF(INDEX('Disaggregation Records'!$G$95:$G$183,MATCH(LEFT(Z335,255),LEFT('Disaggregation Records'!$D$95:$D$183,255),0))=0,"",INDEX('Disaggregation Records'!$G$95:$G$183,MATCH(LEFT(Z335,255),LEFT('Disaggregation Records'!$D$95:$D$183,255),0))),"")</f>
        <v/>
      </c>
      <c r="AD335" s="472" t="s">
        <v>764</v>
      </c>
      <c r="AE335" s="219"/>
      <c r="AF335" s="135"/>
      <c r="AG335" s="135"/>
    </row>
    <row r="336" spans="1:33" ht="37.5" customHeight="1" x14ac:dyDescent="0.3">
      <c r="A336" s="367">
        <v>1</v>
      </c>
      <c r="B336" s="384" t="str">
        <f>IFERROR(VLOOKUP(A336,'Coverage Indicators - Section D'!$A$10:$Y$38,25,FALSE),"")</f>
        <v/>
      </c>
      <c r="C336" s="467" t="str">
        <f t="array" ref="C336">IFERROR(IF(INDEX('Disaggregation Records'!$E$95:$E$183,MATCH(LEFT(Z336,255),LEFT('Disaggregation Records'!$D$95:$D$183,255),0))=0,"",INDEX('Disaggregation Records'!$E$95:$E$183,MATCH(LEFT(Z336,255),LEFT('Disaggregation Records'!$D$95:$D$183,255),0))),"")</f>
        <v/>
      </c>
      <c r="D336" s="467" t="str">
        <f t="array" ref="D336">IFERROR(IF(INDEX('Disaggregation Records'!$F$95:$F$183,MATCH(LEFT(Z336,255),LEFT('Disaggregation Records'!$D$95:$D$183,255),0))=0,"",INDEX('Disaggregation Records'!$F$95:$F$183,MATCH(LEFT(Z336,255),LEFT('Disaggregation Records'!$D$95:$D$183,255),0))),"")</f>
        <v/>
      </c>
      <c r="E336" s="386" t="str">
        <f t="array" ref="E336">IFERROR(IF(INDEX('Disaggregation Data'!$K$315:$K$576,MATCH(LEFT(X336,255),LEFT('Disaggregation Data'!$J$315:$J$576,255),0))=0,"",INDEX('Disaggregation Data'!$K$315:$K$576,MATCH(LEFT(X336,255),LEFT('Disaggregation Data'!J$315:$J$576,255),0))),"")</f>
        <v/>
      </c>
      <c r="F336" s="387" t="str">
        <f t="array" ref="F336">IFERROR(IF(INDEX('Disaggregation Data'!$L$315:$L$576,MATCH(LEFT(X336,255),LEFT('Disaggregation Data'!$J$315:$J$576,255),0))=0,"",INDEX('Disaggregation Data'!$L$315:$L$576,MATCH(LEFT(X336,255),LEFT('Disaggregation Data'!J$315:$J$576,255),0))),"")</f>
        <v/>
      </c>
      <c r="G336" s="442" t="str">
        <f t="array" ref="G336">IFERROR(IF(INDEX('Disaggregation Data'!$M$315:$M$576,MATCH(LEFT(X336,255),LEFT('Disaggregation Data'!$J$315:$J$576,255),0))=0,(E336/F336)*100,INDEX('Disaggregation Data'!$M$315:$M$576,MATCH(LEFT(X336,255),LEFT('Disaggregation Data'!J$315:$J$576,255),0))),"")</f>
        <v/>
      </c>
      <c r="H336" s="390" t="str">
        <f t="array" ref="H336">IFERROR(IF(INDEX('Disaggregation Data'!$N$315:$N$576,MATCH(LEFT(X336,255),LEFT('Disaggregation Data'!$J$315:$J$576,255),0))=0,"",INDEX('Disaggregation Data'!$N$315:$N$576,MATCH(LEFT(X336,255),LEFT('Disaggregation Data'!J$315:$J$576,255),0))),"")</f>
        <v/>
      </c>
      <c r="I336" s="471"/>
      <c r="J336" s="471"/>
      <c r="K336" s="471"/>
      <c r="L336" s="471"/>
      <c r="M336" s="471"/>
      <c r="N336" s="471"/>
      <c r="O336" s="471"/>
      <c r="P336" s="471"/>
      <c r="Q336" s="471"/>
      <c r="R336" s="471"/>
      <c r="S336" s="471"/>
      <c r="T336" s="471"/>
      <c r="U336" s="390" t="str">
        <f t="array" ref="U336">IFERROR(IF(INDEX('Disaggregation Data'!$O$315:$O$576,MATCH(LEFT(X336,255),LEFT('Disaggregation Data'!$J$315:$J$576,255),0))=0,"",INDEX('Disaggregation Data'!$O$315:$O$576,MATCH(LEFT(X336,255),LEFT('Disaggregation Data'!J$315:$J$576,255),0))),"")</f>
        <v/>
      </c>
      <c r="V336" s="402" t="str">
        <f t="array" ref="V336">IFERROR(IF(INDEX('Disaggregation Data'!$P$315:$P$576,MATCH(LEFT(X336,255),LEFT('Disaggregation Data'!$J$315:$J$576,255),0))=0,"",INDEX('Disaggregation Data'!$P$315:$P$576,MATCH(LEFT(X336,255),LEFT('Disaggregation Data'!J$315:$J$576,255),0))),"")</f>
        <v/>
      </c>
      <c r="W336" s="472"/>
      <c r="X336" s="472" t="str">
        <f t="shared" si="24"/>
        <v/>
      </c>
      <c r="Y336" s="472">
        <f t="shared" si="25"/>
        <v>10</v>
      </c>
      <c r="Z336" s="472" t="str">
        <f t="shared" si="26"/>
        <v/>
      </c>
      <c r="AA336" s="472" t="b">
        <f t="shared" si="27"/>
        <v>0</v>
      </c>
      <c r="AB336" s="472" t="s">
        <v>1863</v>
      </c>
      <c r="AC336" s="472" t="str">
        <f t="array" ref="AC336">IFERROR(IF(INDEX('Disaggregation Records'!$G$95:$G$183,MATCH(LEFT(Z336,255),LEFT('Disaggregation Records'!$D$95:$D$183,255),0))=0,"",INDEX('Disaggregation Records'!$G$95:$G$183,MATCH(LEFT(Z336,255),LEFT('Disaggregation Records'!$D$95:$D$183,255),0))),"")</f>
        <v/>
      </c>
      <c r="AD336" s="472" t="s">
        <v>764</v>
      </c>
      <c r="AE336" s="219"/>
      <c r="AF336" s="135"/>
      <c r="AG336" s="135"/>
    </row>
    <row r="337" spans="1:33" ht="37.5" customHeight="1" x14ac:dyDescent="0.3">
      <c r="A337" s="367">
        <v>2</v>
      </c>
      <c r="B337" s="384" t="str">
        <f>IFERROR(VLOOKUP(A337,'Coverage Indicators - Section D'!$A$10:$Y$38,25,FALSE),"")</f>
        <v/>
      </c>
      <c r="C337" s="467" t="str">
        <f t="array" ref="C337">IFERROR(IF(INDEX('Disaggregation Records'!$E$95:$E$183,MATCH(LEFT(Z337,255),LEFT('Disaggregation Records'!$D$95:$D$183,255),0))=0,"",INDEX('Disaggregation Records'!$E$95:$E$183,MATCH(LEFT(Z337,255),LEFT('Disaggregation Records'!$D$95:$D$183,255),0))),"")</f>
        <v/>
      </c>
      <c r="D337" s="467" t="str">
        <f t="array" ref="D337">IFERROR(IF(INDEX('Disaggregation Records'!$F$95:$F$183,MATCH(LEFT(Z337,255),LEFT('Disaggregation Records'!$D$95:$D$183,255),0))=0,"",INDEX('Disaggregation Records'!$F$95:$F$183,MATCH(LEFT(Z337,255),LEFT('Disaggregation Records'!$D$95:$D$183,255),0))),"")</f>
        <v/>
      </c>
      <c r="E337" s="386" t="str">
        <f t="array" ref="E337">IFERROR(IF(INDEX('Disaggregation Data'!$K$315:$K$576,MATCH(LEFT(X337,255),LEFT('Disaggregation Data'!$J$315:$J$576,255),0))=0,"",INDEX('Disaggregation Data'!$K$315:$K$576,MATCH(LEFT(X337,255),LEFT('Disaggregation Data'!J$315:$J$576,255),0))),"")</f>
        <v/>
      </c>
      <c r="F337" s="387" t="str">
        <f t="array" ref="F337">IFERROR(IF(INDEX('Disaggregation Data'!$L$315:$L$576,MATCH(LEFT(X337,255),LEFT('Disaggregation Data'!$J$315:$J$576,255),0))=0,"",INDEX('Disaggregation Data'!$L$315:$L$576,MATCH(LEFT(X337,255),LEFT('Disaggregation Data'!J$315:$J$576,255),0))),"")</f>
        <v/>
      </c>
      <c r="G337" s="442" t="str">
        <f t="array" ref="G337">IFERROR(IF(INDEX('Disaggregation Data'!$M$315:$M$576,MATCH(LEFT(X337,255),LEFT('Disaggregation Data'!$J$315:$J$576,255),0))=0,(E337/F337)*100,INDEX('Disaggregation Data'!$M$315:$M$576,MATCH(LEFT(X337,255),LEFT('Disaggregation Data'!J$315:$J$576,255),0))),"")</f>
        <v/>
      </c>
      <c r="H337" s="390" t="str">
        <f t="array" ref="H337">IFERROR(IF(INDEX('Disaggregation Data'!$N$315:$N$576,MATCH(LEFT(X337,255),LEFT('Disaggregation Data'!$J$315:$J$576,255),0))=0,"",INDEX('Disaggregation Data'!$N$315:$N$576,MATCH(LEFT(X337,255),LEFT('Disaggregation Data'!J$315:$J$576,255),0))),"")</f>
        <v/>
      </c>
      <c r="I337" s="471"/>
      <c r="J337" s="471"/>
      <c r="K337" s="471"/>
      <c r="L337" s="471"/>
      <c r="M337" s="471"/>
      <c r="N337" s="471"/>
      <c r="O337" s="471"/>
      <c r="P337" s="471"/>
      <c r="Q337" s="471"/>
      <c r="R337" s="471"/>
      <c r="S337" s="471"/>
      <c r="T337" s="471"/>
      <c r="U337" s="390" t="str">
        <f t="array" ref="U337">IFERROR(IF(INDEX('Disaggregation Data'!$O$315:$O$576,MATCH(LEFT(X337,255),LEFT('Disaggregation Data'!$J$315:$J$576,255),0))=0,"",INDEX('Disaggregation Data'!$O$315:$O$576,MATCH(LEFT(X337,255),LEFT('Disaggregation Data'!J$315:$J$576,255),0))),"")</f>
        <v/>
      </c>
      <c r="V337" s="402" t="str">
        <f t="array" ref="V337">IFERROR(IF(INDEX('Disaggregation Data'!$P$315:$P$576,MATCH(LEFT(X337,255),LEFT('Disaggregation Data'!$J$315:$J$576,255),0))=0,"",INDEX('Disaggregation Data'!$P$315:$P$576,MATCH(LEFT(X337,255),LEFT('Disaggregation Data'!J$315:$J$576,255),0))),"")</f>
        <v/>
      </c>
      <c r="W337" s="472"/>
      <c r="X337" s="472" t="str">
        <f t="shared" si="24"/>
        <v/>
      </c>
      <c r="Y337" s="472">
        <f t="shared" si="25"/>
        <v>11</v>
      </c>
      <c r="Z337" s="472" t="str">
        <f t="shared" si="26"/>
        <v/>
      </c>
      <c r="AA337" s="472" t="b">
        <f t="shared" si="27"/>
        <v>0</v>
      </c>
      <c r="AB337" s="472" t="s">
        <v>1864</v>
      </c>
      <c r="AC337" s="472" t="str">
        <f t="array" ref="AC337">IFERROR(IF(INDEX('Disaggregation Records'!$G$95:$G$183,MATCH(LEFT(Z337,255),LEFT('Disaggregation Records'!$D$95:$D$183,255),0))=0,"",INDEX('Disaggregation Records'!$G$95:$G$183,MATCH(LEFT(Z337,255),LEFT('Disaggregation Records'!$D$95:$D$183,255),0))),"")</f>
        <v/>
      </c>
      <c r="AD337" s="472" t="s">
        <v>767</v>
      </c>
      <c r="AE337" s="219"/>
      <c r="AF337" s="135"/>
      <c r="AG337" s="135"/>
    </row>
    <row r="338" spans="1:33" ht="37.5" customHeight="1" x14ac:dyDescent="0.3">
      <c r="A338" s="367">
        <v>2</v>
      </c>
      <c r="B338" s="384" t="str">
        <f>IFERROR(VLOOKUP(A338,'Coverage Indicators - Section D'!$A$10:$Y$38,25,FALSE),"")</f>
        <v/>
      </c>
      <c r="C338" s="467" t="str">
        <f t="array" ref="C338">IFERROR(IF(INDEX('Disaggregation Records'!$E$95:$E$183,MATCH(LEFT(Z338,255),LEFT('Disaggregation Records'!$D$95:$D$183,255),0))=0,"",INDEX('Disaggregation Records'!$E$95:$E$183,MATCH(LEFT(Z338,255),LEFT('Disaggregation Records'!$D$95:$D$183,255),0))),"")</f>
        <v/>
      </c>
      <c r="D338" s="467" t="str">
        <f t="array" ref="D338">IFERROR(IF(INDEX('Disaggregation Records'!$F$95:$F$183,MATCH(LEFT(Z338,255),LEFT('Disaggregation Records'!$D$95:$D$183,255),0))=0,"",INDEX('Disaggregation Records'!$F$95:$F$183,MATCH(LEFT(Z338,255),LEFT('Disaggregation Records'!$D$95:$D$183,255),0))),"")</f>
        <v/>
      </c>
      <c r="E338" s="386" t="str">
        <f t="array" ref="E338">IFERROR(IF(INDEX('Disaggregation Data'!$K$315:$K$576,MATCH(LEFT(X338,255),LEFT('Disaggregation Data'!$J$315:$J$576,255),0))=0,"",INDEX('Disaggregation Data'!$K$315:$K$576,MATCH(LEFT(X338,255),LEFT('Disaggregation Data'!J$315:$J$576,255),0))),"")</f>
        <v/>
      </c>
      <c r="F338" s="387" t="str">
        <f t="array" ref="F338">IFERROR(IF(INDEX('Disaggregation Data'!$L$315:$L$576,MATCH(LEFT(X338,255),LEFT('Disaggregation Data'!$J$315:$J$576,255),0))=0,"",INDEX('Disaggregation Data'!$L$315:$L$576,MATCH(LEFT(X338,255),LEFT('Disaggregation Data'!J$315:$J$576,255),0))),"")</f>
        <v/>
      </c>
      <c r="G338" s="442" t="str">
        <f t="array" ref="G338">IFERROR(IF(INDEX('Disaggregation Data'!$M$315:$M$576,MATCH(LEFT(X338,255),LEFT('Disaggregation Data'!$J$315:$J$576,255),0))=0,(E338/F338)*100,INDEX('Disaggregation Data'!$M$315:$M$576,MATCH(LEFT(X338,255),LEFT('Disaggregation Data'!J$315:$J$576,255),0))),"")</f>
        <v/>
      </c>
      <c r="H338" s="390" t="str">
        <f t="array" ref="H338">IFERROR(IF(INDEX('Disaggregation Data'!$N$315:$N$576,MATCH(LEFT(X338,255),LEFT('Disaggregation Data'!$J$315:$J$576,255),0))=0,"",INDEX('Disaggregation Data'!$N$315:$N$576,MATCH(LEFT(X338,255),LEFT('Disaggregation Data'!J$315:$J$576,255),0))),"")</f>
        <v/>
      </c>
      <c r="I338" s="471"/>
      <c r="J338" s="471"/>
      <c r="K338" s="471"/>
      <c r="L338" s="471"/>
      <c r="M338" s="471"/>
      <c r="N338" s="471"/>
      <c r="O338" s="471"/>
      <c r="P338" s="471"/>
      <c r="Q338" s="471"/>
      <c r="R338" s="471"/>
      <c r="S338" s="471"/>
      <c r="T338" s="471"/>
      <c r="U338" s="390" t="str">
        <f t="array" ref="U338">IFERROR(IF(INDEX('Disaggregation Data'!$O$315:$O$576,MATCH(LEFT(X338,255),LEFT('Disaggregation Data'!$J$315:$J$576,255),0))=0,"",INDEX('Disaggregation Data'!$O$315:$O$576,MATCH(LEFT(X338,255),LEFT('Disaggregation Data'!J$315:$J$576,255),0))),"")</f>
        <v/>
      </c>
      <c r="V338" s="402" t="str">
        <f t="array" ref="V338">IFERROR(IF(INDEX('Disaggregation Data'!$P$315:$P$576,MATCH(LEFT(X338,255),LEFT('Disaggregation Data'!$J$315:$J$576,255),0))=0,"",INDEX('Disaggregation Data'!$P$315:$P$576,MATCH(LEFT(X338,255),LEFT('Disaggregation Data'!J$315:$J$576,255),0))),"")</f>
        <v/>
      </c>
      <c r="W338" s="472"/>
      <c r="X338" s="472" t="str">
        <f t="shared" si="24"/>
        <v/>
      </c>
      <c r="Y338" s="472">
        <f t="shared" si="25"/>
        <v>12</v>
      </c>
      <c r="Z338" s="472" t="str">
        <f t="shared" si="26"/>
        <v/>
      </c>
      <c r="AA338" s="472" t="b">
        <f t="shared" si="27"/>
        <v>0</v>
      </c>
      <c r="AB338" s="472" t="s">
        <v>1865</v>
      </c>
      <c r="AC338" s="472" t="str">
        <f t="array" ref="AC338">IFERROR(IF(INDEX('Disaggregation Records'!$G$95:$G$183,MATCH(LEFT(Z338,255),LEFT('Disaggregation Records'!$D$95:$D$183,255),0))=0,"",INDEX('Disaggregation Records'!$G$95:$G$183,MATCH(LEFT(Z338,255),LEFT('Disaggregation Records'!$D$95:$D$183,255),0))),"")</f>
        <v/>
      </c>
      <c r="AD338" s="472" t="s">
        <v>767</v>
      </c>
      <c r="AE338" s="219"/>
      <c r="AF338" s="135"/>
      <c r="AG338" s="135"/>
    </row>
    <row r="339" spans="1:33" ht="37.5" customHeight="1" x14ac:dyDescent="0.3">
      <c r="A339" s="367">
        <v>2</v>
      </c>
      <c r="B339" s="384" t="str">
        <f>IFERROR(VLOOKUP(A339,'Coverage Indicators - Section D'!$A$10:$Y$38,25,FALSE),"")</f>
        <v/>
      </c>
      <c r="C339" s="467" t="str">
        <f t="array" ref="C339">IFERROR(IF(INDEX('Disaggregation Records'!$E$95:$E$183,MATCH(LEFT(Z339,255),LEFT('Disaggregation Records'!$D$95:$D$183,255),0))=0,"",INDEX('Disaggregation Records'!$E$95:$E$183,MATCH(LEFT(Z339,255),LEFT('Disaggregation Records'!$D$95:$D$183,255),0))),"")</f>
        <v/>
      </c>
      <c r="D339" s="467" t="str">
        <f t="array" ref="D339">IFERROR(IF(INDEX('Disaggregation Records'!$F$95:$F$183,MATCH(LEFT(Z339,255),LEFT('Disaggregation Records'!$D$95:$D$183,255),0))=0,"",INDEX('Disaggregation Records'!$F$95:$F$183,MATCH(LEFT(Z339,255),LEFT('Disaggregation Records'!$D$95:$D$183,255),0))),"")</f>
        <v/>
      </c>
      <c r="E339" s="386" t="str">
        <f t="array" ref="E339">IFERROR(IF(INDEX('Disaggregation Data'!$K$315:$K$576,MATCH(LEFT(X339,255),LEFT('Disaggregation Data'!$J$315:$J$576,255),0))=0,"",INDEX('Disaggregation Data'!$K$315:$K$576,MATCH(LEFT(X339,255),LEFT('Disaggregation Data'!J$315:$J$576,255),0))),"")</f>
        <v/>
      </c>
      <c r="F339" s="387" t="str">
        <f t="array" ref="F339">IFERROR(IF(INDEX('Disaggregation Data'!$L$315:$L$576,MATCH(LEFT(X339,255),LEFT('Disaggregation Data'!$J$315:$J$576,255),0))=0,"",INDEX('Disaggregation Data'!$L$315:$L$576,MATCH(LEFT(X339,255),LEFT('Disaggregation Data'!J$315:$J$576,255),0))),"")</f>
        <v/>
      </c>
      <c r="G339" s="442" t="str">
        <f t="array" ref="G339">IFERROR(IF(INDEX('Disaggregation Data'!$M$315:$M$576,MATCH(LEFT(X339,255),LEFT('Disaggregation Data'!$J$315:$J$576,255),0))=0,(E339/F339)*100,INDEX('Disaggregation Data'!$M$315:$M$576,MATCH(LEFT(X339,255),LEFT('Disaggregation Data'!J$315:$J$576,255),0))),"")</f>
        <v/>
      </c>
      <c r="H339" s="390" t="str">
        <f t="array" ref="H339">IFERROR(IF(INDEX('Disaggregation Data'!$N$315:$N$576,MATCH(LEFT(X339,255),LEFT('Disaggregation Data'!$J$315:$J$576,255),0))=0,"",INDEX('Disaggregation Data'!$N$315:$N$576,MATCH(LEFT(X339,255),LEFT('Disaggregation Data'!J$315:$J$576,255),0))),"")</f>
        <v/>
      </c>
      <c r="I339" s="471"/>
      <c r="J339" s="471"/>
      <c r="K339" s="471"/>
      <c r="L339" s="471"/>
      <c r="M339" s="471"/>
      <c r="N339" s="471"/>
      <c r="O339" s="471"/>
      <c r="P339" s="471"/>
      <c r="Q339" s="471"/>
      <c r="R339" s="471"/>
      <c r="S339" s="471"/>
      <c r="T339" s="471"/>
      <c r="U339" s="390" t="str">
        <f t="array" ref="U339">IFERROR(IF(INDEX('Disaggregation Data'!$O$315:$O$576,MATCH(LEFT(X339,255),LEFT('Disaggregation Data'!$J$315:$J$576,255),0))=0,"",INDEX('Disaggregation Data'!$O$315:$O$576,MATCH(LEFT(X339,255),LEFT('Disaggregation Data'!J$315:$J$576,255),0))),"")</f>
        <v/>
      </c>
      <c r="V339" s="402" t="str">
        <f t="array" ref="V339">IFERROR(IF(INDEX('Disaggregation Data'!$P$315:$P$576,MATCH(LEFT(X339,255),LEFT('Disaggregation Data'!$J$315:$J$576,255),0))=0,"",INDEX('Disaggregation Data'!$P$315:$P$576,MATCH(LEFT(X339,255),LEFT('Disaggregation Data'!J$315:$J$576,255),0))),"")</f>
        <v/>
      </c>
      <c r="W339" s="472"/>
      <c r="X339" s="472" t="str">
        <f t="shared" si="24"/>
        <v/>
      </c>
      <c r="Y339" s="472">
        <f t="shared" si="25"/>
        <v>13</v>
      </c>
      <c r="Z339" s="472" t="str">
        <f t="shared" si="26"/>
        <v/>
      </c>
      <c r="AA339" s="472" t="b">
        <f t="shared" si="27"/>
        <v>0</v>
      </c>
      <c r="AB339" s="472" t="s">
        <v>1866</v>
      </c>
      <c r="AC339" s="472" t="str">
        <f t="array" ref="AC339">IFERROR(IF(INDEX('Disaggregation Records'!$G$95:$G$183,MATCH(LEFT(Z339,255),LEFT('Disaggregation Records'!$D$95:$D$183,255),0))=0,"",INDEX('Disaggregation Records'!$G$95:$G$183,MATCH(LEFT(Z339,255),LEFT('Disaggregation Records'!$D$95:$D$183,255),0))),"")</f>
        <v/>
      </c>
      <c r="AD339" s="472" t="s">
        <v>767</v>
      </c>
      <c r="AE339" s="219"/>
      <c r="AF339" s="135"/>
      <c r="AG339" s="135"/>
    </row>
    <row r="340" spans="1:33" ht="37.5" customHeight="1" x14ac:dyDescent="0.3">
      <c r="A340" s="367">
        <v>2</v>
      </c>
      <c r="B340" s="384" t="str">
        <f>IFERROR(VLOOKUP(A340,'Coverage Indicators - Section D'!$A$10:$Y$38,25,FALSE),"")</f>
        <v/>
      </c>
      <c r="C340" s="467" t="str">
        <f t="array" ref="C340">IFERROR(IF(INDEX('Disaggregation Records'!$E$95:$E$183,MATCH(LEFT(Z340,255),LEFT('Disaggregation Records'!$D$95:$D$183,255),0))=0,"",INDEX('Disaggregation Records'!$E$95:$E$183,MATCH(LEFT(Z340,255),LEFT('Disaggregation Records'!$D$95:$D$183,255),0))),"")</f>
        <v/>
      </c>
      <c r="D340" s="467" t="str">
        <f t="array" ref="D340">IFERROR(IF(INDEX('Disaggregation Records'!$F$95:$F$183,MATCH(LEFT(Z340,255),LEFT('Disaggregation Records'!$D$95:$D$183,255),0))=0,"",INDEX('Disaggregation Records'!$F$95:$F$183,MATCH(LEFT(Z340,255),LEFT('Disaggregation Records'!$D$95:$D$183,255),0))),"")</f>
        <v/>
      </c>
      <c r="E340" s="386" t="str">
        <f t="array" ref="E340">IFERROR(IF(INDEX('Disaggregation Data'!$K$315:$K$576,MATCH(LEFT(X340,255),LEFT('Disaggregation Data'!$J$315:$J$576,255),0))=0,"",INDEX('Disaggregation Data'!$K$315:$K$576,MATCH(LEFT(X340,255),LEFT('Disaggregation Data'!J$315:$J$576,255),0))),"")</f>
        <v/>
      </c>
      <c r="F340" s="387" t="str">
        <f t="array" ref="F340">IFERROR(IF(INDEX('Disaggregation Data'!$L$315:$L$576,MATCH(LEFT(X340,255),LEFT('Disaggregation Data'!$J$315:$J$576,255),0))=0,"",INDEX('Disaggregation Data'!$L$315:$L$576,MATCH(LEFT(X340,255),LEFT('Disaggregation Data'!J$315:$J$576,255),0))),"")</f>
        <v/>
      </c>
      <c r="G340" s="442" t="str">
        <f t="array" ref="G340">IFERROR(IF(INDEX('Disaggregation Data'!$M$315:$M$576,MATCH(LEFT(X340,255),LEFT('Disaggregation Data'!$J$315:$J$576,255),0))=0,(E340/F340)*100,INDEX('Disaggregation Data'!$M$315:$M$576,MATCH(LEFT(X340,255),LEFT('Disaggregation Data'!J$315:$J$576,255),0))),"")</f>
        <v/>
      </c>
      <c r="H340" s="390" t="str">
        <f t="array" ref="H340">IFERROR(IF(INDEX('Disaggregation Data'!$N$315:$N$576,MATCH(LEFT(X340,255),LEFT('Disaggregation Data'!$J$315:$J$576,255),0))=0,"",INDEX('Disaggregation Data'!$N$315:$N$576,MATCH(LEFT(X340,255),LEFT('Disaggregation Data'!J$315:$J$576,255),0))),"")</f>
        <v/>
      </c>
      <c r="I340" s="471"/>
      <c r="J340" s="471"/>
      <c r="K340" s="471"/>
      <c r="L340" s="471"/>
      <c r="M340" s="471"/>
      <c r="N340" s="471"/>
      <c r="O340" s="471"/>
      <c r="P340" s="471"/>
      <c r="Q340" s="471"/>
      <c r="R340" s="471"/>
      <c r="S340" s="471"/>
      <c r="T340" s="471"/>
      <c r="U340" s="390" t="str">
        <f t="array" ref="U340">IFERROR(IF(INDEX('Disaggregation Data'!$O$315:$O$576,MATCH(LEFT(X340,255),LEFT('Disaggregation Data'!$J$315:$J$576,255),0))=0,"",INDEX('Disaggregation Data'!$O$315:$O$576,MATCH(LEFT(X340,255),LEFT('Disaggregation Data'!J$315:$J$576,255),0))),"")</f>
        <v/>
      </c>
      <c r="V340" s="402" t="str">
        <f t="array" ref="V340">IFERROR(IF(INDEX('Disaggregation Data'!$P$315:$P$576,MATCH(LEFT(X340,255),LEFT('Disaggregation Data'!$J$315:$J$576,255),0))=0,"",INDEX('Disaggregation Data'!$P$315:$P$576,MATCH(LEFT(X340,255),LEFT('Disaggregation Data'!J$315:$J$576,255),0))),"")</f>
        <v/>
      </c>
      <c r="W340" s="472"/>
      <c r="X340" s="472" t="str">
        <f t="shared" si="24"/>
        <v/>
      </c>
      <c r="Y340" s="472">
        <f t="shared" si="25"/>
        <v>14</v>
      </c>
      <c r="Z340" s="472" t="str">
        <f t="shared" si="26"/>
        <v/>
      </c>
      <c r="AA340" s="472" t="b">
        <f t="shared" si="27"/>
        <v>0</v>
      </c>
      <c r="AB340" s="472" t="s">
        <v>1867</v>
      </c>
      <c r="AC340" s="472" t="str">
        <f t="array" ref="AC340">IFERROR(IF(INDEX('Disaggregation Records'!$G$95:$G$183,MATCH(LEFT(Z340,255),LEFT('Disaggregation Records'!$D$95:$D$183,255),0))=0,"",INDEX('Disaggregation Records'!$G$95:$G$183,MATCH(LEFT(Z340,255),LEFT('Disaggregation Records'!$D$95:$D$183,255),0))),"")</f>
        <v/>
      </c>
      <c r="AD340" s="472" t="s">
        <v>767</v>
      </c>
      <c r="AE340" s="219"/>
      <c r="AF340" s="135"/>
      <c r="AG340" s="135"/>
    </row>
    <row r="341" spans="1:33" ht="37.5" customHeight="1" x14ac:dyDescent="0.3">
      <c r="A341" s="367">
        <v>2</v>
      </c>
      <c r="B341" s="384" t="str">
        <f>IFERROR(VLOOKUP(A341,'Coverage Indicators - Section D'!$A$10:$Y$38,25,FALSE),"")</f>
        <v/>
      </c>
      <c r="C341" s="467" t="str">
        <f t="array" ref="C341">IFERROR(IF(INDEX('Disaggregation Records'!$E$95:$E$183,MATCH(LEFT(Z341,255),LEFT('Disaggregation Records'!$D$95:$D$183,255),0))=0,"",INDEX('Disaggregation Records'!$E$95:$E$183,MATCH(LEFT(Z341,255),LEFT('Disaggregation Records'!$D$95:$D$183,255),0))),"")</f>
        <v/>
      </c>
      <c r="D341" s="467" t="str">
        <f t="array" ref="D341">IFERROR(IF(INDEX('Disaggregation Records'!$F$95:$F$183,MATCH(LEFT(Z341,255),LEFT('Disaggregation Records'!$D$95:$D$183,255),0))=0,"",INDEX('Disaggregation Records'!$F$95:$F$183,MATCH(LEFT(Z341,255),LEFT('Disaggregation Records'!$D$95:$D$183,255),0))),"")</f>
        <v/>
      </c>
      <c r="E341" s="386" t="str">
        <f t="array" ref="E341">IFERROR(IF(INDEX('Disaggregation Data'!$K$315:$K$576,MATCH(LEFT(X341,255),LEFT('Disaggregation Data'!$J$315:$J$576,255),0))=0,"",INDEX('Disaggregation Data'!$K$315:$K$576,MATCH(LEFT(X341,255),LEFT('Disaggregation Data'!J$315:$J$576,255),0))),"")</f>
        <v/>
      </c>
      <c r="F341" s="387" t="str">
        <f t="array" ref="F341">IFERROR(IF(INDEX('Disaggregation Data'!$L$315:$L$576,MATCH(LEFT(X341,255),LEFT('Disaggregation Data'!$J$315:$J$576,255),0))=0,"",INDEX('Disaggregation Data'!$L$315:$L$576,MATCH(LEFT(X341,255),LEFT('Disaggregation Data'!J$315:$J$576,255),0))),"")</f>
        <v/>
      </c>
      <c r="G341" s="442" t="str">
        <f t="array" ref="G341">IFERROR(IF(INDEX('Disaggregation Data'!$M$315:$M$576,MATCH(LEFT(X341,255),LEFT('Disaggregation Data'!$J$315:$J$576,255),0))=0,(E341/F341)*100,INDEX('Disaggregation Data'!$M$315:$M$576,MATCH(LEFT(X341,255),LEFT('Disaggregation Data'!J$315:$J$576,255),0))),"")</f>
        <v/>
      </c>
      <c r="H341" s="390" t="str">
        <f t="array" ref="H341">IFERROR(IF(INDEX('Disaggregation Data'!$N$315:$N$576,MATCH(LEFT(X341,255),LEFT('Disaggregation Data'!$J$315:$J$576,255),0))=0,"",INDEX('Disaggregation Data'!$N$315:$N$576,MATCH(LEFT(X341,255),LEFT('Disaggregation Data'!J$315:$J$576,255),0))),"")</f>
        <v/>
      </c>
      <c r="I341" s="471"/>
      <c r="J341" s="471"/>
      <c r="K341" s="471"/>
      <c r="L341" s="471"/>
      <c r="M341" s="471"/>
      <c r="N341" s="471"/>
      <c r="O341" s="471"/>
      <c r="P341" s="471"/>
      <c r="Q341" s="471"/>
      <c r="R341" s="471"/>
      <c r="S341" s="471"/>
      <c r="T341" s="471"/>
      <c r="U341" s="390" t="str">
        <f t="array" ref="U341">IFERROR(IF(INDEX('Disaggregation Data'!$O$315:$O$576,MATCH(LEFT(X341,255),LEFT('Disaggregation Data'!$J$315:$J$576,255),0))=0,"",INDEX('Disaggregation Data'!$O$315:$O$576,MATCH(LEFT(X341,255),LEFT('Disaggregation Data'!J$315:$J$576,255),0))),"")</f>
        <v/>
      </c>
      <c r="V341" s="402" t="str">
        <f t="array" ref="V341">IFERROR(IF(INDEX('Disaggregation Data'!$P$315:$P$576,MATCH(LEFT(X341,255),LEFT('Disaggregation Data'!$J$315:$J$576,255),0))=0,"",INDEX('Disaggregation Data'!$P$315:$P$576,MATCH(LEFT(X341,255),LEFT('Disaggregation Data'!J$315:$J$576,255),0))),"")</f>
        <v/>
      </c>
      <c r="W341" s="472"/>
      <c r="X341" s="472" t="str">
        <f t="shared" si="24"/>
        <v/>
      </c>
      <c r="Y341" s="472">
        <f t="shared" si="25"/>
        <v>15</v>
      </c>
      <c r="Z341" s="472" t="str">
        <f t="shared" si="26"/>
        <v/>
      </c>
      <c r="AA341" s="472" t="b">
        <f t="shared" si="27"/>
        <v>0</v>
      </c>
      <c r="AB341" s="472" t="s">
        <v>1868</v>
      </c>
      <c r="AC341" s="472" t="str">
        <f t="array" ref="AC341">IFERROR(IF(INDEX('Disaggregation Records'!$G$95:$G$183,MATCH(LEFT(Z341,255),LEFT('Disaggregation Records'!$D$95:$D$183,255),0))=0,"",INDEX('Disaggregation Records'!$G$95:$G$183,MATCH(LEFT(Z341,255),LEFT('Disaggregation Records'!$D$95:$D$183,255),0))),"")</f>
        <v/>
      </c>
      <c r="AD341" s="472" t="s">
        <v>767</v>
      </c>
      <c r="AE341" s="219"/>
      <c r="AF341" s="135"/>
      <c r="AG341" s="135"/>
    </row>
    <row r="342" spans="1:33" ht="37.5" customHeight="1" x14ac:dyDescent="0.3">
      <c r="A342" s="367">
        <v>2</v>
      </c>
      <c r="B342" s="384" t="str">
        <f>IFERROR(VLOOKUP(A342,'Coverage Indicators - Section D'!$A$10:$Y$38,25,FALSE),"")</f>
        <v/>
      </c>
      <c r="C342" s="467" t="str">
        <f t="array" ref="C342">IFERROR(IF(INDEX('Disaggregation Records'!$E$95:$E$183,MATCH(LEFT(Z342,255),LEFT('Disaggregation Records'!$D$95:$D$183,255),0))=0,"",INDEX('Disaggregation Records'!$E$95:$E$183,MATCH(LEFT(Z342,255),LEFT('Disaggregation Records'!$D$95:$D$183,255),0))),"")</f>
        <v/>
      </c>
      <c r="D342" s="467" t="str">
        <f t="array" ref="D342">IFERROR(IF(INDEX('Disaggregation Records'!$F$95:$F$183,MATCH(LEFT(Z342,255),LEFT('Disaggregation Records'!$D$95:$D$183,255),0))=0,"",INDEX('Disaggregation Records'!$F$95:$F$183,MATCH(LEFT(Z342,255),LEFT('Disaggregation Records'!$D$95:$D$183,255),0))),"")</f>
        <v/>
      </c>
      <c r="E342" s="386" t="str">
        <f t="array" ref="E342">IFERROR(IF(INDEX('Disaggregation Data'!$K$315:$K$576,MATCH(LEFT(X342,255),LEFT('Disaggregation Data'!$J$315:$J$576,255),0))=0,"",INDEX('Disaggregation Data'!$K$315:$K$576,MATCH(LEFT(X342,255),LEFT('Disaggregation Data'!J$315:$J$576,255),0))),"")</f>
        <v/>
      </c>
      <c r="F342" s="387" t="str">
        <f t="array" ref="F342">IFERROR(IF(INDEX('Disaggregation Data'!$L$315:$L$576,MATCH(LEFT(X342,255),LEFT('Disaggregation Data'!$J$315:$J$576,255),0))=0,"",INDEX('Disaggregation Data'!$L$315:$L$576,MATCH(LEFT(X342,255),LEFT('Disaggregation Data'!J$315:$J$576,255),0))),"")</f>
        <v/>
      </c>
      <c r="G342" s="442" t="str">
        <f t="array" ref="G342">IFERROR(IF(INDEX('Disaggregation Data'!$M$315:$M$576,MATCH(LEFT(X342,255),LEFT('Disaggregation Data'!$J$315:$J$576,255),0))=0,(E342/F342)*100,INDEX('Disaggregation Data'!$M$315:$M$576,MATCH(LEFT(X342,255),LEFT('Disaggregation Data'!J$315:$J$576,255),0))),"")</f>
        <v/>
      </c>
      <c r="H342" s="390" t="str">
        <f t="array" ref="H342">IFERROR(IF(INDEX('Disaggregation Data'!$N$315:$N$576,MATCH(LEFT(X342,255),LEFT('Disaggregation Data'!$J$315:$J$576,255),0))=0,"",INDEX('Disaggregation Data'!$N$315:$N$576,MATCH(LEFT(X342,255),LEFT('Disaggregation Data'!J$315:$J$576,255),0))),"")</f>
        <v/>
      </c>
      <c r="I342" s="471"/>
      <c r="J342" s="471"/>
      <c r="K342" s="471"/>
      <c r="L342" s="471"/>
      <c r="M342" s="471"/>
      <c r="N342" s="471"/>
      <c r="O342" s="471"/>
      <c r="P342" s="471"/>
      <c r="Q342" s="471"/>
      <c r="R342" s="471"/>
      <c r="S342" s="471"/>
      <c r="T342" s="471"/>
      <c r="U342" s="390" t="str">
        <f t="array" ref="U342">IFERROR(IF(INDEX('Disaggregation Data'!$O$315:$O$576,MATCH(LEFT(X342,255),LEFT('Disaggregation Data'!$J$315:$J$576,255),0))=0,"",INDEX('Disaggregation Data'!$O$315:$O$576,MATCH(LEFT(X342,255),LEFT('Disaggregation Data'!J$315:$J$576,255),0))),"")</f>
        <v/>
      </c>
      <c r="V342" s="402" t="str">
        <f t="array" ref="V342">IFERROR(IF(INDEX('Disaggregation Data'!$P$315:$P$576,MATCH(LEFT(X342,255),LEFT('Disaggregation Data'!$J$315:$J$576,255),0))=0,"",INDEX('Disaggregation Data'!$P$315:$P$576,MATCH(LEFT(X342,255),LEFT('Disaggregation Data'!J$315:$J$576,255),0))),"")</f>
        <v/>
      </c>
      <c r="W342" s="472"/>
      <c r="X342" s="472" t="str">
        <f t="shared" si="24"/>
        <v/>
      </c>
      <c r="Y342" s="472">
        <f t="shared" si="25"/>
        <v>16</v>
      </c>
      <c r="Z342" s="472" t="str">
        <f t="shared" si="26"/>
        <v/>
      </c>
      <c r="AA342" s="472" t="b">
        <f t="shared" si="27"/>
        <v>0</v>
      </c>
      <c r="AB342" s="472" t="s">
        <v>1869</v>
      </c>
      <c r="AC342" s="472" t="str">
        <f t="array" ref="AC342">IFERROR(IF(INDEX('Disaggregation Records'!$G$95:$G$183,MATCH(LEFT(Z342,255),LEFT('Disaggregation Records'!$D$95:$D$183,255),0))=0,"",INDEX('Disaggregation Records'!$G$95:$G$183,MATCH(LEFT(Z342,255),LEFT('Disaggregation Records'!$D$95:$D$183,255),0))),"")</f>
        <v/>
      </c>
      <c r="AD342" s="472" t="s">
        <v>767</v>
      </c>
      <c r="AE342" s="219"/>
      <c r="AF342" s="135"/>
      <c r="AG342" s="135"/>
    </row>
    <row r="343" spans="1:33" ht="37.5" customHeight="1" x14ac:dyDescent="0.3">
      <c r="A343" s="367">
        <v>2</v>
      </c>
      <c r="B343" s="384" t="str">
        <f>IFERROR(VLOOKUP(A343,'Coverage Indicators - Section D'!$A$10:$Y$38,25,FALSE),"")</f>
        <v/>
      </c>
      <c r="C343" s="467" t="str">
        <f t="array" ref="C343">IFERROR(IF(INDEX('Disaggregation Records'!$E$95:$E$183,MATCH(LEFT(Z343,255),LEFT('Disaggregation Records'!$D$95:$D$183,255),0))=0,"",INDEX('Disaggregation Records'!$E$95:$E$183,MATCH(LEFT(Z343,255),LEFT('Disaggregation Records'!$D$95:$D$183,255),0))),"")</f>
        <v/>
      </c>
      <c r="D343" s="467" t="str">
        <f t="array" ref="D343">IFERROR(IF(INDEX('Disaggregation Records'!$F$95:$F$183,MATCH(LEFT(Z343,255),LEFT('Disaggregation Records'!$D$95:$D$183,255),0))=0,"",INDEX('Disaggregation Records'!$F$95:$F$183,MATCH(LEFT(Z343,255),LEFT('Disaggregation Records'!$D$95:$D$183,255),0))),"")</f>
        <v/>
      </c>
      <c r="E343" s="386" t="str">
        <f t="array" ref="E343">IFERROR(IF(INDEX('Disaggregation Data'!$K$315:$K$576,MATCH(LEFT(X343,255),LEFT('Disaggregation Data'!$J$315:$J$576,255),0))=0,"",INDEX('Disaggregation Data'!$K$315:$K$576,MATCH(LEFT(X343,255),LEFT('Disaggregation Data'!J$315:$J$576,255),0))),"")</f>
        <v/>
      </c>
      <c r="F343" s="387" t="str">
        <f t="array" ref="F343">IFERROR(IF(INDEX('Disaggregation Data'!$L$315:$L$576,MATCH(LEFT(X343,255),LEFT('Disaggregation Data'!$J$315:$J$576,255),0))=0,"",INDEX('Disaggregation Data'!$L$315:$L$576,MATCH(LEFT(X343,255),LEFT('Disaggregation Data'!J$315:$J$576,255),0))),"")</f>
        <v/>
      </c>
      <c r="G343" s="442" t="str">
        <f t="array" ref="G343">IFERROR(IF(INDEX('Disaggregation Data'!$M$315:$M$576,MATCH(LEFT(X343,255),LEFT('Disaggregation Data'!$J$315:$J$576,255),0))=0,(E343/F343)*100,INDEX('Disaggregation Data'!$M$315:$M$576,MATCH(LEFT(X343,255),LEFT('Disaggregation Data'!J$315:$J$576,255),0))),"")</f>
        <v/>
      </c>
      <c r="H343" s="390" t="str">
        <f t="array" ref="H343">IFERROR(IF(INDEX('Disaggregation Data'!$N$315:$N$576,MATCH(LEFT(X343,255),LEFT('Disaggregation Data'!$J$315:$J$576,255),0))=0,"",INDEX('Disaggregation Data'!$N$315:$N$576,MATCH(LEFT(X343,255),LEFT('Disaggregation Data'!J$315:$J$576,255),0))),"")</f>
        <v/>
      </c>
      <c r="I343" s="471"/>
      <c r="J343" s="471"/>
      <c r="K343" s="471"/>
      <c r="L343" s="471"/>
      <c r="M343" s="471"/>
      <c r="N343" s="471"/>
      <c r="O343" s="471"/>
      <c r="P343" s="471"/>
      <c r="Q343" s="471"/>
      <c r="R343" s="471"/>
      <c r="S343" s="471"/>
      <c r="T343" s="471"/>
      <c r="U343" s="390" t="str">
        <f t="array" ref="U343">IFERROR(IF(INDEX('Disaggregation Data'!$O$315:$O$576,MATCH(LEFT(X343,255),LEFT('Disaggregation Data'!$J$315:$J$576,255),0))=0,"",INDEX('Disaggregation Data'!$O$315:$O$576,MATCH(LEFT(X343,255),LEFT('Disaggregation Data'!J$315:$J$576,255),0))),"")</f>
        <v/>
      </c>
      <c r="V343" s="402" t="str">
        <f t="array" ref="V343">IFERROR(IF(INDEX('Disaggregation Data'!$P$315:$P$576,MATCH(LEFT(X343,255),LEFT('Disaggregation Data'!$J$315:$J$576,255),0))=0,"",INDEX('Disaggregation Data'!$P$315:$P$576,MATCH(LEFT(X343,255),LEFT('Disaggregation Data'!J$315:$J$576,255),0))),"")</f>
        <v/>
      </c>
      <c r="W343" s="472"/>
      <c r="X343" s="472" t="str">
        <f t="shared" si="24"/>
        <v/>
      </c>
      <c r="Y343" s="472">
        <f t="shared" si="25"/>
        <v>17</v>
      </c>
      <c r="Z343" s="472" t="str">
        <f t="shared" si="26"/>
        <v/>
      </c>
      <c r="AA343" s="472" t="b">
        <f t="shared" si="27"/>
        <v>0</v>
      </c>
      <c r="AB343" s="472" t="s">
        <v>1870</v>
      </c>
      <c r="AC343" s="472" t="str">
        <f t="array" ref="AC343">IFERROR(IF(INDEX('Disaggregation Records'!$G$95:$G$183,MATCH(LEFT(Z343,255),LEFT('Disaggregation Records'!$D$95:$D$183,255),0))=0,"",INDEX('Disaggregation Records'!$G$95:$G$183,MATCH(LEFT(Z343,255),LEFT('Disaggregation Records'!$D$95:$D$183,255),0))),"")</f>
        <v/>
      </c>
      <c r="AD343" s="472" t="s">
        <v>767</v>
      </c>
      <c r="AE343" s="219"/>
      <c r="AF343" s="135"/>
      <c r="AG343" s="135"/>
    </row>
    <row r="344" spans="1:33" ht="37.5" customHeight="1" x14ac:dyDescent="0.3">
      <c r="A344" s="367">
        <v>2</v>
      </c>
      <c r="B344" s="384" t="str">
        <f>IFERROR(VLOOKUP(A344,'Coverage Indicators - Section D'!$A$10:$Y$38,25,FALSE),"")</f>
        <v/>
      </c>
      <c r="C344" s="467" t="str">
        <f t="array" ref="C344">IFERROR(IF(INDEX('Disaggregation Records'!$E$95:$E$183,MATCH(LEFT(Z344,255),LEFT('Disaggregation Records'!$D$95:$D$183,255),0))=0,"",INDEX('Disaggregation Records'!$E$95:$E$183,MATCH(LEFT(Z344,255),LEFT('Disaggregation Records'!$D$95:$D$183,255),0))),"")</f>
        <v/>
      </c>
      <c r="D344" s="467" t="str">
        <f t="array" ref="D344">IFERROR(IF(INDEX('Disaggregation Records'!$F$95:$F$183,MATCH(LEFT(Z344,255),LEFT('Disaggregation Records'!$D$95:$D$183,255),0))=0,"",INDEX('Disaggregation Records'!$F$95:$F$183,MATCH(LEFT(Z344,255),LEFT('Disaggregation Records'!$D$95:$D$183,255),0))),"")</f>
        <v/>
      </c>
      <c r="E344" s="386" t="str">
        <f t="array" ref="E344">IFERROR(IF(INDEX('Disaggregation Data'!$K$315:$K$576,MATCH(LEFT(X344,255),LEFT('Disaggregation Data'!$J$315:$J$576,255),0))=0,"",INDEX('Disaggregation Data'!$K$315:$K$576,MATCH(LEFT(X344,255),LEFT('Disaggregation Data'!J$315:$J$576,255),0))),"")</f>
        <v/>
      </c>
      <c r="F344" s="387" t="str">
        <f t="array" ref="F344">IFERROR(IF(INDEX('Disaggregation Data'!$L$315:$L$576,MATCH(LEFT(X344,255),LEFT('Disaggregation Data'!$J$315:$J$576,255),0))=0,"",INDEX('Disaggregation Data'!$L$315:$L$576,MATCH(LEFT(X344,255),LEFT('Disaggregation Data'!J$315:$J$576,255),0))),"")</f>
        <v/>
      </c>
      <c r="G344" s="442" t="str">
        <f t="array" ref="G344">IFERROR(IF(INDEX('Disaggregation Data'!$M$315:$M$576,MATCH(LEFT(X344,255),LEFT('Disaggregation Data'!$J$315:$J$576,255),0))=0,(E344/F344)*100,INDEX('Disaggregation Data'!$M$315:$M$576,MATCH(LEFT(X344,255),LEFT('Disaggregation Data'!J$315:$J$576,255),0))),"")</f>
        <v/>
      </c>
      <c r="H344" s="390" t="str">
        <f t="array" ref="H344">IFERROR(IF(INDEX('Disaggregation Data'!$N$315:$N$576,MATCH(LEFT(X344,255),LEFT('Disaggregation Data'!$J$315:$J$576,255),0))=0,"",INDEX('Disaggregation Data'!$N$315:$N$576,MATCH(LEFT(X344,255),LEFT('Disaggregation Data'!J$315:$J$576,255),0))),"")</f>
        <v/>
      </c>
      <c r="I344" s="471"/>
      <c r="J344" s="471"/>
      <c r="K344" s="471"/>
      <c r="L344" s="471"/>
      <c r="M344" s="471"/>
      <c r="N344" s="471"/>
      <c r="O344" s="471"/>
      <c r="P344" s="471"/>
      <c r="Q344" s="471"/>
      <c r="R344" s="471"/>
      <c r="S344" s="471"/>
      <c r="T344" s="471"/>
      <c r="U344" s="390" t="str">
        <f t="array" ref="U344">IFERROR(IF(INDEX('Disaggregation Data'!$O$315:$O$576,MATCH(LEFT(X344,255),LEFT('Disaggregation Data'!$J$315:$J$576,255),0))=0,"",INDEX('Disaggregation Data'!$O$315:$O$576,MATCH(LEFT(X344,255),LEFT('Disaggregation Data'!J$315:$J$576,255),0))),"")</f>
        <v/>
      </c>
      <c r="V344" s="402" t="str">
        <f t="array" ref="V344">IFERROR(IF(INDEX('Disaggregation Data'!$P$315:$P$576,MATCH(LEFT(X344,255),LEFT('Disaggregation Data'!$J$315:$J$576,255),0))=0,"",INDEX('Disaggregation Data'!$P$315:$P$576,MATCH(LEFT(X344,255),LEFT('Disaggregation Data'!J$315:$J$576,255),0))),"")</f>
        <v/>
      </c>
      <c r="W344" s="472"/>
      <c r="X344" s="472" t="str">
        <f t="shared" si="24"/>
        <v/>
      </c>
      <c r="Y344" s="472">
        <f t="shared" si="25"/>
        <v>18</v>
      </c>
      <c r="Z344" s="472" t="str">
        <f t="shared" si="26"/>
        <v/>
      </c>
      <c r="AA344" s="472" t="b">
        <f t="shared" si="27"/>
        <v>0</v>
      </c>
      <c r="AB344" s="472" t="s">
        <v>1871</v>
      </c>
      <c r="AC344" s="472" t="str">
        <f t="array" ref="AC344">IFERROR(IF(INDEX('Disaggregation Records'!$G$95:$G$183,MATCH(LEFT(Z344,255),LEFT('Disaggregation Records'!$D$95:$D$183,255),0))=0,"",INDEX('Disaggregation Records'!$G$95:$G$183,MATCH(LEFT(Z344,255),LEFT('Disaggregation Records'!$D$95:$D$183,255),0))),"")</f>
        <v/>
      </c>
      <c r="AD344" s="472" t="s">
        <v>767</v>
      </c>
      <c r="AE344" s="219"/>
      <c r="AF344" s="135"/>
      <c r="AG344" s="135"/>
    </row>
    <row r="345" spans="1:33" ht="37.5" customHeight="1" x14ac:dyDescent="0.3">
      <c r="A345" s="367">
        <v>2</v>
      </c>
      <c r="B345" s="384" t="str">
        <f>IFERROR(VLOOKUP(A345,'Coverage Indicators - Section D'!$A$10:$Y$38,25,FALSE),"")</f>
        <v/>
      </c>
      <c r="C345" s="467" t="str">
        <f t="array" ref="C345">IFERROR(IF(INDEX('Disaggregation Records'!$E$95:$E$183,MATCH(LEFT(Z345,255),LEFT('Disaggregation Records'!$D$95:$D$183,255),0))=0,"",INDEX('Disaggregation Records'!$E$95:$E$183,MATCH(LEFT(Z345,255),LEFT('Disaggregation Records'!$D$95:$D$183,255),0))),"")</f>
        <v/>
      </c>
      <c r="D345" s="467" t="str">
        <f t="array" ref="D345">IFERROR(IF(INDEX('Disaggregation Records'!$F$95:$F$183,MATCH(LEFT(Z345,255),LEFT('Disaggregation Records'!$D$95:$D$183,255),0))=0,"",INDEX('Disaggregation Records'!$F$95:$F$183,MATCH(LEFT(Z345,255),LEFT('Disaggregation Records'!$D$95:$D$183,255),0))),"")</f>
        <v/>
      </c>
      <c r="E345" s="386" t="str">
        <f t="array" ref="E345">IFERROR(IF(INDEX('Disaggregation Data'!$K$315:$K$576,MATCH(LEFT(X345,255),LEFT('Disaggregation Data'!$J$315:$J$576,255),0))=0,"",INDEX('Disaggregation Data'!$K$315:$K$576,MATCH(LEFT(X345,255),LEFT('Disaggregation Data'!J$315:$J$576,255),0))),"")</f>
        <v/>
      </c>
      <c r="F345" s="387" t="str">
        <f t="array" ref="F345">IFERROR(IF(INDEX('Disaggregation Data'!$L$315:$L$576,MATCH(LEFT(X345,255),LEFT('Disaggregation Data'!$J$315:$J$576,255),0))=0,"",INDEX('Disaggregation Data'!$L$315:$L$576,MATCH(LEFT(X345,255),LEFT('Disaggregation Data'!J$315:$J$576,255),0))),"")</f>
        <v/>
      </c>
      <c r="G345" s="442" t="str">
        <f t="array" ref="G345">IFERROR(IF(INDEX('Disaggregation Data'!$M$315:$M$576,MATCH(LEFT(X345,255),LEFT('Disaggregation Data'!$J$315:$J$576,255),0))=0,(E345/F345)*100,INDEX('Disaggregation Data'!$M$315:$M$576,MATCH(LEFT(X345,255),LEFT('Disaggregation Data'!J$315:$J$576,255),0))),"")</f>
        <v/>
      </c>
      <c r="H345" s="390" t="str">
        <f t="array" ref="H345">IFERROR(IF(INDEX('Disaggregation Data'!$N$315:$N$576,MATCH(LEFT(X345,255),LEFT('Disaggregation Data'!$J$315:$J$576,255),0))=0,"",INDEX('Disaggregation Data'!$N$315:$N$576,MATCH(LEFT(X345,255),LEFT('Disaggregation Data'!J$315:$J$576,255),0))),"")</f>
        <v/>
      </c>
      <c r="I345" s="471"/>
      <c r="J345" s="471"/>
      <c r="K345" s="471"/>
      <c r="L345" s="471"/>
      <c r="M345" s="471"/>
      <c r="N345" s="471"/>
      <c r="O345" s="471"/>
      <c r="P345" s="471"/>
      <c r="Q345" s="471"/>
      <c r="R345" s="471"/>
      <c r="S345" s="471"/>
      <c r="T345" s="471"/>
      <c r="U345" s="390" t="str">
        <f t="array" ref="U345">IFERROR(IF(INDEX('Disaggregation Data'!$O$315:$O$576,MATCH(LEFT(X345,255),LEFT('Disaggregation Data'!$J$315:$J$576,255),0))=0,"",INDEX('Disaggregation Data'!$O$315:$O$576,MATCH(LEFT(X345,255),LEFT('Disaggregation Data'!J$315:$J$576,255),0))),"")</f>
        <v/>
      </c>
      <c r="V345" s="402" t="str">
        <f t="array" ref="V345">IFERROR(IF(INDEX('Disaggregation Data'!$P$315:$P$576,MATCH(LEFT(X345,255),LEFT('Disaggregation Data'!$J$315:$J$576,255),0))=0,"",INDEX('Disaggregation Data'!$P$315:$P$576,MATCH(LEFT(X345,255),LEFT('Disaggregation Data'!J$315:$J$576,255),0))),"")</f>
        <v/>
      </c>
      <c r="W345" s="472"/>
      <c r="X345" s="472" t="str">
        <f t="shared" si="24"/>
        <v/>
      </c>
      <c r="Y345" s="472">
        <f t="shared" si="25"/>
        <v>19</v>
      </c>
      <c r="Z345" s="472" t="str">
        <f t="shared" si="26"/>
        <v/>
      </c>
      <c r="AA345" s="472" t="b">
        <f t="shared" si="27"/>
        <v>0</v>
      </c>
      <c r="AB345" s="472" t="s">
        <v>1872</v>
      </c>
      <c r="AC345" s="472" t="str">
        <f t="array" ref="AC345">IFERROR(IF(INDEX('Disaggregation Records'!$G$95:$G$183,MATCH(LEFT(Z345,255),LEFT('Disaggregation Records'!$D$95:$D$183,255),0))=0,"",INDEX('Disaggregation Records'!$G$95:$G$183,MATCH(LEFT(Z345,255),LEFT('Disaggregation Records'!$D$95:$D$183,255),0))),"")</f>
        <v/>
      </c>
      <c r="AD345" s="472" t="s">
        <v>767</v>
      </c>
      <c r="AE345" s="219"/>
      <c r="AF345" s="135"/>
      <c r="AG345" s="135"/>
    </row>
    <row r="346" spans="1:33" ht="37.5" customHeight="1" x14ac:dyDescent="0.3">
      <c r="A346" s="367">
        <v>2</v>
      </c>
      <c r="B346" s="384" t="str">
        <f>IFERROR(VLOOKUP(A346,'Coverage Indicators - Section D'!$A$10:$Y$38,25,FALSE),"")</f>
        <v/>
      </c>
      <c r="C346" s="467" t="str">
        <f t="array" ref="C346">IFERROR(IF(INDEX('Disaggregation Records'!$E$95:$E$183,MATCH(LEFT(Z346,255),LEFT('Disaggregation Records'!$D$95:$D$183,255),0))=0,"",INDEX('Disaggregation Records'!$E$95:$E$183,MATCH(LEFT(Z346,255),LEFT('Disaggregation Records'!$D$95:$D$183,255),0))),"")</f>
        <v/>
      </c>
      <c r="D346" s="467" t="str">
        <f t="array" ref="D346">IFERROR(IF(INDEX('Disaggregation Records'!$F$95:$F$183,MATCH(LEFT(Z346,255),LEFT('Disaggregation Records'!$D$95:$D$183,255),0))=0,"",INDEX('Disaggregation Records'!$F$95:$F$183,MATCH(LEFT(Z346,255),LEFT('Disaggregation Records'!$D$95:$D$183,255),0))),"")</f>
        <v/>
      </c>
      <c r="E346" s="386" t="str">
        <f t="array" ref="E346">IFERROR(IF(INDEX('Disaggregation Data'!$K$315:$K$576,MATCH(LEFT(X346,255),LEFT('Disaggregation Data'!$J$315:$J$576,255),0))=0,"",INDEX('Disaggregation Data'!$K$315:$K$576,MATCH(LEFT(X346,255),LEFT('Disaggregation Data'!J$315:$J$576,255),0))),"")</f>
        <v/>
      </c>
      <c r="F346" s="387" t="str">
        <f t="array" ref="F346">IFERROR(IF(INDEX('Disaggregation Data'!$L$315:$L$576,MATCH(LEFT(X346,255),LEFT('Disaggregation Data'!$J$315:$J$576,255),0))=0,"",INDEX('Disaggregation Data'!$L$315:$L$576,MATCH(LEFT(X346,255),LEFT('Disaggregation Data'!J$315:$J$576,255),0))),"")</f>
        <v/>
      </c>
      <c r="G346" s="442" t="str">
        <f t="array" ref="G346">IFERROR(IF(INDEX('Disaggregation Data'!$M$315:$M$576,MATCH(LEFT(X346,255),LEFT('Disaggregation Data'!$J$315:$J$576,255),0))=0,(E346/F346)*100,INDEX('Disaggregation Data'!$M$315:$M$576,MATCH(LEFT(X346,255),LEFT('Disaggregation Data'!J$315:$J$576,255),0))),"")</f>
        <v/>
      </c>
      <c r="H346" s="390" t="str">
        <f t="array" ref="H346">IFERROR(IF(INDEX('Disaggregation Data'!$N$315:$N$576,MATCH(LEFT(X346,255),LEFT('Disaggregation Data'!$J$315:$J$576,255),0))=0,"",INDEX('Disaggregation Data'!$N$315:$N$576,MATCH(LEFT(X346,255),LEFT('Disaggregation Data'!J$315:$J$576,255),0))),"")</f>
        <v/>
      </c>
      <c r="I346" s="471"/>
      <c r="J346" s="471"/>
      <c r="K346" s="471"/>
      <c r="L346" s="471"/>
      <c r="M346" s="471"/>
      <c r="N346" s="471"/>
      <c r="O346" s="471"/>
      <c r="P346" s="471"/>
      <c r="Q346" s="471"/>
      <c r="R346" s="471"/>
      <c r="S346" s="471"/>
      <c r="T346" s="471"/>
      <c r="U346" s="390" t="str">
        <f t="array" ref="U346">IFERROR(IF(INDEX('Disaggregation Data'!$O$315:$O$576,MATCH(LEFT(X346,255),LEFT('Disaggregation Data'!$J$315:$J$576,255),0))=0,"",INDEX('Disaggregation Data'!$O$315:$O$576,MATCH(LEFT(X346,255),LEFT('Disaggregation Data'!J$315:$J$576,255),0))),"")</f>
        <v/>
      </c>
      <c r="V346" s="402" t="str">
        <f t="array" ref="V346">IFERROR(IF(INDEX('Disaggregation Data'!$P$315:$P$576,MATCH(LEFT(X346,255),LEFT('Disaggregation Data'!$J$315:$J$576,255),0))=0,"",INDEX('Disaggregation Data'!$P$315:$P$576,MATCH(LEFT(X346,255),LEFT('Disaggregation Data'!J$315:$J$576,255),0))),"")</f>
        <v/>
      </c>
      <c r="W346" s="472"/>
      <c r="X346" s="472" t="str">
        <f t="shared" si="24"/>
        <v/>
      </c>
      <c r="Y346" s="472">
        <f t="shared" si="25"/>
        <v>20</v>
      </c>
      <c r="Z346" s="472" t="str">
        <f t="shared" si="26"/>
        <v/>
      </c>
      <c r="AA346" s="472" t="b">
        <f t="shared" si="27"/>
        <v>0</v>
      </c>
      <c r="AB346" s="472" t="s">
        <v>1873</v>
      </c>
      <c r="AC346" s="472" t="str">
        <f t="array" ref="AC346">IFERROR(IF(INDEX('Disaggregation Records'!$G$95:$G$183,MATCH(LEFT(Z346,255),LEFT('Disaggregation Records'!$D$95:$D$183,255),0))=0,"",INDEX('Disaggregation Records'!$G$95:$G$183,MATCH(LEFT(Z346,255),LEFT('Disaggregation Records'!$D$95:$D$183,255),0))),"")</f>
        <v/>
      </c>
      <c r="AD346" s="472" t="s">
        <v>767</v>
      </c>
      <c r="AE346" s="219"/>
      <c r="AF346" s="135"/>
      <c r="AG346" s="135"/>
    </row>
    <row r="347" spans="1:33" ht="37.5" customHeight="1" x14ac:dyDescent="0.3">
      <c r="A347" s="367">
        <v>3</v>
      </c>
      <c r="B347" s="384" t="str">
        <f>IFERROR(VLOOKUP(A347,'Coverage Indicators - Section D'!$A$10:$Y$38,25,FALSE),"")</f>
        <v/>
      </c>
      <c r="C347" s="467" t="str">
        <f t="array" ref="C347">IFERROR(IF(INDEX('Disaggregation Records'!$E$95:$E$183,MATCH(LEFT(Z347,255),LEFT('Disaggregation Records'!$D$95:$D$183,255),0))=0,"",INDEX('Disaggregation Records'!$E$95:$E$183,MATCH(LEFT(Z347,255),LEFT('Disaggregation Records'!$D$95:$D$183,255),0))),"")</f>
        <v/>
      </c>
      <c r="D347" s="467" t="str">
        <f t="array" ref="D347">IFERROR(IF(INDEX('Disaggregation Records'!$F$95:$F$183,MATCH(LEFT(Z347,255),LEFT('Disaggregation Records'!$D$95:$D$183,255),0))=0,"",INDEX('Disaggregation Records'!$F$95:$F$183,MATCH(LEFT(Z347,255),LEFT('Disaggregation Records'!$D$95:$D$183,255),0))),"")</f>
        <v/>
      </c>
      <c r="E347" s="386" t="str">
        <f t="array" ref="E347">IFERROR(IF(INDEX('Disaggregation Data'!$K$315:$K$576,MATCH(LEFT(X347,255),LEFT('Disaggregation Data'!$J$315:$J$576,255),0))=0,"",INDEX('Disaggregation Data'!$K$315:$K$576,MATCH(LEFT(X347,255),LEFT('Disaggregation Data'!J$315:$J$576,255),0))),"")</f>
        <v/>
      </c>
      <c r="F347" s="387" t="str">
        <f t="array" ref="F347">IFERROR(IF(INDEX('Disaggregation Data'!$L$315:$L$576,MATCH(LEFT(X347,255),LEFT('Disaggregation Data'!$J$315:$J$576,255),0))=0,"",INDEX('Disaggregation Data'!$L$315:$L$576,MATCH(LEFT(X347,255),LEFT('Disaggregation Data'!J$315:$J$576,255),0))),"")</f>
        <v/>
      </c>
      <c r="G347" s="442" t="str">
        <f t="array" ref="G347">IFERROR(IF(INDEX('Disaggregation Data'!$M$315:$M$576,MATCH(LEFT(X347,255),LEFT('Disaggregation Data'!$J$315:$J$576,255),0))=0,(E347/F347)*100,INDEX('Disaggregation Data'!$M$315:$M$576,MATCH(LEFT(X347,255),LEFT('Disaggregation Data'!J$315:$J$576,255),0))),"")</f>
        <v/>
      </c>
      <c r="H347" s="390" t="str">
        <f t="array" ref="H347">IFERROR(IF(INDEX('Disaggregation Data'!$N$315:$N$576,MATCH(LEFT(X347,255),LEFT('Disaggregation Data'!$J$315:$J$576,255),0))=0,"",INDEX('Disaggregation Data'!$N$315:$N$576,MATCH(LEFT(X347,255),LEFT('Disaggregation Data'!J$315:$J$576,255),0))),"")</f>
        <v/>
      </c>
      <c r="I347" s="471"/>
      <c r="J347" s="471"/>
      <c r="K347" s="471"/>
      <c r="L347" s="471"/>
      <c r="M347" s="471"/>
      <c r="N347" s="471"/>
      <c r="O347" s="471"/>
      <c r="P347" s="471"/>
      <c r="Q347" s="471"/>
      <c r="R347" s="471"/>
      <c r="S347" s="471"/>
      <c r="T347" s="471"/>
      <c r="U347" s="390" t="str">
        <f t="array" ref="U347">IFERROR(IF(INDEX('Disaggregation Data'!$O$315:$O$576,MATCH(LEFT(X347,255),LEFT('Disaggregation Data'!$J$315:$J$576,255),0))=0,"",INDEX('Disaggregation Data'!$O$315:$O$576,MATCH(LEFT(X347,255),LEFT('Disaggregation Data'!J$315:$J$576,255),0))),"")</f>
        <v/>
      </c>
      <c r="V347" s="402" t="str">
        <f t="array" ref="V347">IFERROR(IF(INDEX('Disaggregation Data'!$P$315:$P$576,MATCH(LEFT(X347,255),LEFT('Disaggregation Data'!$J$315:$J$576,255),0))=0,"",INDEX('Disaggregation Data'!$P$315:$P$576,MATCH(LEFT(X347,255),LEFT('Disaggregation Data'!J$315:$J$576,255),0))),"")</f>
        <v/>
      </c>
      <c r="W347" s="472"/>
      <c r="X347" s="472" t="str">
        <f t="shared" si="24"/>
        <v/>
      </c>
      <c r="Y347" s="472">
        <f t="shared" si="25"/>
        <v>21</v>
      </c>
      <c r="Z347" s="472" t="str">
        <f t="shared" si="26"/>
        <v/>
      </c>
      <c r="AA347" s="472" t="b">
        <f t="shared" si="27"/>
        <v>0</v>
      </c>
      <c r="AB347" s="472" t="s">
        <v>1874</v>
      </c>
      <c r="AC347" s="472" t="str">
        <f t="array" ref="AC347">IFERROR(IF(INDEX('Disaggregation Records'!$G$95:$G$183,MATCH(LEFT(Z347,255),LEFT('Disaggregation Records'!$D$95:$D$183,255),0))=0,"",INDEX('Disaggregation Records'!$G$95:$G$183,MATCH(LEFT(Z347,255),LEFT('Disaggregation Records'!$D$95:$D$183,255),0))),"")</f>
        <v/>
      </c>
      <c r="AD347" s="472" t="s">
        <v>770</v>
      </c>
      <c r="AE347" s="219"/>
      <c r="AF347" s="135"/>
      <c r="AG347" s="135"/>
    </row>
    <row r="348" spans="1:33" ht="37.5" customHeight="1" x14ac:dyDescent="0.3">
      <c r="A348" s="367">
        <v>3</v>
      </c>
      <c r="B348" s="384" t="str">
        <f>IFERROR(VLOOKUP(A348,'Coverage Indicators - Section D'!$A$10:$Y$38,25,FALSE),"")</f>
        <v/>
      </c>
      <c r="C348" s="467" t="str">
        <f t="array" ref="C348">IFERROR(IF(INDEX('Disaggregation Records'!$E$95:$E$183,MATCH(LEFT(Z348,255),LEFT('Disaggregation Records'!$D$95:$D$183,255),0))=0,"",INDEX('Disaggregation Records'!$E$95:$E$183,MATCH(LEFT(Z348,255),LEFT('Disaggregation Records'!$D$95:$D$183,255),0))),"")</f>
        <v/>
      </c>
      <c r="D348" s="467" t="str">
        <f t="array" ref="D348">IFERROR(IF(INDEX('Disaggregation Records'!$F$95:$F$183,MATCH(LEFT(Z348,255),LEFT('Disaggregation Records'!$D$95:$D$183,255),0))=0,"",INDEX('Disaggregation Records'!$F$95:$F$183,MATCH(LEFT(Z348,255),LEFT('Disaggregation Records'!$D$95:$D$183,255),0))),"")</f>
        <v/>
      </c>
      <c r="E348" s="386" t="str">
        <f t="array" ref="E348">IFERROR(IF(INDEX('Disaggregation Data'!$K$315:$K$576,MATCH(LEFT(X348,255),LEFT('Disaggregation Data'!$J$315:$J$576,255),0))=0,"",INDEX('Disaggregation Data'!$K$315:$K$576,MATCH(LEFT(X348,255),LEFT('Disaggregation Data'!J$315:$J$576,255),0))),"")</f>
        <v/>
      </c>
      <c r="F348" s="387" t="str">
        <f t="array" ref="F348">IFERROR(IF(INDEX('Disaggregation Data'!$L$315:$L$576,MATCH(LEFT(X348,255),LEFT('Disaggregation Data'!$J$315:$J$576,255),0))=0,"",INDEX('Disaggregation Data'!$L$315:$L$576,MATCH(LEFT(X348,255),LEFT('Disaggregation Data'!J$315:$J$576,255),0))),"")</f>
        <v/>
      </c>
      <c r="G348" s="442" t="str">
        <f t="array" ref="G348">IFERROR(IF(INDEX('Disaggregation Data'!$M$315:$M$576,MATCH(LEFT(X348,255),LEFT('Disaggregation Data'!$J$315:$J$576,255),0))=0,(E348/F348)*100,INDEX('Disaggregation Data'!$M$315:$M$576,MATCH(LEFT(X348,255),LEFT('Disaggregation Data'!J$315:$J$576,255),0))),"")</f>
        <v/>
      </c>
      <c r="H348" s="390" t="str">
        <f t="array" ref="H348">IFERROR(IF(INDEX('Disaggregation Data'!$N$315:$N$576,MATCH(LEFT(X348,255),LEFT('Disaggregation Data'!$J$315:$J$576,255),0))=0,"",INDEX('Disaggregation Data'!$N$315:$N$576,MATCH(LEFT(X348,255),LEFT('Disaggregation Data'!J$315:$J$576,255),0))),"")</f>
        <v/>
      </c>
      <c r="I348" s="471"/>
      <c r="J348" s="471"/>
      <c r="K348" s="471"/>
      <c r="L348" s="471"/>
      <c r="M348" s="471"/>
      <c r="N348" s="471"/>
      <c r="O348" s="471"/>
      <c r="P348" s="471"/>
      <c r="Q348" s="471"/>
      <c r="R348" s="471"/>
      <c r="S348" s="471"/>
      <c r="T348" s="471"/>
      <c r="U348" s="390" t="str">
        <f t="array" ref="U348">IFERROR(IF(INDEX('Disaggregation Data'!$O$315:$O$576,MATCH(LEFT(X348,255),LEFT('Disaggregation Data'!$J$315:$J$576,255),0))=0,"",INDEX('Disaggregation Data'!$O$315:$O$576,MATCH(LEFT(X348,255),LEFT('Disaggregation Data'!J$315:$J$576,255),0))),"")</f>
        <v/>
      </c>
      <c r="V348" s="402" t="str">
        <f t="array" ref="V348">IFERROR(IF(INDEX('Disaggregation Data'!$P$315:$P$576,MATCH(LEFT(X348,255),LEFT('Disaggregation Data'!$J$315:$J$576,255),0))=0,"",INDEX('Disaggregation Data'!$P$315:$P$576,MATCH(LEFT(X348,255),LEFT('Disaggregation Data'!J$315:$J$576,255),0))),"")</f>
        <v/>
      </c>
      <c r="W348" s="472"/>
      <c r="X348" s="472" t="str">
        <f t="shared" si="24"/>
        <v/>
      </c>
      <c r="Y348" s="472">
        <f t="shared" si="25"/>
        <v>22</v>
      </c>
      <c r="Z348" s="472" t="str">
        <f t="shared" si="26"/>
        <v/>
      </c>
      <c r="AA348" s="472" t="b">
        <f t="shared" si="27"/>
        <v>0</v>
      </c>
      <c r="AB348" s="472" t="s">
        <v>1875</v>
      </c>
      <c r="AC348" s="472" t="str">
        <f t="array" ref="AC348">IFERROR(IF(INDEX('Disaggregation Records'!$G$95:$G$183,MATCH(LEFT(Z348,255),LEFT('Disaggregation Records'!$D$95:$D$183,255),0))=0,"",INDEX('Disaggregation Records'!$G$95:$G$183,MATCH(LEFT(Z348,255),LEFT('Disaggregation Records'!$D$95:$D$183,255),0))),"")</f>
        <v/>
      </c>
      <c r="AD348" s="472" t="s">
        <v>770</v>
      </c>
      <c r="AE348" s="219"/>
      <c r="AF348" s="135"/>
      <c r="AG348" s="135"/>
    </row>
    <row r="349" spans="1:33" ht="37.5" customHeight="1" x14ac:dyDescent="0.3">
      <c r="A349" s="367">
        <v>3</v>
      </c>
      <c r="B349" s="384" t="str">
        <f>IFERROR(VLOOKUP(A349,'Coverage Indicators - Section D'!$A$10:$Y$38,25,FALSE),"")</f>
        <v/>
      </c>
      <c r="C349" s="467" t="str">
        <f t="array" ref="C349">IFERROR(IF(INDEX('Disaggregation Records'!$E$95:$E$183,MATCH(LEFT(Z349,255),LEFT('Disaggregation Records'!$D$95:$D$183,255),0))=0,"",INDEX('Disaggregation Records'!$E$95:$E$183,MATCH(LEFT(Z349,255),LEFT('Disaggregation Records'!$D$95:$D$183,255),0))),"")</f>
        <v/>
      </c>
      <c r="D349" s="467" t="str">
        <f t="array" ref="D349">IFERROR(IF(INDEX('Disaggregation Records'!$F$95:$F$183,MATCH(LEFT(Z349,255),LEFT('Disaggregation Records'!$D$95:$D$183,255),0))=0,"",INDEX('Disaggregation Records'!$F$95:$F$183,MATCH(LEFT(Z349,255),LEFT('Disaggregation Records'!$D$95:$D$183,255),0))),"")</f>
        <v/>
      </c>
      <c r="E349" s="386" t="str">
        <f t="array" ref="E349">IFERROR(IF(INDEX('Disaggregation Data'!$K$315:$K$576,MATCH(LEFT(X349,255),LEFT('Disaggregation Data'!$J$315:$J$576,255),0))=0,"",INDEX('Disaggregation Data'!$K$315:$K$576,MATCH(LEFT(X349,255),LEFT('Disaggregation Data'!J$315:$J$576,255),0))),"")</f>
        <v/>
      </c>
      <c r="F349" s="387" t="str">
        <f t="array" ref="F349">IFERROR(IF(INDEX('Disaggregation Data'!$L$315:$L$576,MATCH(LEFT(X349,255),LEFT('Disaggregation Data'!$J$315:$J$576,255),0))=0,"",INDEX('Disaggregation Data'!$L$315:$L$576,MATCH(LEFT(X349,255),LEFT('Disaggregation Data'!J$315:$J$576,255),0))),"")</f>
        <v/>
      </c>
      <c r="G349" s="442" t="str">
        <f t="array" ref="G349">IFERROR(IF(INDEX('Disaggregation Data'!$M$315:$M$576,MATCH(LEFT(X349,255),LEFT('Disaggregation Data'!$J$315:$J$576,255),0))=0,(E349/F349)*100,INDEX('Disaggregation Data'!$M$315:$M$576,MATCH(LEFT(X349,255),LEFT('Disaggregation Data'!J$315:$J$576,255),0))),"")</f>
        <v/>
      </c>
      <c r="H349" s="390" t="str">
        <f t="array" ref="H349">IFERROR(IF(INDEX('Disaggregation Data'!$N$315:$N$576,MATCH(LEFT(X349,255),LEFT('Disaggregation Data'!$J$315:$J$576,255),0))=0,"",INDEX('Disaggregation Data'!$N$315:$N$576,MATCH(LEFT(X349,255),LEFT('Disaggregation Data'!J$315:$J$576,255),0))),"")</f>
        <v/>
      </c>
      <c r="I349" s="471"/>
      <c r="J349" s="471"/>
      <c r="K349" s="471"/>
      <c r="L349" s="471"/>
      <c r="M349" s="471"/>
      <c r="N349" s="471"/>
      <c r="O349" s="471"/>
      <c r="P349" s="471"/>
      <c r="Q349" s="471"/>
      <c r="R349" s="471"/>
      <c r="S349" s="471"/>
      <c r="T349" s="471"/>
      <c r="U349" s="390" t="str">
        <f t="array" ref="U349">IFERROR(IF(INDEX('Disaggregation Data'!$O$315:$O$576,MATCH(LEFT(X349,255),LEFT('Disaggregation Data'!$J$315:$J$576,255),0))=0,"",INDEX('Disaggregation Data'!$O$315:$O$576,MATCH(LEFT(X349,255),LEFT('Disaggregation Data'!J$315:$J$576,255),0))),"")</f>
        <v/>
      </c>
      <c r="V349" s="402" t="str">
        <f t="array" ref="V349">IFERROR(IF(INDEX('Disaggregation Data'!$P$315:$P$576,MATCH(LEFT(X349,255),LEFT('Disaggregation Data'!$J$315:$J$576,255),0))=0,"",INDEX('Disaggregation Data'!$P$315:$P$576,MATCH(LEFT(X349,255),LEFT('Disaggregation Data'!J$315:$J$576,255),0))),"")</f>
        <v/>
      </c>
      <c r="W349" s="472"/>
      <c r="X349" s="472" t="str">
        <f t="shared" si="24"/>
        <v/>
      </c>
      <c r="Y349" s="472">
        <f t="shared" si="25"/>
        <v>23</v>
      </c>
      <c r="Z349" s="472" t="str">
        <f t="shared" si="26"/>
        <v/>
      </c>
      <c r="AA349" s="472" t="b">
        <f t="shared" si="27"/>
        <v>0</v>
      </c>
      <c r="AB349" s="472" t="s">
        <v>1876</v>
      </c>
      <c r="AC349" s="472" t="str">
        <f t="array" ref="AC349">IFERROR(IF(INDEX('Disaggregation Records'!$G$95:$G$183,MATCH(LEFT(Z349,255),LEFT('Disaggregation Records'!$D$95:$D$183,255),0))=0,"",INDEX('Disaggregation Records'!$G$95:$G$183,MATCH(LEFT(Z349,255),LEFT('Disaggregation Records'!$D$95:$D$183,255),0))),"")</f>
        <v/>
      </c>
      <c r="AD349" s="472" t="s">
        <v>770</v>
      </c>
      <c r="AE349" s="219"/>
      <c r="AF349" s="135"/>
      <c r="AG349" s="135"/>
    </row>
    <row r="350" spans="1:33" ht="37.5" customHeight="1" x14ac:dyDescent="0.3">
      <c r="A350" s="367">
        <v>3</v>
      </c>
      <c r="B350" s="384" t="str">
        <f>IFERROR(VLOOKUP(A350,'Coverage Indicators - Section D'!$A$10:$Y$38,25,FALSE),"")</f>
        <v/>
      </c>
      <c r="C350" s="467" t="str">
        <f t="array" ref="C350">IFERROR(IF(INDEX('Disaggregation Records'!$E$95:$E$183,MATCH(LEFT(Z350,255),LEFT('Disaggregation Records'!$D$95:$D$183,255),0))=0,"",INDEX('Disaggregation Records'!$E$95:$E$183,MATCH(LEFT(Z350,255),LEFT('Disaggregation Records'!$D$95:$D$183,255),0))),"")</f>
        <v/>
      </c>
      <c r="D350" s="467" t="str">
        <f t="array" ref="D350">IFERROR(IF(INDEX('Disaggregation Records'!$F$95:$F$183,MATCH(LEFT(Z350,255),LEFT('Disaggregation Records'!$D$95:$D$183,255),0))=0,"",INDEX('Disaggregation Records'!$F$95:$F$183,MATCH(LEFT(Z350,255),LEFT('Disaggregation Records'!$D$95:$D$183,255),0))),"")</f>
        <v/>
      </c>
      <c r="E350" s="386" t="str">
        <f t="array" ref="E350">IFERROR(IF(INDEX('Disaggregation Data'!$K$315:$K$576,MATCH(LEFT(X350,255),LEFT('Disaggregation Data'!$J$315:$J$576,255),0))=0,"",INDEX('Disaggregation Data'!$K$315:$K$576,MATCH(LEFT(X350,255),LEFT('Disaggregation Data'!J$315:$J$576,255),0))),"")</f>
        <v/>
      </c>
      <c r="F350" s="387" t="str">
        <f t="array" ref="F350">IFERROR(IF(INDEX('Disaggregation Data'!$L$315:$L$576,MATCH(LEFT(X350,255),LEFT('Disaggregation Data'!$J$315:$J$576,255),0))=0,"",INDEX('Disaggregation Data'!$L$315:$L$576,MATCH(LEFT(X350,255),LEFT('Disaggregation Data'!J$315:$J$576,255),0))),"")</f>
        <v/>
      </c>
      <c r="G350" s="442" t="str">
        <f t="array" ref="G350">IFERROR(IF(INDEX('Disaggregation Data'!$M$315:$M$576,MATCH(LEFT(X350,255),LEFT('Disaggregation Data'!$J$315:$J$576,255),0))=0,(E350/F350)*100,INDEX('Disaggregation Data'!$M$315:$M$576,MATCH(LEFT(X350,255),LEFT('Disaggregation Data'!J$315:$J$576,255),0))),"")</f>
        <v/>
      </c>
      <c r="H350" s="390" t="str">
        <f t="array" ref="H350">IFERROR(IF(INDEX('Disaggregation Data'!$N$315:$N$576,MATCH(LEFT(X350,255),LEFT('Disaggregation Data'!$J$315:$J$576,255),0))=0,"",INDEX('Disaggregation Data'!$N$315:$N$576,MATCH(LEFT(X350,255),LEFT('Disaggregation Data'!J$315:$J$576,255),0))),"")</f>
        <v/>
      </c>
      <c r="I350" s="471"/>
      <c r="J350" s="471"/>
      <c r="K350" s="471"/>
      <c r="L350" s="471"/>
      <c r="M350" s="471"/>
      <c r="N350" s="471"/>
      <c r="O350" s="471"/>
      <c r="P350" s="471"/>
      <c r="Q350" s="471"/>
      <c r="R350" s="471"/>
      <c r="S350" s="471"/>
      <c r="T350" s="471"/>
      <c r="U350" s="390" t="str">
        <f t="array" ref="U350">IFERROR(IF(INDEX('Disaggregation Data'!$O$315:$O$576,MATCH(LEFT(X350,255),LEFT('Disaggregation Data'!$J$315:$J$576,255),0))=0,"",INDEX('Disaggregation Data'!$O$315:$O$576,MATCH(LEFT(X350,255),LEFT('Disaggregation Data'!J$315:$J$576,255),0))),"")</f>
        <v/>
      </c>
      <c r="V350" s="402" t="str">
        <f t="array" ref="V350">IFERROR(IF(INDEX('Disaggregation Data'!$P$315:$P$576,MATCH(LEFT(X350,255),LEFT('Disaggregation Data'!$J$315:$J$576,255),0))=0,"",INDEX('Disaggregation Data'!$P$315:$P$576,MATCH(LEFT(X350,255),LEFT('Disaggregation Data'!J$315:$J$576,255),0))),"")</f>
        <v/>
      </c>
      <c r="W350" s="472"/>
      <c r="X350" s="472" t="str">
        <f t="shared" si="24"/>
        <v/>
      </c>
      <c r="Y350" s="472">
        <f t="shared" si="25"/>
        <v>24</v>
      </c>
      <c r="Z350" s="472" t="str">
        <f t="shared" si="26"/>
        <v/>
      </c>
      <c r="AA350" s="472" t="b">
        <f t="shared" si="27"/>
        <v>0</v>
      </c>
      <c r="AB350" s="472" t="s">
        <v>1877</v>
      </c>
      <c r="AC350" s="472" t="str">
        <f t="array" ref="AC350">IFERROR(IF(INDEX('Disaggregation Records'!$G$95:$G$183,MATCH(LEFT(Z350,255),LEFT('Disaggregation Records'!$D$95:$D$183,255),0))=0,"",INDEX('Disaggregation Records'!$G$95:$G$183,MATCH(LEFT(Z350,255),LEFT('Disaggregation Records'!$D$95:$D$183,255),0))),"")</f>
        <v/>
      </c>
      <c r="AD350" s="472" t="s">
        <v>770</v>
      </c>
      <c r="AE350" s="219"/>
      <c r="AF350" s="135"/>
      <c r="AG350" s="135"/>
    </row>
    <row r="351" spans="1:33" ht="37.5" customHeight="1" x14ac:dyDescent="0.3">
      <c r="A351" s="367">
        <v>3</v>
      </c>
      <c r="B351" s="384" t="str">
        <f>IFERROR(VLOOKUP(A351,'Coverage Indicators - Section D'!$A$10:$Y$38,25,FALSE),"")</f>
        <v/>
      </c>
      <c r="C351" s="467" t="str">
        <f t="array" ref="C351">IFERROR(IF(INDEX('Disaggregation Records'!$E$95:$E$183,MATCH(LEFT(Z351,255),LEFT('Disaggregation Records'!$D$95:$D$183,255),0))=0,"",INDEX('Disaggregation Records'!$E$95:$E$183,MATCH(LEFT(Z351,255),LEFT('Disaggregation Records'!$D$95:$D$183,255),0))),"")</f>
        <v/>
      </c>
      <c r="D351" s="467" t="str">
        <f t="array" ref="D351">IFERROR(IF(INDEX('Disaggregation Records'!$F$95:$F$183,MATCH(LEFT(Z351,255),LEFT('Disaggregation Records'!$D$95:$D$183,255),0))=0,"",INDEX('Disaggregation Records'!$F$95:$F$183,MATCH(LEFT(Z351,255),LEFT('Disaggregation Records'!$D$95:$D$183,255),0))),"")</f>
        <v/>
      </c>
      <c r="E351" s="386" t="str">
        <f t="array" ref="E351">IFERROR(IF(INDEX('Disaggregation Data'!$K$315:$K$576,MATCH(LEFT(X351,255),LEFT('Disaggregation Data'!$J$315:$J$576,255),0))=0,"",INDEX('Disaggregation Data'!$K$315:$K$576,MATCH(LEFT(X351,255),LEFT('Disaggregation Data'!J$315:$J$576,255),0))),"")</f>
        <v/>
      </c>
      <c r="F351" s="387" t="str">
        <f t="array" ref="F351">IFERROR(IF(INDEX('Disaggregation Data'!$L$315:$L$576,MATCH(LEFT(X351,255),LEFT('Disaggregation Data'!$J$315:$J$576,255),0))=0,"",INDEX('Disaggregation Data'!$L$315:$L$576,MATCH(LEFT(X351,255),LEFT('Disaggregation Data'!J$315:$J$576,255),0))),"")</f>
        <v/>
      </c>
      <c r="G351" s="442" t="str">
        <f t="array" ref="G351">IFERROR(IF(INDEX('Disaggregation Data'!$M$315:$M$576,MATCH(LEFT(X351,255),LEFT('Disaggregation Data'!$J$315:$J$576,255),0))=0,(E351/F351)*100,INDEX('Disaggregation Data'!$M$315:$M$576,MATCH(LEFT(X351,255),LEFT('Disaggregation Data'!J$315:$J$576,255),0))),"")</f>
        <v/>
      </c>
      <c r="H351" s="390" t="str">
        <f t="array" ref="H351">IFERROR(IF(INDEX('Disaggregation Data'!$N$315:$N$576,MATCH(LEFT(X351,255),LEFT('Disaggregation Data'!$J$315:$J$576,255),0))=0,"",INDEX('Disaggregation Data'!$N$315:$N$576,MATCH(LEFT(X351,255),LEFT('Disaggregation Data'!J$315:$J$576,255),0))),"")</f>
        <v/>
      </c>
      <c r="I351" s="471"/>
      <c r="J351" s="471"/>
      <c r="K351" s="471"/>
      <c r="L351" s="471"/>
      <c r="M351" s="471"/>
      <c r="N351" s="471"/>
      <c r="O351" s="471"/>
      <c r="P351" s="471"/>
      <c r="Q351" s="471"/>
      <c r="R351" s="471"/>
      <c r="S351" s="471"/>
      <c r="T351" s="471"/>
      <c r="U351" s="390" t="str">
        <f t="array" ref="U351">IFERROR(IF(INDEX('Disaggregation Data'!$O$315:$O$576,MATCH(LEFT(X351,255),LEFT('Disaggregation Data'!$J$315:$J$576,255),0))=0,"",INDEX('Disaggregation Data'!$O$315:$O$576,MATCH(LEFT(X351,255),LEFT('Disaggregation Data'!J$315:$J$576,255),0))),"")</f>
        <v/>
      </c>
      <c r="V351" s="402" t="str">
        <f t="array" ref="V351">IFERROR(IF(INDEX('Disaggregation Data'!$P$315:$P$576,MATCH(LEFT(X351,255),LEFT('Disaggregation Data'!$J$315:$J$576,255),0))=0,"",INDEX('Disaggregation Data'!$P$315:$P$576,MATCH(LEFT(X351,255),LEFT('Disaggregation Data'!J$315:$J$576,255),0))),"")</f>
        <v/>
      </c>
      <c r="W351" s="472"/>
      <c r="X351" s="472" t="str">
        <f t="shared" si="24"/>
        <v/>
      </c>
      <c r="Y351" s="472">
        <f t="shared" si="25"/>
        <v>25</v>
      </c>
      <c r="Z351" s="472" t="str">
        <f t="shared" si="26"/>
        <v/>
      </c>
      <c r="AA351" s="472" t="b">
        <f t="shared" si="27"/>
        <v>0</v>
      </c>
      <c r="AB351" s="472" t="s">
        <v>1878</v>
      </c>
      <c r="AC351" s="472" t="str">
        <f t="array" ref="AC351">IFERROR(IF(INDEX('Disaggregation Records'!$G$95:$G$183,MATCH(LEFT(Z351,255),LEFT('Disaggregation Records'!$D$95:$D$183,255),0))=0,"",INDEX('Disaggregation Records'!$G$95:$G$183,MATCH(LEFT(Z351,255),LEFT('Disaggregation Records'!$D$95:$D$183,255),0))),"")</f>
        <v/>
      </c>
      <c r="AD351" s="472" t="s">
        <v>770</v>
      </c>
      <c r="AE351" s="219"/>
      <c r="AF351" s="135"/>
      <c r="AG351" s="135"/>
    </row>
    <row r="352" spans="1:33" ht="37.5" customHeight="1" x14ac:dyDescent="0.3">
      <c r="A352" s="367">
        <v>3</v>
      </c>
      <c r="B352" s="384" t="str">
        <f>IFERROR(VLOOKUP(A352,'Coverage Indicators - Section D'!$A$10:$Y$38,25,FALSE),"")</f>
        <v/>
      </c>
      <c r="C352" s="467" t="str">
        <f t="array" ref="C352">IFERROR(IF(INDEX('Disaggregation Records'!$E$95:$E$183,MATCH(LEFT(Z352,255),LEFT('Disaggregation Records'!$D$95:$D$183,255),0))=0,"",INDEX('Disaggregation Records'!$E$95:$E$183,MATCH(LEFT(Z352,255),LEFT('Disaggregation Records'!$D$95:$D$183,255),0))),"")</f>
        <v/>
      </c>
      <c r="D352" s="467" t="str">
        <f t="array" ref="D352">IFERROR(IF(INDEX('Disaggregation Records'!$F$95:$F$183,MATCH(LEFT(Z352,255),LEFT('Disaggregation Records'!$D$95:$D$183,255),0))=0,"",INDEX('Disaggregation Records'!$F$95:$F$183,MATCH(LEFT(Z352,255),LEFT('Disaggregation Records'!$D$95:$D$183,255),0))),"")</f>
        <v/>
      </c>
      <c r="E352" s="386" t="str">
        <f t="array" ref="E352">IFERROR(IF(INDEX('Disaggregation Data'!$K$315:$K$576,MATCH(LEFT(X352,255),LEFT('Disaggregation Data'!$J$315:$J$576,255),0))=0,"",INDEX('Disaggregation Data'!$K$315:$K$576,MATCH(LEFT(X352,255),LEFT('Disaggregation Data'!J$315:$J$576,255),0))),"")</f>
        <v/>
      </c>
      <c r="F352" s="387" t="str">
        <f t="array" ref="F352">IFERROR(IF(INDEX('Disaggregation Data'!$L$315:$L$576,MATCH(LEFT(X352,255),LEFT('Disaggregation Data'!$J$315:$J$576,255),0))=0,"",INDEX('Disaggregation Data'!$L$315:$L$576,MATCH(LEFT(X352,255),LEFT('Disaggregation Data'!J$315:$J$576,255),0))),"")</f>
        <v/>
      </c>
      <c r="G352" s="442" t="str">
        <f t="array" ref="G352">IFERROR(IF(INDEX('Disaggregation Data'!$M$315:$M$576,MATCH(LEFT(X352,255),LEFT('Disaggregation Data'!$J$315:$J$576,255),0))=0,(E352/F352)*100,INDEX('Disaggregation Data'!$M$315:$M$576,MATCH(LEFT(X352,255),LEFT('Disaggregation Data'!J$315:$J$576,255),0))),"")</f>
        <v/>
      </c>
      <c r="H352" s="390" t="str">
        <f t="array" ref="H352">IFERROR(IF(INDEX('Disaggregation Data'!$N$315:$N$576,MATCH(LEFT(X352,255),LEFT('Disaggregation Data'!$J$315:$J$576,255),0))=0,"",INDEX('Disaggregation Data'!$N$315:$N$576,MATCH(LEFT(X352,255),LEFT('Disaggregation Data'!J$315:$J$576,255),0))),"")</f>
        <v/>
      </c>
      <c r="I352" s="471"/>
      <c r="J352" s="471"/>
      <c r="K352" s="471"/>
      <c r="L352" s="471"/>
      <c r="M352" s="471"/>
      <c r="N352" s="471"/>
      <c r="O352" s="471"/>
      <c r="P352" s="471"/>
      <c r="Q352" s="471"/>
      <c r="R352" s="471"/>
      <c r="S352" s="471"/>
      <c r="T352" s="471"/>
      <c r="U352" s="390" t="str">
        <f t="array" ref="U352">IFERROR(IF(INDEX('Disaggregation Data'!$O$315:$O$576,MATCH(LEFT(X352,255),LEFT('Disaggregation Data'!$J$315:$J$576,255),0))=0,"",INDEX('Disaggregation Data'!$O$315:$O$576,MATCH(LEFT(X352,255),LEFT('Disaggregation Data'!J$315:$J$576,255),0))),"")</f>
        <v/>
      </c>
      <c r="V352" s="402" t="str">
        <f t="array" ref="V352">IFERROR(IF(INDEX('Disaggregation Data'!$P$315:$P$576,MATCH(LEFT(X352,255),LEFT('Disaggregation Data'!$J$315:$J$576,255),0))=0,"",INDEX('Disaggregation Data'!$P$315:$P$576,MATCH(LEFT(X352,255),LEFT('Disaggregation Data'!J$315:$J$576,255),0))),"")</f>
        <v/>
      </c>
      <c r="W352" s="472"/>
      <c r="X352" s="472" t="str">
        <f t="shared" si="24"/>
        <v/>
      </c>
      <c r="Y352" s="472">
        <f t="shared" si="25"/>
        <v>26</v>
      </c>
      <c r="Z352" s="472" t="str">
        <f t="shared" si="26"/>
        <v/>
      </c>
      <c r="AA352" s="472" t="b">
        <f t="shared" si="27"/>
        <v>0</v>
      </c>
      <c r="AB352" s="472" t="s">
        <v>1879</v>
      </c>
      <c r="AC352" s="472" t="str">
        <f t="array" ref="AC352">IFERROR(IF(INDEX('Disaggregation Records'!$G$95:$G$183,MATCH(LEFT(Z352,255),LEFT('Disaggregation Records'!$D$95:$D$183,255),0))=0,"",INDEX('Disaggregation Records'!$G$95:$G$183,MATCH(LEFT(Z352,255),LEFT('Disaggregation Records'!$D$95:$D$183,255),0))),"")</f>
        <v/>
      </c>
      <c r="AD352" s="472" t="s">
        <v>770</v>
      </c>
      <c r="AE352" s="219"/>
      <c r="AF352" s="135"/>
      <c r="AG352" s="135"/>
    </row>
    <row r="353" spans="1:33" ht="37.5" customHeight="1" x14ac:dyDescent="0.3">
      <c r="A353" s="367">
        <v>3</v>
      </c>
      <c r="B353" s="384" t="str">
        <f>IFERROR(VLOOKUP(A353,'Coverage Indicators - Section D'!$A$10:$Y$38,25,FALSE),"")</f>
        <v/>
      </c>
      <c r="C353" s="467" t="str">
        <f t="array" ref="C353">IFERROR(IF(INDEX('Disaggregation Records'!$E$95:$E$183,MATCH(LEFT(Z353,255),LEFT('Disaggregation Records'!$D$95:$D$183,255),0))=0,"",INDEX('Disaggregation Records'!$E$95:$E$183,MATCH(LEFT(Z353,255),LEFT('Disaggregation Records'!$D$95:$D$183,255),0))),"")</f>
        <v/>
      </c>
      <c r="D353" s="467" t="str">
        <f t="array" ref="D353">IFERROR(IF(INDEX('Disaggregation Records'!$F$95:$F$183,MATCH(LEFT(Z353,255),LEFT('Disaggregation Records'!$D$95:$D$183,255),0))=0,"",INDEX('Disaggregation Records'!$F$95:$F$183,MATCH(LEFT(Z353,255),LEFT('Disaggregation Records'!$D$95:$D$183,255),0))),"")</f>
        <v/>
      </c>
      <c r="E353" s="386" t="str">
        <f t="array" ref="E353">IFERROR(IF(INDEX('Disaggregation Data'!$K$315:$K$576,MATCH(LEFT(X353,255),LEFT('Disaggregation Data'!$J$315:$J$576,255),0))=0,"",INDEX('Disaggregation Data'!$K$315:$K$576,MATCH(LEFT(X353,255),LEFT('Disaggregation Data'!J$315:$J$576,255),0))),"")</f>
        <v/>
      </c>
      <c r="F353" s="387" t="str">
        <f t="array" ref="F353">IFERROR(IF(INDEX('Disaggregation Data'!$L$315:$L$576,MATCH(LEFT(X353,255),LEFT('Disaggregation Data'!$J$315:$J$576,255),0))=0,"",INDEX('Disaggregation Data'!$L$315:$L$576,MATCH(LEFT(X353,255),LEFT('Disaggregation Data'!J$315:$J$576,255),0))),"")</f>
        <v/>
      </c>
      <c r="G353" s="442" t="str">
        <f t="array" ref="G353">IFERROR(IF(INDEX('Disaggregation Data'!$M$315:$M$576,MATCH(LEFT(X353,255),LEFT('Disaggregation Data'!$J$315:$J$576,255),0))=0,(E353/F353)*100,INDEX('Disaggregation Data'!$M$315:$M$576,MATCH(LEFT(X353,255),LEFT('Disaggregation Data'!J$315:$J$576,255),0))),"")</f>
        <v/>
      </c>
      <c r="H353" s="390" t="str">
        <f t="array" ref="H353">IFERROR(IF(INDEX('Disaggregation Data'!$N$315:$N$576,MATCH(LEFT(X353,255),LEFT('Disaggregation Data'!$J$315:$J$576,255),0))=0,"",INDEX('Disaggregation Data'!$N$315:$N$576,MATCH(LEFT(X353,255),LEFT('Disaggregation Data'!J$315:$J$576,255),0))),"")</f>
        <v/>
      </c>
      <c r="I353" s="471"/>
      <c r="J353" s="471"/>
      <c r="K353" s="471"/>
      <c r="L353" s="471"/>
      <c r="M353" s="471"/>
      <c r="N353" s="471"/>
      <c r="O353" s="471"/>
      <c r="P353" s="471"/>
      <c r="Q353" s="471"/>
      <c r="R353" s="471"/>
      <c r="S353" s="471"/>
      <c r="T353" s="471"/>
      <c r="U353" s="390" t="str">
        <f t="array" ref="U353">IFERROR(IF(INDEX('Disaggregation Data'!$O$315:$O$576,MATCH(LEFT(X353,255),LEFT('Disaggregation Data'!$J$315:$J$576,255),0))=0,"",INDEX('Disaggregation Data'!$O$315:$O$576,MATCH(LEFT(X353,255),LEFT('Disaggregation Data'!J$315:$J$576,255),0))),"")</f>
        <v/>
      </c>
      <c r="V353" s="402" t="str">
        <f t="array" ref="V353">IFERROR(IF(INDEX('Disaggregation Data'!$P$315:$P$576,MATCH(LEFT(X353,255),LEFT('Disaggregation Data'!$J$315:$J$576,255),0))=0,"",INDEX('Disaggregation Data'!$P$315:$P$576,MATCH(LEFT(X353,255),LEFT('Disaggregation Data'!J$315:$J$576,255),0))),"")</f>
        <v/>
      </c>
      <c r="W353" s="472"/>
      <c r="X353" s="472" t="str">
        <f t="shared" si="24"/>
        <v/>
      </c>
      <c r="Y353" s="472">
        <f t="shared" si="25"/>
        <v>27</v>
      </c>
      <c r="Z353" s="472" t="str">
        <f t="shared" si="26"/>
        <v/>
      </c>
      <c r="AA353" s="472" t="b">
        <f t="shared" si="27"/>
        <v>0</v>
      </c>
      <c r="AB353" s="472" t="s">
        <v>1880</v>
      </c>
      <c r="AC353" s="472" t="str">
        <f t="array" ref="AC353">IFERROR(IF(INDEX('Disaggregation Records'!$G$95:$G$183,MATCH(LEFT(Z353,255),LEFT('Disaggregation Records'!$D$95:$D$183,255),0))=0,"",INDEX('Disaggregation Records'!$G$95:$G$183,MATCH(LEFT(Z353,255),LEFT('Disaggregation Records'!$D$95:$D$183,255),0))),"")</f>
        <v/>
      </c>
      <c r="AD353" s="472" t="s">
        <v>770</v>
      </c>
      <c r="AE353" s="219"/>
      <c r="AF353" s="135"/>
      <c r="AG353" s="135"/>
    </row>
    <row r="354" spans="1:33" ht="37.5" customHeight="1" x14ac:dyDescent="0.3">
      <c r="A354" s="367">
        <v>3</v>
      </c>
      <c r="B354" s="384" t="str">
        <f>IFERROR(VLOOKUP(A354,'Coverage Indicators - Section D'!$A$10:$Y$38,25,FALSE),"")</f>
        <v/>
      </c>
      <c r="C354" s="467" t="str">
        <f t="array" ref="C354">IFERROR(IF(INDEX('Disaggregation Records'!$E$95:$E$183,MATCH(LEFT(Z354,255),LEFT('Disaggregation Records'!$D$95:$D$183,255),0))=0,"",INDEX('Disaggregation Records'!$E$95:$E$183,MATCH(LEFT(Z354,255),LEFT('Disaggregation Records'!$D$95:$D$183,255),0))),"")</f>
        <v/>
      </c>
      <c r="D354" s="467" t="str">
        <f t="array" ref="D354">IFERROR(IF(INDEX('Disaggregation Records'!$F$95:$F$183,MATCH(LEFT(Z354,255),LEFT('Disaggregation Records'!$D$95:$D$183,255),0))=0,"",INDEX('Disaggregation Records'!$F$95:$F$183,MATCH(LEFT(Z354,255),LEFT('Disaggregation Records'!$D$95:$D$183,255),0))),"")</f>
        <v/>
      </c>
      <c r="E354" s="386" t="str">
        <f t="array" ref="E354">IFERROR(IF(INDEX('Disaggregation Data'!$K$315:$K$576,MATCH(LEFT(X354,255),LEFT('Disaggregation Data'!$J$315:$J$576,255),0))=0,"",INDEX('Disaggregation Data'!$K$315:$K$576,MATCH(LEFT(X354,255),LEFT('Disaggregation Data'!J$315:$J$576,255),0))),"")</f>
        <v/>
      </c>
      <c r="F354" s="387" t="str">
        <f t="array" ref="F354">IFERROR(IF(INDEX('Disaggregation Data'!$L$315:$L$576,MATCH(LEFT(X354,255),LEFT('Disaggregation Data'!$J$315:$J$576,255),0))=0,"",INDEX('Disaggregation Data'!$L$315:$L$576,MATCH(LEFT(X354,255),LEFT('Disaggregation Data'!J$315:$J$576,255),0))),"")</f>
        <v/>
      </c>
      <c r="G354" s="442" t="str">
        <f t="array" ref="G354">IFERROR(IF(INDEX('Disaggregation Data'!$M$315:$M$576,MATCH(LEFT(X354,255),LEFT('Disaggregation Data'!$J$315:$J$576,255),0))=0,(E354/F354)*100,INDEX('Disaggregation Data'!$M$315:$M$576,MATCH(LEFT(X354,255),LEFT('Disaggregation Data'!J$315:$J$576,255),0))),"")</f>
        <v/>
      </c>
      <c r="H354" s="390" t="str">
        <f t="array" ref="H354">IFERROR(IF(INDEX('Disaggregation Data'!$N$315:$N$576,MATCH(LEFT(X354,255),LEFT('Disaggregation Data'!$J$315:$J$576,255),0))=0,"",INDEX('Disaggregation Data'!$N$315:$N$576,MATCH(LEFT(X354,255),LEFT('Disaggregation Data'!J$315:$J$576,255),0))),"")</f>
        <v/>
      </c>
      <c r="I354" s="471"/>
      <c r="J354" s="471"/>
      <c r="K354" s="471"/>
      <c r="L354" s="471"/>
      <c r="M354" s="471"/>
      <c r="N354" s="471"/>
      <c r="O354" s="471"/>
      <c r="P354" s="471"/>
      <c r="Q354" s="471"/>
      <c r="R354" s="471"/>
      <c r="S354" s="471"/>
      <c r="T354" s="471"/>
      <c r="U354" s="390" t="str">
        <f t="array" ref="U354">IFERROR(IF(INDEX('Disaggregation Data'!$O$315:$O$576,MATCH(LEFT(X354,255),LEFT('Disaggregation Data'!$J$315:$J$576,255),0))=0,"",INDEX('Disaggregation Data'!$O$315:$O$576,MATCH(LEFT(X354,255),LEFT('Disaggregation Data'!J$315:$J$576,255),0))),"")</f>
        <v/>
      </c>
      <c r="V354" s="402" t="str">
        <f t="array" ref="V354">IFERROR(IF(INDEX('Disaggregation Data'!$P$315:$P$576,MATCH(LEFT(X354,255),LEFT('Disaggregation Data'!$J$315:$J$576,255),0))=0,"",INDEX('Disaggregation Data'!$P$315:$P$576,MATCH(LEFT(X354,255),LEFT('Disaggregation Data'!J$315:$J$576,255),0))),"")</f>
        <v/>
      </c>
      <c r="W354" s="472"/>
      <c r="X354" s="472" t="str">
        <f t="shared" si="24"/>
        <v/>
      </c>
      <c r="Y354" s="472">
        <f t="shared" si="25"/>
        <v>28</v>
      </c>
      <c r="Z354" s="472" t="str">
        <f t="shared" si="26"/>
        <v/>
      </c>
      <c r="AA354" s="472" t="b">
        <f t="shared" si="27"/>
        <v>0</v>
      </c>
      <c r="AB354" s="472" t="s">
        <v>1881</v>
      </c>
      <c r="AC354" s="472" t="str">
        <f t="array" ref="AC354">IFERROR(IF(INDEX('Disaggregation Records'!$G$95:$G$183,MATCH(LEFT(Z354,255),LEFT('Disaggregation Records'!$D$95:$D$183,255),0))=0,"",INDEX('Disaggregation Records'!$G$95:$G$183,MATCH(LEFT(Z354,255),LEFT('Disaggregation Records'!$D$95:$D$183,255),0))),"")</f>
        <v/>
      </c>
      <c r="AD354" s="472" t="s">
        <v>770</v>
      </c>
      <c r="AE354" s="219"/>
      <c r="AF354" s="135"/>
      <c r="AG354" s="135"/>
    </row>
    <row r="355" spans="1:33" ht="37.5" customHeight="1" x14ac:dyDescent="0.3">
      <c r="A355" s="367">
        <v>3</v>
      </c>
      <c r="B355" s="384" t="str">
        <f>IFERROR(VLOOKUP(A355,'Coverage Indicators - Section D'!$A$10:$Y$38,25,FALSE),"")</f>
        <v/>
      </c>
      <c r="C355" s="467" t="str">
        <f t="array" ref="C355">IFERROR(IF(INDEX('Disaggregation Records'!$E$95:$E$183,MATCH(LEFT(Z355,255),LEFT('Disaggregation Records'!$D$95:$D$183,255),0))=0,"",INDEX('Disaggregation Records'!$E$95:$E$183,MATCH(LEFT(Z355,255),LEFT('Disaggregation Records'!$D$95:$D$183,255),0))),"")</f>
        <v/>
      </c>
      <c r="D355" s="467" t="str">
        <f t="array" ref="D355">IFERROR(IF(INDEX('Disaggregation Records'!$F$95:$F$183,MATCH(LEFT(Z355,255),LEFT('Disaggregation Records'!$D$95:$D$183,255),0))=0,"",INDEX('Disaggregation Records'!$F$95:$F$183,MATCH(LEFT(Z355,255),LEFT('Disaggregation Records'!$D$95:$D$183,255),0))),"")</f>
        <v/>
      </c>
      <c r="E355" s="386" t="str">
        <f t="array" ref="E355">IFERROR(IF(INDEX('Disaggregation Data'!$K$315:$K$576,MATCH(LEFT(X355,255),LEFT('Disaggregation Data'!$J$315:$J$576,255),0))=0,"",INDEX('Disaggregation Data'!$K$315:$K$576,MATCH(LEFT(X355,255),LEFT('Disaggregation Data'!J$315:$J$576,255),0))),"")</f>
        <v/>
      </c>
      <c r="F355" s="387" t="str">
        <f t="array" ref="F355">IFERROR(IF(INDEX('Disaggregation Data'!$L$315:$L$576,MATCH(LEFT(X355,255),LEFT('Disaggregation Data'!$J$315:$J$576,255),0))=0,"",INDEX('Disaggregation Data'!$L$315:$L$576,MATCH(LEFT(X355,255),LEFT('Disaggregation Data'!J$315:$J$576,255),0))),"")</f>
        <v/>
      </c>
      <c r="G355" s="442" t="str">
        <f t="array" ref="G355">IFERROR(IF(INDEX('Disaggregation Data'!$M$315:$M$576,MATCH(LEFT(X355,255),LEFT('Disaggregation Data'!$J$315:$J$576,255),0))=0,(E355/F355)*100,INDEX('Disaggregation Data'!$M$315:$M$576,MATCH(LEFT(X355,255),LEFT('Disaggregation Data'!J$315:$J$576,255),0))),"")</f>
        <v/>
      </c>
      <c r="H355" s="390" t="str">
        <f t="array" ref="H355">IFERROR(IF(INDEX('Disaggregation Data'!$N$315:$N$576,MATCH(LEFT(X355,255),LEFT('Disaggregation Data'!$J$315:$J$576,255),0))=0,"",INDEX('Disaggregation Data'!$N$315:$N$576,MATCH(LEFT(X355,255),LEFT('Disaggregation Data'!J$315:$J$576,255),0))),"")</f>
        <v/>
      </c>
      <c r="I355" s="471"/>
      <c r="J355" s="471"/>
      <c r="K355" s="471"/>
      <c r="L355" s="471"/>
      <c r="M355" s="471"/>
      <c r="N355" s="471"/>
      <c r="O355" s="471"/>
      <c r="P355" s="471"/>
      <c r="Q355" s="471"/>
      <c r="R355" s="471"/>
      <c r="S355" s="471"/>
      <c r="T355" s="471"/>
      <c r="U355" s="390" t="str">
        <f t="array" ref="U355">IFERROR(IF(INDEX('Disaggregation Data'!$O$315:$O$576,MATCH(LEFT(X355,255),LEFT('Disaggregation Data'!$J$315:$J$576,255),0))=0,"",INDEX('Disaggregation Data'!$O$315:$O$576,MATCH(LEFT(X355,255),LEFT('Disaggregation Data'!J$315:$J$576,255),0))),"")</f>
        <v/>
      </c>
      <c r="V355" s="402" t="str">
        <f t="array" ref="V355">IFERROR(IF(INDEX('Disaggregation Data'!$P$315:$P$576,MATCH(LEFT(X355,255),LEFT('Disaggregation Data'!$J$315:$J$576,255),0))=0,"",INDEX('Disaggregation Data'!$P$315:$P$576,MATCH(LEFT(X355,255),LEFT('Disaggregation Data'!J$315:$J$576,255),0))),"")</f>
        <v/>
      </c>
      <c r="W355" s="472"/>
      <c r="X355" s="472" t="str">
        <f t="shared" si="24"/>
        <v/>
      </c>
      <c r="Y355" s="472">
        <f t="shared" si="25"/>
        <v>29</v>
      </c>
      <c r="Z355" s="472" t="str">
        <f t="shared" si="26"/>
        <v/>
      </c>
      <c r="AA355" s="472" t="b">
        <f t="shared" si="27"/>
        <v>0</v>
      </c>
      <c r="AB355" s="472" t="s">
        <v>1882</v>
      </c>
      <c r="AC355" s="472" t="str">
        <f t="array" ref="AC355">IFERROR(IF(INDEX('Disaggregation Records'!$G$95:$G$183,MATCH(LEFT(Z355,255),LEFT('Disaggregation Records'!$D$95:$D$183,255),0))=0,"",INDEX('Disaggregation Records'!$G$95:$G$183,MATCH(LEFT(Z355,255),LEFT('Disaggregation Records'!$D$95:$D$183,255),0))),"")</f>
        <v/>
      </c>
      <c r="AD355" s="472" t="s">
        <v>770</v>
      </c>
      <c r="AE355" s="219"/>
      <c r="AF355" s="135"/>
      <c r="AG355" s="135"/>
    </row>
    <row r="356" spans="1:33" ht="37.5" customHeight="1" x14ac:dyDescent="0.3">
      <c r="A356" s="367">
        <v>3</v>
      </c>
      <c r="B356" s="384" t="str">
        <f>IFERROR(VLOOKUP(A356,'Coverage Indicators - Section D'!$A$10:$Y$38,25,FALSE),"")</f>
        <v/>
      </c>
      <c r="C356" s="467" t="str">
        <f t="array" ref="C356">IFERROR(IF(INDEX('Disaggregation Records'!$E$95:$E$183,MATCH(LEFT(Z356,255),LEFT('Disaggregation Records'!$D$95:$D$183,255),0))=0,"",INDEX('Disaggregation Records'!$E$95:$E$183,MATCH(LEFT(Z356,255),LEFT('Disaggregation Records'!$D$95:$D$183,255),0))),"")</f>
        <v/>
      </c>
      <c r="D356" s="467" t="str">
        <f t="array" ref="D356">IFERROR(IF(INDEX('Disaggregation Records'!$F$95:$F$183,MATCH(LEFT(Z356,255),LEFT('Disaggregation Records'!$D$95:$D$183,255),0))=0,"",INDEX('Disaggregation Records'!$F$95:$F$183,MATCH(LEFT(Z356,255),LEFT('Disaggregation Records'!$D$95:$D$183,255),0))),"")</f>
        <v/>
      </c>
      <c r="E356" s="386" t="str">
        <f t="array" ref="E356">IFERROR(IF(INDEX('Disaggregation Data'!$K$315:$K$576,MATCH(LEFT(X356,255),LEFT('Disaggregation Data'!$J$315:$J$576,255),0))=0,"",INDEX('Disaggregation Data'!$K$315:$K$576,MATCH(LEFT(X356,255),LEFT('Disaggregation Data'!J$315:$J$576,255),0))),"")</f>
        <v/>
      </c>
      <c r="F356" s="387" t="str">
        <f t="array" ref="F356">IFERROR(IF(INDEX('Disaggregation Data'!$L$315:$L$576,MATCH(LEFT(X356,255),LEFT('Disaggregation Data'!$J$315:$J$576,255),0))=0,"",INDEX('Disaggregation Data'!$L$315:$L$576,MATCH(LEFT(X356,255),LEFT('Disaggregation Data'!J$315:$J$576,255),0))),"")</f>
        <v/>
      </c>
      <c r="G356" s="442" t="str">
        <f t="array" ref="G356">IFERROR(IF(INDEX('Disaggregation Data'!$M$315:$M$576,MATCH(LEFT(X356,255),LEFT('Disaggregation Data'!$J$315:$J$576,255),0))=0,(E356/F356)*100,INDEX('Disaggregation Data'!$M$315:$M$576,MATCH(LEFT(X356,255),LEFT('Disaggregation Data'!J$315:$J$576,255),0))),"")</f>
        <v/>
      </c>
      <c r="H356" s="390" t="str">
        <f t="array" ref="H356">IFERROR(IF(INDEX('Disaggregation Data'!$N$315:$N$576,MATCH(LEFT(X356,255),LEFT('Disaggregation Data'!$J$315:$J$576,255),0))=0,"",INDEX('Disaggregation Data'!$N$315:$N$576,MATCH(LEFT(X356,255),LEFT('Disaggregation Data'!J$315:$J$576,255),0))),"")</f>
        <v/>
      </c>
      <c r="I356" s="471"/>
      <c r="J356" s="471"/>
      <c r="K356" s="471"/>
      <c r="L356" s="471"/>
      <c r="M356" s="471"/>
      <c r="N356" s="471"/>
      <c r="O356" s="471"/>
      <c r="P356" s="471"/>
      <c r="Q356" s="471"/>
      <c r="R356" s="471"/>
      <c r="S356" s="471"/>
      <c r="T356" s="471"/>
      <c r="U356" s="390" t="str">
        <f t="array" ref="U356">IFERROR(IF(INDEX('Disaggregation Data'!$O$315:$O$576,MATCH(LEFT(X356,255),LEFT('Disaggregation Data'!$J$315:$J$576,255),0))=0,"",INDEX('Disaggregation Data'!$O$315:$O$576,MATCH(LEFT(X356,255),LEFT('Disaggregation Data'!J$315:$J$576,255),0))),"")</f>
        <v/>
      </c>
      <c r="V356" s="402" t="str">
        <f t="array" ref="V356">IFERROR(IF(INDEX('Disaggregation Data'!$P$315:$P$576,MATCH(LEFT(X356,255),LEFT('Disaggregation Data'!$J$315:$J$576,255),0))=0,"",INDEX('Disaggregation Data'!$P$315:$P$576,MATCH(LEFT(X356,255),LEFT('Disaggregation Data'!J$315:$J$576,255),0))),"")</f>
        <v/>
      </c>
      <c r="W356" s="472"/>
      <c r="X356" s="472" t="str">
        <f t="shared" si="24"/>
        <v/>
      </c>
      <c r="Y356" s="472">
        <f t="shared" si="25"/>
        <v>30</v>
      </c>
      <c r="Z356" s="472" t="str">
        <f t="shared" si="26"/>
        <v/>
      </c>
      <c r="AA356" s="472" t="b">
        <f t="shared" si="27"/>
        <v>0</v>
      </c>
      <c r="AB356" s="472" t="s">
        <v>1883</v>
      </c>
      <c r="AC356" s="472" t="str">
        <f t="array" ref="AC356">IFERROR(IF(INDEX('Disaggregation Records'!$G$95:$G$183,MATCH(LEFT(Z356,255),LEFT('Disaggregation Records'!$D$95:$D$183,255),0))=0,"",INDEX('Disaggregation Records'!$G$95:$G$183,MATCH(LEFT(Z356,255),LEFT('Disaggregation Records'!$D$95:$D$183,255),0))),"")</f>
        <v/>
      </c>
      <c r="AD356" s="472" t="s">
        <v>770</v>
      </c>
      <c r="AE356" s="219"/>
      <c r="AF356" s="135"/>
      <c r="AG356" s="135"/>
    </row>
    <row r="357" spans="1:33" ht="37.5" customHeight="1" x14ac:dyDescent="0.3">
      <c r="A357" s="367">
        <v>4</v>
      </c>
      <c r="B357" s="384" t="str">
        <f>IFERROR(VLOOKUP(A357,'Coverage Indicators - Section D'!$A$10:$Y$38,25,FALSE),"")</f>
        <v/>
      </c>
      <c r="C357" s="467" t="str">
        <f t="array" ref="C357">IFERROR(IF(INDEX('Disaggregation Records'!$E$95:$E$183,MATCH(LEFT(Z357,255),LEFT('Disaggregation Records'!$D$95:$D$183,255),0))=0,"",INDEX('Disaggregation Records'!$E$95:$E$183,MATCH(LEFT(Z357,255),LEFT('Disaggregation Records'!$D$95:$D$183,255),0))),"")</f>
        <v/>
      </c>
      <c r="D357" s="467" t="str">
        <f t="array" ref="D357">IFERROR(IF(INDEX('Disaggregation Records'!$F$95:$F$183,MATCH(LEFT(Z357,255),LEFT('Disaggregation Records'!$D$95:$D$183,255),0))=0,"",INDEX('Disaggregation Records'!$F$95:$F$183,MATCH(LEFT(Z357,255),LEFT('Disaggregation Records'!$D$95:$D$183,255),0))),"")</f>
        <v/>
      </c>
      <c r="E357" s="386" t="str">
        <f t="array" ref="E357">IFERROR(IF(INDEX('Disaggregation Data'!$K$315:$K$576,MATCH(LEFT(X357,255),LEFT('Disaggregation Data'!$J$315:$J$576,255),0))=0,"",INDEX('Disaggregation Data'!$K$315:$K$576,MATCH(LEFT(X357,255),LEFT('Disaggregation Data'!J$315:$J$576,255),0))),"")</f>
        <v/>
      </c>
      <c r="F357" s="387" t="str">
        <f t="array" ref="F357">IFERROR(IF(INDEX('Disaggregation Data'!$L$315:$L$576,MATCH(LEFT(X357,255),LEFT('Disaggregation Data'!$J$315:$J$576,255),0))=0,"",INDEX('Disaggregation Data'!$L$315:$L$576,MATCH(LEFT(X357,255),LEFT('Disaggregation Data'!J$315:$J$576,255),0))),"")</f>
        <v/>
      </c>
      <c r="G357" s="442" t="str">
        <f t="array" ref="G357">IFERROR(IF(INDEX('Disaggregation Data'!$M$315:$M$576,MATCH(LEFT(X357,255),LEFT('Disaggregation Data'!$J$315:$J$576,255),0))=0,(E357/F357)*100,INDEX('Disaggregation Data'!$M$315:$M$576,MATCH(LEFT(X357,255),LEFT('Disaggregation Data'!J$315:$J$576,255),0))),"")</f>
        <v/>
      </c>
      <c r="H357" s="390" t="str">
        <f t="array" ref="H357">IFERROR(IF(INDEX('Disaggregation Data'!$N$315:$N$576,MATCH(LEFT(X357,255),LEFT('Disaggregation Data'!$J$315:$J$576,255),0))=0,"",INDEX('Disaggregation Data'!$N$315:$N$576,MATCH(LEFT(X357,255),LEFT('Disaggregation Data'!J$315:$J$576,255),0))),"")</f>
        <v/>
      </c>
      <c r="I357" s="471"/>
      <c r="J357" s="471"/>
      <c r="K357" s="471"/>
      <c r="L357" s="471"/>
      <c r="M357" s="471"/>
      <c r="N357" s="471"/>
      <c r="O357" s="471"/>
      <c r="P357" s="471"/>
      <c r="Q357" s="471"/>
      <c r="R357" s="471"/>
      <c r="S357" s="471"/>
      <c r="T357" s="471"/>
      <c r="U357" s="390" t="str">
        <f t="array" ref="U357">IFERROR(IF(INDEX('Disaggregation Data'!$O$315:$O$576,MATCH(LEFT(X357,255),LEFT('Disaggregation Data'!$J$315:$J$576,255),0))=0,"",INDEX('Disaggregation Data'!$O$315:$O$576,MATCH(LEFT(X357,255),LEFT('Disaggregation Data'!J$315:$J$576,255),0))),"")</f>
        <v/>
      </c>
      <c r="V357" s="402" t="str">
        <f t="array" ref="V357">IFERROR(IF(INDEX('Disaggregation Data'!$P$315:$P$576,MATCH(LEFT(X357,255),LEFT('Disaggregation Data'!$J$315:$J$576,255),0))=0,"",INDEX('Disaggregation Data'!$P$315:$P$576,MATCH(LEFT(X357,255),LEFT('Disaggregation Data'!J$315:$J$576,255),0))),"")</f>
        <v/>
      </c>
      <c r="W357" s="472"/>
      <c r="X357" s="472" t="str">
        <f t="shared" si="24"/>
        <v/>
      </c>
      <c r="Y357" s="472">
        <f t="shared" si="25"/>
        <v>31</v>
      </c>
      <c r="Z357" s="472" t="str">
        <f t="shared" si="26"/>
        <v/>
      </c>
      <c r="AA357" s="472" t="b">
        <f t="shared" si="27"/>
        <v>0</v>
      </c>
      <c r="AB357" s="472" t="s">
        <v>1884</v>
      </c>
      <c r="AC357" s="472" t="str">
        <f t="array" ref="AC357">IFERROR(IF(INDEX('Disaggregation Records'!$G$95:$G$183,MATCH(LEFT(Z357,255),LEFT('Disaggregation Records'!$D$95:$D$183,255),0))=0,"",INDEX('Disaggregation Records'!$G$95:$G$183,MATCH(LEFT(Z357,255),LEFT('Disaggregation Records'!$D$95:$D$183,255),0))),"")</f>
        <v/>
      </c>
      <c r="AD357" s="472" t="s">
        <v>773</v>
      </c>
      <c r="AE357" s="219"/>
      <c r="AF357" s="135"/>
      <c r="AG357" s="135"/>
    </row>
    <row r="358" spans="1:33" ht="37.5" customHeight="1" x14ac:dyDescent="0.3">
      <c r="A358" s="367">
        <v>4</v>
      </c>
      <c r="B358" s="384" t="str">
        <f>IFERROR(VLOOKUP(A358,'Coverage Indicators - Section D'!$A$10:$Y$38,25,FALSE),"")</f>
        <v/>
      </c>
      <c r="C358" s="467" t="str">
        <f t="array" ref="C358">IFERROR(IF(INDEX('Disaggregation Records'!$E$95:$E$183,MATCH(LEFT(Z358,255),LEFT('Disaggregation Records'!$D$95:$D$183,255),0))=0,"",INDEX('Disaggregation Records'!$E$95:$E$183,MATCH(LEFT(Z358,255),LEFT('Disaggregation Records'!$D$95:$D$183,255),0))),"")</f>
        <v/>
      </c>
      <c r="D358" s="467" t="str">
        <f t="array" ref="D358">IFERROR(IF(INDEX('Disaggregation Records'!$F$95:$F$183,MATCH(LEFT(Z358,255),LEFT('Disaggregation Records'!$D$95:$D$183,255),0))=0,"",INDEX('Disaggregation Records'!$F$95:$F$183,MATCH(LEFT(Z358,255),LEFT('Disaggregation Records'!$D$95:$D$183,255),0))),"")</f>
        <v/>
      </c>
      <c r="E358" s="386" t="str">
        <f t="array" ref="E358">IFERROR(IF(INDEX('Disaggregation Data'!$K$315:$K$576,MATCH(LEFT(X358,255),LEFT('Disaggregation Data'!$J$315:$J$576,255),0))=0,"",INDEX('Disaggregation Data'!$K$315:$K$576,MATCH(LEFT(X358,255),LEFT('Disaggregation Data'!J$315:$J$576,255),0))),"")</f>
        <v/>
      </c>
      <c r="F358" s="387" t="str">
        <f t="array" ref="F358">IFERROR(IF(INDEX('Disaggregation Data'!$L$315:$L$576,MATCH(LEFT(X358,255),LEFT('Disaggregation Data'!$J$315:$J$576,255),0))=0,"",INDEX('Disaggregation Data'!$L$315:$L$576,MATCH(LEFT(X358,255),LEFT('Disaggregation Data'!J$315:$J$576,255),0))),"")</f>
        <v/>
      </c>
      <c r="G358" s="442" t="str">
        <f t="array" ref="G358">IFERROR(IF(INDEX('Disaggregation Data'!$M$315:$M$576,MATCH(LEFT(X358,255),LEFT('Disaggregation Data'!$J$315:$J$576,255),0))=0,(E358/F358)*100,INDEX('Disaggregation Data'!$M$315:$M$576,MATCH(LEFT(X358,255),LEFT('Disaggregation Data'!J$315:$J$576,255),0))),"")</f>
        <v/>
      </c>
      <c r="H358" s="390" t="str">
        <f t="array" ref="H358">IFERROR(IF(INDEX('Disaggregation Data'!$N$315:$N$576,MATCH(LEFT(X358,255),LEFT('Disaggregation Data'!$J$315:$J$576,255),0))=0,"",INDEX('Disaggregation Data'!$N$315:$N$576,MATCH(LEFT(X358,255),LEFT('Disaggregation Data'!J$315:$J$576,255),0))),"")</f>
        <v/>
      </c>
      <c r="I358" s="471"/>
      <c r="J358" s="471"/>
      <c r="K358" s="471"/>
      <c r="L358" s="471"/>
      <c r="M358" s="471"/>
      <c r="N358" s="471"/>
      <c r="O358" s="471"/>
      <c r="P358" s="471"/>
      <c r="Q358" s="471"/>
      <c r="R358" s="471"/>
      <c r="S358" s="471"/>
      <c r="T358" s="471"/>
      <c r="U358" s="390" t="str">
        <f t="array" ref="U358">IFERROR(IF(INDEX('Disaggregation Data'!$O$315:$O$576,MATCH(LEFT(X358,255),LEFT('Disaggregation Data'!$J$315:$J$576,255),0))=0,"",INDEX('Disaggregation Data'!$O$315:$O$576,MATCH(LEFT(X358,255),LEFT('Disaggregation Data'!J$315:$J$576,255),0))),"")</f>
        <v/>
      </c>
      <c r="V358" s="402" t="str">
        <f t="array" ref="V358">IFERROR(IF(INDEX('Disaggregation Data'!$P$315:$P$576,MATCH(LEFT(X358,255),LEFT('Disaggregation Data'!$J$315:$J$576,255),0))=0,"",INDEX('Disaggregation Data'!$P$315:$P$576,MATCH(LEFT(X358,255),LEFT('Disaggregation Data'!J$315:$J$576,255),0))),"")</f>
        <v/>
      </c>
      <c r="W358" s="472"/>
      <c r="X358" s="472" t="str">
        <f t="shared" si="24"/>
        <v/>
      </c>
      <c r="Y358" s="472">
        <f t="shared" si="25"/>
        <v>32</v>
      </c>
      <c r="Z358" s="472" t="str">
        <f t="shared" si="26"/>
        <v/>
      </c>
      <c r="AA358" s="472" t="b">
        <f t="shared" si="27"/>
        <v>0</v>
      </c>
      <c r="AB358" s="472" t="s">
        <v>1885</v>
      </c>
      <c r="AC358" s="472" t="str">
        <f t="array" ref="AC358">IFERROR(IF(INDEX('Disaggregation Records'!$G$95:$G$183,MATCH(LEFT(Z358,255),LEFT('Disaggregation Records'!$D$95:$D$183,255),0))=0,"",INDEX('Disaggregation Records'!$G$95:$G$183,MATCH(LEFT(Z358,255),LEFT('Disaggregation Records'!$D$95:$D$183,255),0))),"")</f>
        <v/>
      </c>
      <c r="AD358" s="472" t="s">
        <v>773</v>
      </c>
      <c r="AE358" s="219"/>
      <c r="AF358" s="135"/>
      <c r="AG358" s="135"/>
    </row>
    <row r="359" spans="1:33" ht="37.5" customHeight="1" x14ac:dyDescent="0.3">
      <c r="A359" s="367">
        <v>4</v>
      </c>
      <c r="B359" s="384" t="str">
        <f>IFERROR(VLOOKUP(A359,'Coverage Indicators - Section D'!$A$10:$Y$38,25,FALSE),"")</f>
        <v/>
      </c>
      <c r="C359" s="467" t="str">
        <f t="array" ref="C359">IFERROR(IF(INDEX('Disaggregation Records'!$E$95:$E$183,MATCH(LEFT(Z359,255),LEFT('Disaggregation Records'!$D$95:$D$183,255),0))=0,"",INDEX('Disaggregation Records'!$E$95:$E$183,MATCH(LEFT(Z359,255),LEFT('Disaggregation Records'!$D$95:$D$183,255),0))),"")</f>
        <v/>
      </c>
      <c r="D359" s="467" t="str">
        <f t="array" ref="D359">IFERROR(IF(INDEX('Disaggregation Records'!$F$95:$F$183,MATCH(LEFT(Z359,255),LEFT('Disaggregation Records'!$D$95:$D$183,255),0))=0,"",INDEX('Disaggregation Records'!$F$95:$F$183,MATCH(LEFT(Z359,255),LEFT('Disaggregation Records'!$D$95:$D$183,255),0))),"")</f>
        <v/>
      </c>
      <c r="E359" s="386" t="str">
        <f t="array" ref="E359">IFERROR(IF(INDEX('Disaggregation Data'!$K$315:$K$576,MATCH(LEFT(X359,255),LEFT('Disaggregation Data'!$J$315:$J$576,255),0))=0,"",INDEX('Disaggregation Data'!$K$315:$K$576,MATCH(LEFT(X359,255),LEFT('Disaggregation Data'!J$315:$J$576,255),0))),"")</f>
        <v/>
      </c>
      <c r="F359" s="387" t="str">
        <f t="array" ref="F359">IFERROR(IF(INDEX('Disaggregation Data'!$L$315:$L$576,MATCH(LEFT(X359,255),LEFT('Disaggregation Data'!$J$315:$J$576,255),0))=0,"",INDEX('Disaggregation Data'!$L$315:$L$576,MATCH(LEFT(X359,255),LEFT('Disaggregation Data'!J$315:$J$576,255),0))),"")</f>
        <v/>
      </c>
      <c r="G359" s="442" t="str">
        <f t="array" ref="G359">IFERROR(IF(INDEX('Disaggregation Data'!$M$315:$M$576,MATCH(LEFT(X359,255),LEFT('Disaggregation Data'!$J$315:$J$576,255),0))=0,(E359/F359)*100,INDEX('Disaggregation Data'!$M$315:$M$576,MATCH(LEFT(X359,255),LEFT('Disaggregation Data'!J$315:$J$576,255),0))),"")</f>
        <v/>
      </c>
      <c r="H359" s="390" t="str">
        <f t="array" ref="H359">IFERROR(IF(INDEX('Disaggregation Data'!$N$315:$N$576,MATCH(LEFT(X359,255),LEFT('Disaggregation Data'!$J$315:$J$576,255),0))=0,"",INDEX('Disaggregation Data'!$N$315:$N$576,MATCH(LEFT(X359,255),LEFT('Disaggregation Data'!J$315:$J$576,255),0))),"")</f>
        <v/>
      </c>
      <c r="I359" s="471"/>
      <c r="J359" s="471"/>
      <c r="K359" s="471"/>
      <c r="L359" s="471"/>
      <c r="M359" s="471"/>
      <c r="N359" s="471"/>
      <c r="O359" s="471"/>
      <c r="P359" s="471"/>
      <c r="Q359" s="471"/>
      <c r="R359" s="471"/>
      <c r="S359" s="471"/>
      <c r="T359" s="471"/>
      <c r="U359" s="390" t="str">
        <f t="array" ref="U359">IFERROR(IF(INDEX('Disaggregation Data'!$O$315:$O$576,MATCH(LEFT(X359,255),LEFT('Disaggregation Data'!$J$315:$J$576,255),0))=0,"",INDEX('Disaggregation Data'!$O$315:$O$576,MATCH(LEFT(X359,255),LEFT('Disaggregation Data'!J$315:$J$576,255),0))),"")</f>
        <v/>
      </c>
      <c r="V359" s="402" t="str">
        <f t="array" ref="V359">IFERROR(IF(INDEX('Disaggregation Data'!$P$315:$P$576,MATCH(LEFT(X359,255),LEFT('Disaggregation Data'!$J$315:$J$576,255),0))=0,"",INDEX('Disaggregation Data'!$P$315:$P$576,MATCH(LEFT(X359,255),LEFT('Disaggregation Data'!J$315:$J$576,255),0))),"")</f>
        <v/>
      </c>
      <c r="W359" s="472"/>
      <c r="X359" s="472" t="str">
        <f t="shared" si="24"/>
        <v/>
      </c>
      <c r="Y359" s="472">
        <f t="shared" si="25"/>
        <v>33</v>
      </c>
      <c r="Z359" s="472" t="str">
        <f t="shared" si="26"/>
        <v/>
      </c>
      <c r="AA359" s="472" t="b">
        <f t="shared" si="27"/>
        <v>0</v>
      </c>
      <c r="AB359" s="472" t="s">
        <v>1886</v>
      </c>
      <c r="AC359" s="472" t="str">
        <f t="array" ref="AC359">IFERROR(IF(INDEX('Disaggregation Records'!$G$95:$G$183,MATCH(LEFT(Z359,255),LEFT('Disaggregation Records'!$D$95:$D$183,255),0))=0,"",INDEX('Disaggregation Records'!$G$95:$G$183,MATCH(LEFT(Z359,255),LEFT('Disaggregation Records'!$D$95:$D$183,255),0))),"")</f>
        <v/>
      </c>
      <c r="AD359" s="472" t="s">
        <v>773</v>
      </c>
      <c r="AE359" s="219"/>
      <c r="AF359" s="135"/>
      <c r="AG359" s="135"/>
    </row>
    <row r="360" spans="1:33" ht="37.5" customHeight="1" x14ac:dyDescent="0.3">
      <c r="A360" s="367">
        <v>4</v>
      </c>
      <c r="B360" s="384" t="str">
        <f>IFERROR(VLOOKUP(A360,'Coverage Indicators - Section D'!$A$10:$Y$38,25,FALSE),"")</f>
        <v/>
      </c>
      <c r="C360" s="467" t="str">
        <f t="array" ref="C360">IFERROR(IF(INDEX('Disaggregation Records'!$E$95:$E$183,MATCH(LEFT(Z360,255),LEFT('Disaggregation Records'!$D$95:$D$183,255),0))=0,"",INDEX('Disaggregation Records'!$E$95:$E$183,MATCH(LEFT(Z360,255),LEFT('Disaggregation Records'!$D$95:$D$183,255),0))),"")</f>
        <v/>
      </c>
      <c r="D360" s="467" t="str">
        <f t="array" ref="D360">IFERROR(IF(INDEX('Disaggregation Records'!$F$95:$F$183,MATCH(LEFT(Z360,255),LEFT('Disaggregation Records'!$D$95:$D$183,255),0))=0,"",INDEX('Disaggregation Records'!$F$95:$F$183,MATCH(LEFT(Z360,255),LEFT('Disaggregation Records'!$D$95:$D$183,255),0))),"")</f>
        <v/>
      </c>
      <c r="E360" s="386" t="str">
        <f t="array" ref="E360">IFERROR(IF(INDEX('Disaggregation Data'!$K$315:$K$576,MATCH(LEFT(X360,255),LEFT('Disaggregation Data'!$J$315:$J$576,255),0))=0,"",INDEX('Disaggregation Data'!$K$315:$K$576,MATCH(LEFT(X360,255),LEFT('Disaggregation Data'!J$315:$J$576,255),0))),"")</f>
        <v/>
      </c>
      <c r="F360" s="387" t="str">
        <f t="array" ref="F360">IFERROR(IF(INDEX('Disaggregation Data'!$L$315:$L$576,MATCH(LEFT(X360,255),LEFT('Disaggregation Data'!$J$315:$J$576,255),0))=0,"",INDEX('Disaggregation Data'!$L$315:$L$576,MATCH(LEFT(X360,255),LEFT('Disaggregation Data'!J$315:$J$576,255),0))),"")</f>
        <v/>
      </c>
      <c r="G360" s="442" t="str">
        <f t="array" ref="G360">IFERROR(IF(INDEX('Disaggregation Data'!$M$315:$M$576,MATCH(LEFT(X360,255),LEFT('Disaggregation Data'!$J$315:$J$576,255),0))=0,(E360/F360)*100,INDEX('Disaggregation Data'!$M$315:$M$576,MATCH(LEFT(X360,255),LEFT('Disaggregation Data'!J$315:$J$576,255),0))),"")</f>
        <v/>
      </c>
      <c r="H360" s="390" t="str">
        <f t="array" ref="H360">IFERROR(IF(INDEX('Disaggregation Data'!$N$315:$N$576,MATCH(LEFT(X360,255),LEFT('Disaggregation Data'!$J$315:$J$576,255),0))=0,"",INDEX('Disaggregation Data'!$N$315:$N$576,MATCH(LEFT(X360,255),LEFT('Disaggregation Data'!J$315:$J$576,255),0))),"")</f>
        <v/>
      </c>
      <c r="I360" s="471"/>
      <c r="J360" s="471"/>
      <c r="K360" s="471"/>
      <c r="L360" s="471"/>
      <c r="M360" s="471"/>
      <c r="N360" s="471"/>
      <c r="O360" s="471"/>
      <c r="P360" s="471"/>
      <c r="Q360" s="471"/>
      <c r="R360" s="471"/>
      <c r="S360" s="471"/>
      <c r="T360" s="471"/>
      <c r="U360" s="390" t="str">
        <f t="array" ref="U360">IFERROR(IF(INDEX('Disaggregation Data'!$O$315:$O$576,MATCH(LEFT(X360,255),LEFT('Disaggregation Data'!$J$315:$J$576,255),0))=0,"",INDEX('Disaggregation Data'!$O$315:$O$576,MATCH(LEFT(X360,255),LEFT('Disaggregation Data'!J$315:$J$576,255),0))),"")</f>
        <v/>
      </c>
      <c r="V360" s="402" t="str">
        <f t="array" ref="V360">IFERROR(IF(INDEX('Disaggregation Data'!$P$315:$P$576,MATCH(LEFT(X360,255),LEFT('Disaggregation Data'!$J$315:$J$576,255),0))=0,"",INDEX('Disaggregation Data'!$P$315:$P$576,MATCH(LEFT(X360,255),LEFT('Disaggregation Data'!J$315:$J$576,255),0))),"")</f>
        <v/>
      </c>
      <c r="W360" s="472"/>
      <c r="X360" s="472" t="str">
        <f t="shared" si="24"/>
        <v/>
      </c>
      <c r="Y360" s="472">
        <f t="shared" si="25"/>
        <v>34</v>
      </c>
      <c r="Z360" s="472" t="str">
        <f t="shared" si="26"/>
        <v/>
      </c>
      <c r="AA360" s="472" t="b">
        <f t="shared" si="27"/>
        <v>0</v>
      </c>
      <c r="AB360" s="472" t="s">
        <v>1887</v>
      </c>
      <c r="AC360" s="472" t="str">
        <f t="array" ref="AC360">IFERROR(IF(INDEX('Disaggregation Records'!$G$95:$G$183,MATCH(LEFT(Z360,255),LEFT('Disaggregation Records'!$D$95:$D$183,255),0))=0,"",INDEX('Disaggregation Records'!$G$95:$G$183,MATCH(LEFT(Z360,255),LEFT('Disaggregation Records'!$D$95:$D$183,255),0))),"")</f>
        <v/>
      </c>
      <c r="AD360" s="472" t="s">
        <v>773</v>
      </c>
      <c r="AE360" s="219"/>
      <c r="AF360" s="135"/>
      <c r="AG360" s="135"/>
    </row>
    <row r="361" spans="1:33" ht="37.5" customHeight="1" x14ac:dyDescent="0.3">
      <c r="A361" s="367">
        <v>4</v>
      </c>
      <c r="B361" s="384" t="str">
        <f>IFERROR(VLOOKUP(A361,'Coverage Indicators - Section D'!$A$10:$Y$38,25,FALSE),"")</f>
        <v/>
      </c>
      <c r="C361" s="467" t="str">
        <f t="array" ref="C361">IFERROR(IF(INDEX('Disaggregation Records'!$E$95:$E$183,MATCH(LEFT(Z361,255),LEFT('Disaggregation Records'!$D$95:$D$183,255),0))=0,"",INDEX('Disaggregation Records'!$E$95:$E$183,MATCH(LEFT(Z361,255),LEFT('Disaggregation Records'!$D$95:$D$183,255),0))),"")</f>
        <v/>
      </c>
      <c r="D361" s="467" t="str">
        <f t="array" ref="D361">IFERROR(IF(INDEX('Disaggregation Records'!$F$95:$F$183,MATCH(LEFT(Z361,255),LEFT('Disaggregation Records'!$D$95:$D$183,255),0))=0,"",INDEX('Disaggregation Records'!$F$95:$F$183,MATCH(LEFT(Z361,255),LEFT('Disaggregation Records'!$D$95:$D$183,255),0))),"")</f>
        <v/>
      </c>
      <c r="E361" s="386" t="str">
        <f t="array" ref="E361">IFERROR(IF(INDEX('Disaggregation Data'!$K$315:$K$576,MATCH(LEFT(X361,255),LEFT('Disaggregation Data'!$J$315:$J$576,255),0))=0,"",INDEX('Disaggregation Data'!$K$315:$K$576,MATCH(LEFT(X361,255),LEFT('Disaggregation Data'!J$315:$J$576,255),0))),"")</f>
        <v/>
      </c>
      <c r="F361" s="387" t="str">
        <f t="array" ref="F361">IFERROR(IF(INDEX('Disaggregation Data'!$L$315:$L$576,MATCH(LEFT(X361,255),LEFT('Disaggregation Data'!$J$315:$J$576,255),0))=0,"",INDEX('Disaggregation Data'!$L$315:$L$576,MATCH(LEFT(X361,255),LEFT('Disaggregation Data'!J$315:$J$576,255),0))),"")</f>
        <v/>
      </c>
      <c r="G361" s="442" t="str">
        <f t="array" ref="G361">IFERROR(IF(INDEX('Disaggregation Data'!$M$315:$M$576,MATCH(LEFT(X361,255),LEFT('Disaggregation Data'!$J$315:$J$576,255),0))=0,(E361/F361)*100,INDEX('Disaggregation Data'!$M$315:$M$576,MATCH(LEFT(X361,255),LEFT('Disaggregation Data'!J$315:$J$576,255),0))),"")</f>
        <v/>
      </c>
      <c r="H361" s="390" t="str">
        <f t="array" ref="H361">IFERROR(IF(INDEX('Disaggregation Data'!$N$315:$N$576,MATCH(LEFT(X361,255),LEFT('Disaggregation Data'!$J$315:$J$576,255),0))=0,"",INDEX('Disaggregation Data'!$N$315:$N$576,MATCH(LEFT(X361,255),LEFT('Disaggregation Data'!J$315:$J$576,255),0))),"")</f>
        <v/>
      </c>
      <c r="I361" s="471"/>
      <c r="J361" s="471"/>
      <c r="K361" s="471"/>
      <c r="L361" s="471"/>
      <c r="M361" s="471"/>
      <c r="N361" s="471"/>
      <c r="O361" s="471"/>
      <c r="P361" s="471"/>
      <c r="Q361" s="471"/>
      <c r="R361" s="471"/>
      <c r="S361" s="471"/>
      <c r="T361" s="471"/>
      <c r="U361" s="390" t="str">
        <f t="array" ref="U361">IFERROR(IF(INDEX('Disaggregation Data'!$O$315:$O$576,MATCH(LEFT(X361,255),LEFT('Disaggregation Data'!$J$315:$J$576,255),0))=0,"",INDEX('Disaggregation Data'!$O$315:$O$576,MATCH(LEFT(X361,255),LEFT('Disaggregation Data'!J$315:$J$576,255),0))),"")</f>
        <v/>
      </c>
      <c r="V361" s="402" t="str">
        <f t="array" ref="V361">IFERROR(IF(INDEX('Disaggregation Data'!$P$315:$P$576,MATCH(LEFT(X361,255),LEFT('Disaggregation Data'!$J$315:$J$576,255),0))=0,"",INDEX('Disaggregation Data'!$P$315:$P$576,MATCH(LEFT(X361,255),LEFT('Disaggregation Data'!J$315:$J$576,255),0))),"")</f>
        <v/>
      </c>
      <c r="W361" s="472"/>
      <c r="X361" s="472" t="str">
        <f t="shared" si="24"/>
        <v/>
      </c>
      <c r="Y361" s="472">
        <f t="shared" si="25"/>
        <v>35</v>
      </c>
      <c r="Z361" s="472" t="str">
        <f t="shared" si="26"/>
        <v/>
      </c>
      <c r="AA361" s="472" t="b">
        <f t="shared" si="27"/>
        <v>0</v>
      </c>
      <c r="AB361" s="472" t="s">
        <v>1888</v>
      </c>
      <c r="AC361" s="472" t="str">
        <f t="array" ref="AC361">IFERROR(IF(INDEX('Disaggregation Records'!$G$95:$G$183,MATCH(LEFT(Z361,255),LEFT('Disaggregation Records'!$D$95:$D$183,255),0))=0,"",INDEX('Disaggregation Records'!$G$95:$G$183,MATCH(LEFT(Z361,255),LEFT('Disaggregation Records'!$D$95:$D$183,255),0))),"")</f>
        <v/>
      </c>
      <c r="AD361" s="472" t="s">
        <v>773</v>
      </c>
      <c r="AE361" s="219"/>
      <c r="AF361" s="135"/>
      <c r="AG361" s="135"/>
    </row>
    <row r="362" spans="1:33" ht="37.5" customHeight="1" x14ac:dyDescent="0.3">
      <c r="A362" s="367">
        <v>4</v>
      </c>
      <c r="B362" s="384" t="str">
        <f>IFERROR(VLOOKUP(A362,'Coverage Indicators - Section D'!$A$10:$Y$38,25,FALSE),"")</f>
        <v/>
      </c>
      <c r="C362" s="467" t="str">
        <f t="array" ref="C362">IFERROR(IF(INDEX('Disaggregation Records'!$E$95:$E$183,MATCH(LEFT(Z362,255),LEFT('Disaggregation Records'!$D$95:$D$183,255),0))=0,"",INDEX('Disaggregation Records'!$E$95:$E$183,MATCH(LEFT(Z362,255),LEFT('Disaggregation Records'!$D$95:$D$183,255),0))),"")</f>
        <v/>
      </c>
      <c r="D362" s="467" t="str">
        <f t="array" ref="D362">IFERROR(IF(INDEX('Disaggregation Records'!$F$95:$F$183,MATCH(LEFT(Z362,255),LEFT('Disaggregation Records'!$D$95:$D$183,255),0))=0,"",INDEX('Disaggregation Records'!$F$95:$F$183,MATCH(LEFT(Z362,255),LEFT('Disaggregation Records'!$D$95:$D$183,255),0))),"")</f>
        <v/>
      </c>
      <c r="E362" s="386" t="str">
        <f t="array" ref="E362">IFERROR(IF(INDEX('Disaggregation Data'!$K$315:$K$576,MATCH(LEFT(X362,255),LEFT('Disaggregation Data'!$J$315:$J$576,255),0))=0,"",INDEX('Disaggregation Data'!$K$315:$K$576,MATCH(LEFT(X362,255),LEFT('Disaggregation Data'!J$315:$J$576,255),0))),"")</f>
        <v/>
      </c>
      <c r="F362" s="387" t="str">
        <f t="array" ref="F362">IFERROR(IF(INDEX('Disaggregation Data'!$L$315:$L$576,MATCH(LEFT(X362,255),LEFT('Disaggregation Data'!$J$315:$J$576,255),0))=0,"",INDEX('Disaggregation Data'!$L$315:$L$576,MATCH(LEFT(X362,255),LEFT('Disaggregation Data'!J$315:$J$576,255),0))),"")</f>
        <v/>
      </c>
      <c r="G362" s="442" t="str">
        <f t="array" ref="G362">IFERROR(IF(INDEX('Disaggregation Data'!$M$315:$M$576,MATCH(LEFT(X362,255),LEFT('Disaggregation Data'!$J$315:$J$576,255),0))=0,(E362/F362)*100,INDEX('Disaggregation Data'!$M$315:$M$576,MATCH(LEFT(X362,255),LEFT('Disaggregation Data'!J$315:$J$576,255),0))),"")</f>
        <v/>
      </c>
      <c r="H362" s="390" t="str">
        <f t="array" ref="H362">IFERROR(IF(INDEX('Disaggregation Data'!$N$315:$N$576,MATCH(LEFT(X362,255),LEFT('Disaggregation Data'!$J$315:$J$576,255),0))=0,"",INDEX('Disaggregation Data'!$N$315:$N$576,MATCH(LEFT(X362,255),LEFT('Disaggregation Data'!J$315:$J$576,255),0))),"")</f>
        <v/>
      </c>
      <c r="I362" s="471"/>
      <c r="J362" s="471"/>
      <c r="K362" s="471"/>
      <c r="L362" s="471"/>
      <c r="M362" s="471"/>
      <c r="N362" s="471"/>
      <c r="O362" s="471"/>
      <c r="P362" s="471"/>
      <c r="Q362" s="471"/>
      <c r="R362" s="471"/>
      <c r="S362" s="471"/>
      <c r="T362" s="471"/>
      <c r="U362" s="390" t="str">
        <f t="array" ref="U362">IFERROR(IF(INDEX('Disaggregation Data'!$O$315:$O$576,MATCH(LEFT(X362,255),LEFT('Disaggregation Data'!$J$315:$J$576,255),0))=0,"",INDEX('Disaggregation Data'!$O$315:$O$576,MATCH(LEFT(X362,255),LEFT('Disaggregation Data'!J$315:$J$576,255),0))),"")</f>
        <v/>
      </c>
      <c r="V362" s="402" t="str">
        <f t="array" ref="V362">IFERROR(IF(INDEX('Disaggregation Data'!$P$315:$P$576,MATCH(LEFT(X362,255),LEFT('Disaggregation Data'!$J$315:$J$576,255),0))=0,"",INDEX('Disaggregation Data'!$P$315:$P$576,MATCH(LEFT(X362,255),LEFT('Disaggregation Data'!J$315:$J$576,255),0))),"")</f>
        <v/>
      </c>
      <c r="W362" s="472"/>
      <c r="X362" s="472" t="str">
        <f t="shared" si="24"/>
        <v/>
      </c>
      <c r="Y362" s="472">
        <f t="shared" si="25"/>
        <v>36</v>
      </c>
      <c r="Z362" s="472" t="str">
        <f t="shared" si="26"/>
        <v/>
      </c>
      <c r="AA362" s="472" t="b">
        <f t="shared" si="27"/>
        <v>0</v>
      </c>
      <c r="AB362" s="472" t="s">
        <v>1889</v>
      </c>
      <c r="AC362" s="472" t="str">
        <f t="array" ref="AC362">IFERROR(IF(INDEX('Disaggregation Records'!$G$95:$G$183,MATCH(LEFT(Z362,255),LEFT('Disaggregation Records'!$D$95:$D$183,255),0))=0,"",INDEX('Disaggregation Records'!$G$95:$G$183,MATCH(LEFT(Z362,255),LEFT('Disaggregation Records'!$D$95:$D$183,255),0))),"")</f>
        <v/>
      </c>
      <c r="AD362" s="472" t="s">
        <v>773</v>
      </c>
      <c r="AE362" s="219"/>
      <c r="AF362" s="135"/>
      <c r="AG362" s="135"/>
    </row>
    <row r="363" spans="1:33" ht="37.5" customHeight="1" x14ac:dyDescent="0.3">
      <c r="A363" s="367">
        <v>4</v>
      </c>
      <c r="B363" s="384" t="str">
        <f>IFERROR(VLOOKUP(A363,'Coverage Indicators - Section D'!$A$10:$Y$38,25,FALSE),"")</f>
        <v/>
      </c>
      <c r="C363" s="467" t="str">
        <f t="array" ref="C363">IFERROR(IF(INDEX('Disaggregation Records'!$E$95:$E$183,MATCH(LEFT(Z363,255),LEFT('Disaggregation Records'!$D$95:$D$183,255),0))=0,"",INDEX('Disaggregation Records'!$E$95:$E$183,MATCH(LEFT(Z363,255),LEFT('Disaggregation Records'!$D$95:$D$183,255),0))),"")</f>
        <v/>
      </c>
      <c r="D363" s="467" t="str">
        <f t="array" ref="D363">IFERROR(IF(INDEX('Disaggregation Records'!$F$95:$F$183,MATCH(LEFT(Z363,255),LEFT('Disaggregation Records'!$D$95:$D$183,255),0))=0,"",INDEX('Disaggregation Records'!$F$95:$F$183,MATCH(LEFT(Z363,255),LEFT('Disaggregation Records'!$D$95:$D$183,255),0))),"")</f>
        <v/>
      </c>
      <c r="E363" s="386" t="str">
        <f t="array" ref="E363">IFERROR(IF(INDEX('Disaggregation Data'!$K$315:$K$576,MATCH(LEFT(X363,255),LEFT('Disaggregation Data'!$J$315:$J$576,255),0))=0,"",INDEX('Disaggregation Data'!$K$315:$K$576,MATCH(LEFT(X363,255),LEFT('Disaggregation Data'!J$315:$J$576,255),0))),"")</f>
        <v/>
      </c>
      <c r="F363" s="387" t="str">
        <f t="array" ref="F363">IFERROR(IF(INDEX('Disaggregation Data'!$L$315:$L$576,MATCH(LEFT(X363,255),LEFT('Disaggregation Data'!$J$315:$J$576,255),0))=0,"",INDEX('Disaggregation Data'!$L$315:$L$576,MATCH(LEFT(X363,255),LEFT('Disaggregation Data'!J$315:$J$576,255),0))),"")</f>
        <v/>
      </c>
      <c r="G363" s="442" t="str">
        <f t="array" ref="G363">IFERROR(IF(INDEX('Disaggregation Data'!$M$315:$M$576,MATCH(LEFT(X363,255),LEFT('Disaggregation Data'!$J$315:$J$576,255),0))=0,(E363/F363)*100,INDEX('Disaggregation Data'!$M$315:$M$576,MATCH(LEFT(X363,255),LEFT('Disaggregation Data'!J$315:$J$576,255),0))),"")</f>
        <v/>
      </c>
      <c r="H363" s="390" t="str">
        <f t="array" ref="H363">IFERROR(IF(INDEX('Disaggregation Data'!$N$315:$N$576,MATCH(LEFT(X363,255),LEFT('Disaggregation Data'!$J$315:$J$576,255),0))=0,"",INDEX('Disaggregation Data'!$N$315:$N$576,MATCH(LEFT(X363,255),LEFT('Disaggregation Data'!J$315:$J$576,255),0))),"")</f>
        <v/>
      </c>
      <c r="I363" s="471"/>
      <c r="J363" s="471"/>
      <c r="K363" s="471"/>
      <c r="L363" s="471"/>
      <c r="M363" s="471"/>
      <c r="N363" s="471"/>
      <c r="O363" s="471"/>
      <c r="P363" s="471"/>
      <c r="Q363" s="471"/>
      <c r="R363" s="471"/>
      <c r="S363" s="471"/>
      <c r="T363" s="471"/>
      <c r="U363" s="390" t="str">
        <f t="array" ref="U363">IFERROR(IF(INDEX('Disaggregation Data'!$O$315:$O$576,MATCH(LEFT(X363,255),LEFT('Disaggregation Data'!$J$315:$J$576,255),0))=0,"",INDEX('Disaggregation Data'!$O$315:$O$576,MATCH(LEFT(X363,255),LEFT('Disaggregation Data'!J$315:$J$576,255),0))),"")</f>
        <v/>
      </c>
      <c r="V363" s="402" t="str">
        <f t="array" ref="V363">IFERROR(IF(INDEX('Disaggregation Data'!$P$315:$P$576,MATCH(LEFT(X363,255),LEFT('Disaggregation Data'!$J$315:$J$576,255),0))=0,"",INDEX('Disaggregation Data'!$P$315:$P$576,MATCH(LEFT(X363,255),LEFT('Disaggregation Data'!J$315:$J$576,255),0))),"")</f>
        <v/>
      </c>
      <c r="W363" s="472"/>
      <c r="X363" s="472" t="str">
        <f t="shared" si="24"/>
        <v/>
      </c>
      <c r="Y363" s="472">
        <f t="shared" si="25"/>
        <v>37</v>
      </c>
      <c r="Z363" s="472" t="str">
        <f t="shared" si="26"/>
        <v/>
      </c>
      <c r="AA363" s="472" t="b">
        <f t="shared" si="27"/>
        <v>0</v>
      </c>
      <c r="AB363" s="472" t="s">
        <v>1890</v>
      </c>
      <c r="AC363" s="472" t="str">
        <f t="array" ref="AC363">IFERROR(IF(INDEX('Disaggregation Records'!$G$95:$G$183,MATCH(LEFT(Z363,255),LEFT('Disaggregation Records'!$D$95:$D$183,255),0))=0,"",INDEX('Disaggregation Records'!$G$95:$G$183,MATCH(LEFT(Z363,255),LEFT('Disaggregation Records'!$D$95:$D$183,255),0))),"")</f>
        <v/>
      </c>
      <c r="AD363" s="472" t="s">
        <v>773</v>
      </c>
      <c r="AE363" s="219"/>
      <c r="AF363" s="135"/>
      <c r="AG363" s="135"/>
    </row>
    <row r="364" spans="1:33" ht="37.5" customHeight="1" x14ac:dyDescent="0.3">
      <c r="A364" s="367">
        <v>4</v>
      </c>
      <c r="B364" s="384" t="str">
        <f>IFERROR(VLOOKUP(A364,'Coverage Indicators - Section D'!$A$10:$Y$38,25,FALSE),"")</f>
        <v/>
      </c>
      <c r="C364" s="467" t="str">
        <f t="array" ref="C364">IFERROR(IF(INDEX('Disaggregation Records'!$E$95:$E$183,MATCH(LEFT(Z364,255),LEFT('Disaggregation Records'!$D$95:$D$183,255),0))=0,"",INDEX('Disaggregation Records'!$E$95:$E$183,MATCH(LEFT(Z364,255),LEFT('Disaggregation Records'!$D$95:$D$183,255),0))),"")</f>
        <v/>
      </c>
      <c r="D364" s="467" t="str">
        <f t="array" ref="D364">IFERROR(IF(INDEX('Disaggregation Records'!$F$95:$F$183,MATCH(LEFT(Z364,255),LEFT('Disaggregation Records'!$D$95:$D$183,255),0))=0,"",INDEX('Disaggregation Records'!$F$95:$F$183,MATCH(LEFT(Z364,255),LEFT('Disaggregation Records'!$D$95:$D$183,255),0))),"")</f>
        <v/>
      </c>
      <c r="E364" s="386" t="str">
        <f t="array" ref="E364">IFERROR(IF(INDEX('Disaggregation Data'!$K$315:$K$576,MATCH(LEFT(X364,255),LEFT('Disaggregation Data'!$J$315:$J$576,255),0))=0,"",INDEX('Disaggregation Data'!$K$315:$K$576,MATCH(LEFT(X364,255),LEFT('Disaggregation Data'!J$315:$J$576,255),0))),"")</f>
        <v/>
      </c>
      <c r="F364" s="387" t="str">
        <f t="array" ref="F364">IFERROR(IF(INDEX('Disaggregation Data'!$L$315:$L$576,MATCH(LEFT(X364,255),LEFT('Disaggregation Data'!$J$315:$J$576,255),0))=0,"",INDEX('Disaggregation Data'!$L$315:$L$576,MATCH(LEFT(X364,255),LEFT('Disaggregation Data'!J$315:$J$576,255),0))),"")</f>
        <v/>
      </c>
      <c r="G364" s="442" t="str">
        <f t="array" ref="G364">IFERROR(IF(INDEX('Disaggregation Data'!$M$315:$M$576,MATCH(LEFT(X364,255),LEFT('Disaggregation Data'!$J$315:$J$576,255),0))=0,(E364/F364)*100,INDEX('Disaggregation Data'!$M$315:$M$576,MATCH(LEFT(X364,255),LEFT('Disaggregation Data'!J$315:$J$576,255),0))),"")</f>
        <v/>
      </c>
      <c r="H364" s="390" t="str">
        <f t="array" ref="H364">IFERROR(IF(INDEX('Disaggregation Data'!$N$315:$N$576,MATCH(LEFT(X364,255),LEFT('Disaggregation Data'!$J$315:$J$576,255),0))=0,"",INDEX('Disaggregation Data'!$N$315:$N$576,MATCH(LEFT(X364,255),LEFT('Disaggregation Data'!J$315:$J$576,255),0))),"")</f>
        <v/>
      </c>
      <c r="I364" s="471"/>
      <c r="J364" s="471"/>
      <c r="K364" s="471"/>
      <c r="L364" s="471"/>
      <c r="M364" s="471"/>
      <c r="N364" s="471"/>
      <c r="O364" s="471"/>
      <c r="P364" s="471"/>
      <c r="Q364" s="471"/>
      <c r="R364" s="471"/>
      <c r="S364" s="471"/>
      <c r="T364" s="471"/>
      <c r="U364" s="390" t="str">
        <f t="array" ref="U364">IFERROR(IF(INDEX('Disaggregation Data'!$O$315:$O$576,MATCH(LEFT(X364,255),LEFT('Disaggregation Data'!$J$315:$J$576,255),0))=0,"",INDEX('Disaggregation Data'!$O$315:$O$576,MATCH(LEFT(X364,255),LEFT('Disaggregation Data'!J$315:$J$576,255),0))),"")</f>
        <v/>
      </c>
      <c r="V364" s="402" t="str">
        <f t="array" ref="V364">IFERROR(IF(INDEX('Disaggregation Data'!$P$315:$P$576,MATCH(LEFT(X364,255),LEFT('Disaggregation Data'!$J$315:$J$576,255),0))=0,"",INDEX('Disaggregation Data'!$P$315:$P$576,MATCH(LEFT(X364,255),LEFT('Disaggregation Data'!J$315:$J$576,255),0))),"")</f>
        <v/>
      </c>
      <c r="W364" s="472"/>
      <c r="X364" s="472" t="str">
        <f t="shared" si="24"/>
        <v/>
      </c>
      <c r="Y364" s="472">
        <f t="shared" si="25"/>
        <v>38</v>
      </c>
      <c r="Z364" s="472" t="str">
        <f t="shared" si="26"/>
        <v/>
      </c>
      <c r="AA364" s="472" t="b">
        <f t="shared" si="27"/>
        <v>0</v>
      </c>
      <c r="AB364" s="472" t="s">
        <v>1891</v>
      </c>
      <c r="AC364" s="472" t="str">
        <f t="array" ref="AC364">IFERROR(IF(INDEX('Disaggregation Records'!$G$95:$G$183,MATCH(LEFT(Z364,255),LEFT('Disaggregation Records'!$D$95:$D$183,255),0))=0,"",INDEX('Disaggregation Records'!$G$95:$G$183,MATCH(LEFT(Z364,255),LEFT('Disaggregation Records'!$D$95:$D$183,255),0))),"")</f>
        <v/>
      </c>
      <c r="AD364" s="472" t="s">
        <v>773</v>
      </c>
      <c r="AE364" s="219"/>
      <c r="AF364" s="135"/>
      <c r="AG364" s="135"/>
    </row>
    <row r="365" spans="1:33" ht="37.5" customHeight="1" x14ac:dyDescent="0.3">
      <c r="A365" s="367">
        <v>4</v>
      </c>
      <c r="B365" s="384" t="str">
        <f>IFERROR(VLOOKUP(A365,'Coverage Indicators - Section D'!$A$10:$Y$38,25,FALSE),"")</f>
        <v/>
      </c>
      <c r="C365" s="467" t="str">
        <f t="array" ref="C365">IFERROR(IF(INDEX('Disaggregation Records'!$E$95:$E$183,MATCH(LEFT(Z365,255),LEFT('Disaggregation Records'!$D$95:$D$183,255),0))=0,"",INDEX('Disaggregation Records'!$E$95:$E$183,MATCH(LEFT(Z365,255),LEFT('Disaggregation Records'!$D$95:$D$183,255),0))),"")</f>
        <v/>
      </c>
      <c r="D365" s="467" t="str">
        <f t="array" ref="D365">IFERROR(IF(INDEX('Disaggregation Records'!$F$95:$F$183,MATCH(LEFT(Z365,255),LEFT('Disaggregation Records'!$D$95:$D$183,255),0))=0,"",INDEX('Disaggregation Records'!$F$95:$F$183,MATCH(LEFT(Z365,255),LEFT('Disaggregation Records'!$D$95:$D$183,255),0))),"")</f>
        <v/>
      </c>
      <c r="E365" s="386" t="str">
        <f t="array" ref="E365">IFERROR(IF(INDEX('Disaggregation Data'!$K$315:$K$576,MATCH(LEFT(X365,255),LEFT('Disaggregation Data'!$J$315:$J$576,255),0))=0,"",INDEX('Disaggregation Data'!$K$315:$K$576,MATCH(LEFT(X365,255),LEFT('Disaggregation Data'!J$315:$J$576,255),0))),"")</f>
        <v/>
      </c>
      <c r="F365" s="387" t="str">
        <f t="array" ref="F365">IFERROR(IF(INDEX('Disaggregation Data'!$L$315:$L$576,MATCH(LEFT(X365,255),LEFT('Disaggregation Data'!$J$315:$J$576,255),0))=0,"",INDEX('Disaggregation Data'!$L$315:$L$576,MATCH(LEFT(X365,255),LEFT('Disaggregation Data'!J$315:$J$576,255),0))),"")</f>
        <v/>
      </c>
      <c r="G365" s="442" t="str">
        <f t="array" ref="G365">IFERROR(IF(INDEX('Disaggregation Data'!$M$315:$M$576,MATCH(LEFT(X365,255),LEFT('Disaggregation Data'!$J$315:$J$576,255),0))=0,(E365/F365)*100,INDEX('Disaggregation Data'!$M$315:$M$576,MATCH(LEFT(X365,255),LEFT('Disaggregation Data'!J$315:$J$576,255),0))),"")</f>
        <v/>
      </c>
      <c r="H365" s="390" t="str">
        <f t="array" ref="H365">IFERROR(IF(INDEX('Disaggregation Data'!$N$315:$N$576,MATCH(LEFT(X365,255),LEFT('Disaggregation Data'!$J$315:$J$576,255),0))=0,"",INDEX('Disaggregation Data'!$N$315:$N$576,MATCH(LEFT(X365,255),LEFT('Disaggregation Data'!J$315:$J$576,255),0))),"")</f>
        <v/>
      </c>
      <c r="I365" s="471"/>
      <c r="J365" s="471"/>
      <c r="K365" s="471"/>
      <c r="L365" s="471"/>
      <c r="M365" s="471"/>
      <c r="N365" s="471"/>
      <c r="O365" s="471"/>
      <c r="P365" s="471"/>
      <c r="Q365" s="471"/>
      <c r="R365" s="471"/>
      <c r="S365" s="471"/>
      <c r="T365" s="471"/>
      <c r="U365" s="390" t="str">
        <f t="array" ref="U365">IFERROR(IF(INDEX('Disaggregation Data'!$O$315:$O$576,MATCH(LEFT(X365,255),LEFT('Disaggregation Data'!$J$315:$J$576,255),0))=0,"",INDEX('Disaggregation Data'!$O$315:$O$576,MATCH(LEFT(X365,255),LEFT('Disaggregation Data'!J$315:$J$576,255),0))),"")</f>
        <v/>
      </c>
      <c r="V365" s="402" t="str">
        <f t="array" ref="V365">IFERROR(IF(INDEX('Disaggregation Data'!$P$315:$P$576,MATCH(LEFT(X365,255),LEFT('Disaggregation Data'!$J$315:$J$576,255),0))=0,"",INDEX('Disaggregation Data'!$P$315:$P$576,MATCH(LEFT(X365,255),LEFT('Disaggregation Data'!J$315:$J$576,255),0))),"")</f>
        <v/>
      </c>
      <c r="W365" s="472"/>
      <c r="X365" s="472" t="str">
        <f t="shared" si="24"/>
        <v/>
      </c>
      <c r="Y365" s="472">
        <f t="shared" si="25"/>
        <v>39</v>
      </c>
      <c r="Z365" s="472" t="str">
        <f t="shared" si="26"/>
        <v/>
      </c>
      <c r="AA365" s="472" t="b">
        <f t="shared" si="27"/>
        <v>0</v>
      </c>
      <c r="AB365" s="472" t="s">
        <v>1892</v>
      </c>
      <c r="AC365" s="472" t="str">
        <f t="array" ref="AC365">IFERROR(IF(INDEX('Disaggregation Records'!$G$95:$G$183,MATCH(LEFT(Z365,255),LEFT('Disaggregation Records'!$D$95:$D$183,255),0))=0,"",INDEX('Disaggregation Records'!$G$95:$G$183,MATCH(LEFT(Z365,255),LEFT('Disaggregation Records'!$D$95:$D$183,255),0))),"")</f>
        <v/>
      </c>
      <c r="AD365" s="472" t="s">
        <v>773</v>
      </c>
      <c r="AE365" s="219"/>
      <c r="AF365" s="135"/>
      <c r="AG365" s="135"/>
    </row>
    <row r="366" spans="1:33" ht="37.5" customHeight="1" x14ac:dyDescent="0.3">
      <c r="A366" s="367">
        <v>4</v>
      </c>
      <c r="B366" s="384" t="str">
        <f>IFERROR(VLOOKUP(A366,'Coverage Indicators - Section D'!$A$10:$Y$38,25,FALSE),"")</f>
        <v/>
      </c>
      <c r="C366" s="467" t="str">
        <f t="array" ref="C366">IFERROR(IF(INDEX('Disaggregation Records'!$E$95:$E$183,MATCH(LEFT(Z366,255),LEFT('Disaggregation Records'!$D$95:$D$183,255),0))=0,"",INDEX('Disaggregation Records'!$E$95:$E$183,MATCH(LEFT(Z366,255),LEFT('Disaggregation Records'!$D$95:$D$183,255),0))),"")</f>
        <v/>
      </c>
      <c r="D366" s="467" t="str">
        <f t="array" ref="D366">IFERROR(IF(INDEX('Disaggregation Records'!$F$95:$F$183,MATCH(LEFT(Z366,255),LEFT('Disaggregation Records'!$D$95:$D$183,255),0))=0,"",INDEX('Disaggregation Records'!$F$95:$F$183,MATCH(LEFT(Z366,255),LEFT('Disaggregation Records'!$D$95:$D$183,255),0))),"")</f>
        <v/>
      </c>
      <c r="E366" s="386" t="str">
        <f t="array" ref="E366">IFERROR(IF(INDEX('Disaggregation Data'!$K$315:$K$576,MATCH(LEFT(X366,255),LEFT('Disaggregation Data'!$J$315:$J$576,255),0))=0,"",INDEX('Disaggregation Data'!$K$315:$K$576,MATCH(LEFT(X366,255),LEFT('Disaggregation Data'!J$315:$J$576,255),0))),"")</f>
        <v/>
      </c>
      <c r="F366" s="387" t="str">
        <f t="array" ref="F366">IFERROR(IF(INDEX('Disaggregation Data'!$L$315:$L$576,MATCH(LEFT(X366,255),LEFT('Disaggregation Data'!$J$315:$J$576,255),0))=0,"",INDEX('Disaggregation Data'!$L$315:$L$576,MATCH(LEFT(X366,255),LEFT('Disaggregation Data'!J$315:$J$576,255),0))),"")</f>
        <v/>
      </c>
      <c r="G366" s="442" t="str">
        <f t="array" ref="G366">IFERROR(IF(INDEX('Disaggregation Data'!$M$315:$M$576,MATCH(LEFT(X366,255),LEFT('Disaggregation Data'!$J$315:$J$576,255),0))=0,(E366/F366)*100,INDEX('Disaggregation Data'!$M$315:$M$576,MATCH(LEFT(X366,255),LEFT('Disaggregation Data'!J$315:$J$576,255),0))),"")</f>
        <v/>
      </c>
      <c r="H366" s="390" t="str">
        <f t="array" ref="H366">IFERROR(IF(INDEX('Disaggregation Data'!$N$315:$N$576,MATCH(LEFT(X366,255),LEFT('Disaggregation Data'!$J$315:$J$576,255),0))=0,"",INDEX('Disaggregation Data'!$N$315:$N$576,MATCH(LEFT(X366,255),LEFT('Disaggregation Data'!J$315:$J$576,255),0))),"")</f>
        <v/>
      </c>
      <c r="I366" s="471"/>
      <c r="J366" s="471"/>
      <c r="K366" s="471"/>
      <c r="L366" s="471"/>
      <c r="M366" s="471"/>
      <c r="N366" s="471"/>
      <c r="O366" s="471"/>
      <c r="P366" s="471"/>
      <c r="Q366" s="471"/>
      <c r="R366" s="471"/>
      <c r="S366" s="471"/>
      <c r="T366" s="471"/>
      <c r="U366" s="390" t="str">
        <f t="array" ref="U366">IFERROR(IF(INDEX('Disaggregation Data'!$O$315:$O$576,MATCH(LEFT(X366,255),LEFT('Disaggregation Data'!$J$315:$J$576,255),0))=0,"",INDEX('Disaggregation Data'!$O$315:$O$576,MATCH(LEFT(X366,255),LEFT('Disaggregation Data'!J$315:$J$576,255),0))),"")</f>
        <v/>
      </c>
      <c r="V366" s="402" t="str">
        <f t="array" ref="V366">IFERROR(IF(INDEX('Disaggregation Data'!$P$315:$P$576,MATCH(LEFT(X366,255),LEFT('Disaggregation Data'!$J$315:$J$576,255),0))=0,"",INDEX('Disaggregation Data'!$P$315:$P$576,MATCH(LEFT(X366,255),LEFT('Disaggregation Data'!J$315:$J$576,255),0))),"")</f>
        <v/>
      </c>
      <c r="W366" s="472"/>
      <c r="X366" s="472" t="str">
        <f t="shared" si="24"/>
        <v/>
      </c>
      <c r="Y366" s="472">
        <f t="shared" si="25"/>
        <v>40</v>
      </c>
      <c r="Z366" s="472" t="str">
        <f t="shared" si="26"/>
        <v/>
      </c>
      <c r="AA366" s="472" t="b">
        <f t="shared" si="27"/>
        <v>0</v>
      </c>
      <c r="AB366" s="472" t="s">
        <v>1893</v>
      </c>
      <c r="AC366" s="472" t="str">
        <f t="array" ref="AC366">IFERROR(IF(INDEX('Disaggregation Records'!$G$95:$G$183,MATCH(LEFT(Z366,255),LEFT('Disaggregation Records'!$D$95:$D$183,255),0))=0,"",INDEX('Disaggregation Records'!$G$95:$G$183,MATCH(LEFT(Z366,255),LEFT('Disaggregation Records'!$D$95:$D$183,255),0))),"")</f>
        <v/>
      </c>
      <c r="AD366" s="472" t="s">
        <v>773</v>
      </c>
      <c r="AE366" s="219"/>
      <c r="AF366" s="135"/>
      <c r="AG366" s="135"/>
    </row>
    <row r="367" spans="1:33" ht="37.5" customHeight="1" x14ac:dyDescent="0.3">
      <c r="A367" s="367">
        <v>5</v>
      </c>
      <c r="B367" s="384" t="str">
        <f>IFERROR(VLOOKUP(A367,'Coverage Indicators - Section D'!$A$10:$Y$38,25,FALSE),"")</f>
        <v/>
      </c>
      <c r="C367" s="467" t="str">
        <f t="array" ref="C367">IFERROR(IF(INDEX('Disaggregation Records'!$E$95:$E$183,MATCH(LEFT(Z367,255),LEFT('Disaggregation Records'!$D$95:$D$183,255),0))=0,"",INDEX('Disaggregation Records'!$E$95:$E$183,MATCH(LEFT(Z367,255),LEFT('Disaggregation Records'!$D$95:$D$183,255),0))),"")</f>
        <v/>
      </c>
      <c r="D367" s="467" t="str">
        <f t="array" ref="D367">IFERROR(IF(INDEX('Disaggregation Records'!$F$95:$F$183,MATCH(LEFT(Z367,255),LEFT('Disaggregation Records'!$D$95:$D$183,255),0))=0,"",INDEX('Disaggregation Records'!$F$95:$F$183,MATCH(LEFT(Z367,255),LEFT('Disaggregation Records'!$D$95:$D$183,255),0))),"")</f>
        <v/>
      </c>
      <c r="E367" s="386" t="str">
        <f t="array" ref="E367">IFERROR(IF(INDEX('Disaggregation Data'!$K$315:$K$576,MATCH(LEFT(X367,255),LEFT('Disaggregation Data'!$J$315:$J$576,255),0))=0,"",INDEX('Disaggregation Data'!$K$315:$K$576,MATCH(LEFT(X367,255),LEFT('Disaggregation Data'!J$315:$J$576,255),0))),"")</f>
        <v/>
      </c>
      <c r="F367" s="387" t="str">
        <f t="array" ref="F367">IFERROR(IF(INDEX('Disaggregation Data'!$L$315:$L$576,MATCH(LEFT(X367,255),LEFT('Disaggregation Data'!$J$315:$J$576,255),0))=0,"",INDEX('Disaggregation Data'!$L$315:$L$576,MATCH(LEFT(X367,255),LEFT('Disaggregation Data'!J$315:$J$576,255),0))),"")</f>
        <v/>
      </c>
      <c r="G367" s="442" t="str">
        <f t="array" ref="G367">IFERROR(IF(INDEX('Disaggregation Data'!$M$315:$M$576,MATCH(LEFT(X367,255),LEFT('Disaggregation Data'!$J$315:$J$576,255),0))=0,(E367/F367)*100,INDEX('Disaggregation Data'!$M$315:$M$576,MATCH(LEFT(X367,255),LEFT('Disaggregation Data'!J$315:$J$576,255),0))),"")</f>
        <v/>
      </c>
      <c r="H367" s="390" t="str">
        <f t="array" ref="H367">IFERROR(IF(INDEX('Disaggregation Data'!$N$315:$N$576,MATCH(LEFT(X367,255),LEFT('Disaggregation Data'!$J$315:$J$576,255),0))=0,"",INDEX('Disaggregation Data'!$N$315:$N$576,MATCH(LEFT(X367,255),LEFT('Disaggregation Data'!J$315:$J$576,255),0))),"")</f>
        <v/>
      </c>
      <c r="I367" s="471"/>
      <c r="J367" s="471"/>
      <c r="K367" s="471"/>
      <c r="L367" s="471"/>
      <c r="M367" s="471"/>
      <c r="N367" s="471"/>
      <c r="O367" s="471"/>
      <c r="P367" s="471"/>
      <c r="Q367" s="471"/>
      <c r="R367" s="471"/>
      <c r="S367" s="471"/>
      <c r="T367" s="471"/>
      <c r="U367" s="390" t="str">
        <f t="array" ref="U367">IFERROR(IF(INDEX('Disaggregation Data'!$O$315:$O$576,MATCH(LEFT(X367,255),LEFT('Disaggregation Data'!$J$315:$J$576,255),0))=0,"",INDEX('Disaggregation Data'!$O$315:$O$576,MATCH(LEFT(X367,255),LEFT('Disaggregation Data'!J$315:$J$576,255),0))),"")</f>
        <v/>
      </c>
      <c r="V367" s="402" t="str">
        <f t="array" ref="V367">IFERROR(IF(INDEX('Disaggregation Data'!$P$315:$P$576,MATCH(LEFT(X367,255),LEFT('Disaggregation Data'!$J$315:$J$576,255),0))=0,"",INDEX('Disaggregation Data'!$P$315:$P$576,MATCH(LEFT(X367,255),LEFT('Disaggregation Data'!J$315:$J$576,255),0))),"")</f>
        <v/>
      </c>
      <c r="W367" s="472"/>
      <c r="X367" s="472" t="str">
        <f t="shared" si="24"/>
        <v/>
      </c>
      <c r="Y367" s="472">
        <f t="shared" si="25"/>
        <v>41</v>
      </c>
      <c r="Z367" s="472" t="str">
        <f t="shared" si="26"/>
        <v/>
      </c>
      <c r="AA367" s="472" t="b">
        <f t="shared" si="27"/>
        <v>0</v>
      </c>
      <c r="AB367" s="472" t="s">
        <v>1895</v>
      </c>
      <c r="AC367" s="472" t="str">
        <f t="array" ref="AC367">IFERROR(IF(INDEX('Disaggregation Records'!$G$95:$G$183,MATCH(LEFT(Z367,255),LEFT('Disaggregation Records'!$D$95:$D$183,255),0))=0,"",INDEX('Disaggregation Records'!$G$95:$G$183,MATCH(LEFT(Z367,255),LEFT('Disaggregation Records'!$D$95:$D$183,255),0))),"")</f>
        <v/>
      </c>
      <c r="AD367" s="472" t="s">
        <v>776</v>
      </c>
      <c r="AE367" s="219"/>
      <c r="AF367" s="135"/>
      <c r="AG367" s="135"/>
    </row>
    <row r="368" spans="1:33" ht="37.5" customHeight="1" x14ac:dyDescent="0.3">
      <c r="A368" s="367">
        <v>5</v>
      </c>
      <c r="B368" s="384" t="str">
        <f>IFERROR(VLOOKUP(A368,'Coverage Indicators - Section D'!$A$10:$Y$38,25,FALSE),"")</f>
        <v/>
      </c>
      <c r="C368" s="467" t="str">
        <f t="array" ref="C368">IFERROR(IF(INDEX('Disaggregation Records'!$E$95:$E$183,MATCH(LEFT(Z368,255),LEFT('Disaggregation Records'!$D$95:$D$183,255),0))=0,"",INDEX('Disaggregation Records'!$E$95:$E$183,MATCH(LEFT(Z368,255),LEFT('Disaggregation Records'!$D$95:$D$183,255),0))),"")</f>
        <v/>
      </c>
      <c r="D368" s="467" t="str">
        <f t="array" ref="D368">IFERROR(IF(INDEX('Disaggregation Records'!$F$95:$F$183,MATCH(LEFT(Z368,255),LEFT('Disaggregation Records'!$D$95:$D$183,255),0))=0,"",INDEX('Disaggregation Records'!$F$95:$F$183,MATCH(LEFT(Z368,255),LEFT('Disaggregation Records'!$D$95:$D$183,255),0))),"")</f>
        <v/>
      </c>
      <c r="E368" s="386" t="str">
        <f t="array" ref="E368">IFERROR(IF(INDEX('Disaggregation Data'!$K$315:$K$576,MATCH(LEFT(X368,255),LEFT('Disaggregation Data'!$J$315:$J$576,255),0))=0,"",INDEX('Disaggregation Data'!$K$315:$K$576,MATCH(LEFT(X368,255),LEFT('Disaggregation Data'!J$315:$J$576,255),0))),"")</f>
        <v/>
      </c>
      <c r="F368" s="387" t="str">
        <f t="array" ref="F368">IFERROR(IF(INDEX('Disaggregation Data'!$L$315:$L$576,MATCH(LEFT(X368,255),LEFT('Disaggregation Data'!$J$315:$J$576,255),0))=0,"",INDEX('Disaggregation Data'!$L$315:$L$576,MATCH(LEFT(X368,255),LEFT('Disaggregation Data'!J$315:$J$576,255),0))),"")</f>
        <v/>
      </c>
      <c r="G368" s="442" t="str">
        <f t="array" ref="G368">IFERROR(IF(INDEX('Disaggregation Data'!$M$315:$M$576,MATCH(LEFT(X368,255),LEFT('Disaggregation Data'!$J$315:$J$576,255),0))=0,(E368/F368)*100,INDEX('Disaggregation Data'!$M$315:$M$576,MATCH(LEFT(X368,255),LEFT('Disaggregation Data'!J$315:$J$576,255),0))),"")</f>
        <v/>
      </c>
      <c r="H368" s="390" t="str">
        <f t="array" ref="H368">IFERROR(IF(INDEX('Disaggregation Data'!$N$315:$N$576,MATCH(LEFT(X368,255),LEFT('Disaggregation Data'!$J$315:$J$576,255),0))=0,"",INDEX('Disaggregation Data'!$N$315:$N$576,MATCH(LEFT(X368,255),LEFT('Disaggregation Data'!J$315:$J$576,255),0))),"")</f>
        <v/>
      </c>
      <c r="I368" s="471"/>
      <c r="J368" s="471"/>
      <c r="K368" s="471"/>
      <c r="L368" s="471"/>
      <c r="M368" s="471"/>
      <c r="N368" s="471"/>
      <c r="O368" s="471"/>
      <c r="P368" s="471"/>
      <c r="Q368" s="471"/>
      <c r="R368" s="471"/>
      <c r="S368" s="471"/>
      <c r="T368" s="471"/>
      <c r="U368" s="390" t="str">
        <f t="array" ref="U368">IFERROR(IF(INDEX('Disaggregation Data'!$O$315:$O$576,MATCH(LEFT(X368,255),LEFT('Disaggregation Data'!$J$315:$J$576,255),0))=0,"",INDEX('Disaggregation Data'!$O$315:$O$576,MATCH(LEFT(X368,255),LEFT('Disaggregation Data'!J$315:$J$576,255),0))),"")</f>
        <v/>
      </c>
      <c r="V368" s="402" t="str">
        <f t="array" ref="V368">IFERROR(IF(INDEX('Disaggregation Data'!$P$315:$P$576,MATCH(LEFT(X368,255),LEFT('Disaggregation Data'!$J$315:$J$576,255),0))=0,"",INDEX('Disaggregation Data'!$P$315:$P$576,MATCH(LEFT(X368,255),LEFT('Disaggregation Data'!J$315:$J$576,255),0))),"")</f>
        <v/>
      </c>
      <c r="W368" s="472"/>
      <c r="X368" s="472" t="str">
        <f t="shared" si="24"/>
        <v/>
      </c>
      <c r="Y368" s="472">
        <f t="shared" si="25"/>
        <v>42</v>
      </c>
      <c r="Z368" s="472" t="str">
        <f t="shared" si="26"/>
        <v/>
      </c>
      <c r="AA368" s="472" t="b">
        <f t="shared" si="27"/>
        <v>0</v>
      </c>
      <c r="AB368" s="472" t="s">
        <v>1896</v>
      </c>
      <c r="AC368" s="472" t="str">
        <f t="array" ref="AC368">IFERROR(IF(INDEX('Disaggregation Records'!$G$95:$G$183,MATCH(LEFT(Z368,255),LEFT('Disaggregation Records'!$D$95:$D$183,255),0))=0,"",INDEX('Disaggregation Records'!$G$95:$G$183,MATCH(LEFT(Z368,255),LEFT('Disaggregation Records'!$D$95:$D$183,255),0))),"")</f>
        <v/>
      </c>
      <c r="AD368" s="472" t="s">
        <v>776</v>
      </c>
      <c r="AE368" s="219"/>
      <c r="AF368" s="135"/>
      <c r="AG368" s="135"/>
    </row>
    <row r="369" spans="1:33" ht="37.5" customHeight="1" x14ac:dyDescent="0.3">
      <c r="A369" s="367">
        <v>5</v>
      </c>
      <c r="B369" s="384" t="str">
        <f>IFERROR(VLOOKUP(A369,'Coverage Indicators - Section D'!$A$10:$Y$38,25,FALSE),"")</f>
        <v/>
      </c>
      <c r="C369" s="467" t="str">
        <f t="array" ref="C369">IFERROR(IF(INDEX('Disaggregation Records'!$E$95:$E$183,MATCH(LEFT(Z369,255),LEFT('Disaggregation Records'!$D$95:$D$183,255),0))=0,"",INDEX('Disaggregation Records'!$E$95:$E$183,MATCH(LEFT(Z369,255),LEFT('Disaggregation Records'!$D$95:$D$183,255),0))),"")</f>
        <v/>
      </c>
      <c r="D369" s="467" t="str">
        <f t="array" ref="D369">IFERROR(IF(INDEX('Disaggregation Records'!$F$95:$F$183,MATCH(LEFT(Z369,255),LEFT('Disaggregation Records'!$D$95:$D$183,255),0))=0,"",INDEX('Disaggregation Records'!$F$95:$F$183,MATCH(LEFT(Z369,255),LEFT('Disaggregation Records'!$D$95:$D$183,255),0))),"")</f>
        <v/>
      </c>
      <c r="E369" s="386" t="str">
        <f t="array" ref="E369">IFERROR(IF(INDEX('Disaggregation Data'!$K$315:$K$576,MATCH(LEFT(X369,255),LEFT('Disaggregation Data'!$J$315:$J$576,255),0))=0,"",INDEX('Disaggregation Data'!$K$315:$K$576,MATCH(LEFT(X369,255),LEFT('Disaggregation Data'!J$315:$J$576,255),0))),"")</f>
        <v/>
      </c>
      <c r="F369" s="387" t="str">
        <f t="array" ref="F369">IFERROR(IF(INDEX('Disaggregation Data'!$L$315:$L$576,MATCH(LEFT(X369,255),LEFT('Disaggregation Data'!$J$315:$J$576,255),0))=0,"",INDEX('Disaggregation Data'!$L$315:$L$576,MATCH(LEFT(X369,255),LEFT('Disaggregation Data'!J$315:$J$576,255),0))),"")</f>
        <v/>
      </c>
      <c r="G369" s="442" t="str">
        <f t="array" ref="G369">IFERROR(IF(INDEX('Disaggregation Data'!$M$315:$M$576,MATCH(LEFT(X369,255),LEFT('Disaggregation Data'!$J$315:$J$576,255),0))=0,(E369/F369)*100,INDEX('Disaggregation Data'!$M$315:$M$576,MATCH(LEFT(X369,255),LEFT('Disaggregation Data'!J$315:$J$576,255),0))),"")</f>
        <v/>
      </c>
      <c r="H369" s="390" t="str">
        <f t="array" ref="H369">IFERROR(IF(INDEX('Disaggregation Data'!$N$315:$N$576,MATCH(LEFT(X369,255),LEFT('Disaggregation Data'!$J$315:$J$576,255),0))=0,"",INDEX('Disaggregation Data'!$N$315:$N$576,MATCH(LEFT(X369,255),LEFT('Disaggregation Data'!J$315:$J$576,255),0))),"")</f>
        <v/>
      </c>
      <c r="I369" s="471"/>
      <c r="J369" s="471"/>
      <c r="K369" s="471"/>
      <c r="L369" s="471"/>
      <c r="M369" s="471"/>
      <c r="N369" s="471"/>
      <c r="O369" s="471"/>
      <c r="P369" s="471"/>
      <c r="Q369" s="471"/>
      <c r="R369" s="471"/>
      <c r="S369" s="471"/>
      <c r="T369" s="471"/>
      <c r="U369" s="390" t="str">
        <f t="array" ref="U369">IFERROR(IF(INDEX('Disaggregation Data'!$O$315:$O$576,MATCH(LEFT(X369,255),LEFT('Disaggregation Data'!$J$315:$J$576,255),0))=0,"",INDEX('Disaggregation Data'!$O$315:$O$576,MATCH(LEFT(X369,255),LEFT('Disaggregation Data'!J$315:$J$576,255),0))),"")</f>
        <v/>
      </c>
      <c r="V369" s="402" t="str">
        <f t="array" ref="V369">IFERROR(IF(INDEX('Disaggregation Data'!$P$315:$P$576,MATCH(LEFT(X369,255),LEFT('Disaggregation Data'!$J$315:$J$576,255),0))=0,"",INDEX('Disaggregation Data'!$P$315:$P$576,MATCH(LEFT(X369,255),LEFT('Disaggregation Data'!J$315:$J$576,255),0))),"")</f>
        <v/>
      </c>
      <c r="W369" s="472"/>
      <c r="X369" s="472" t="str">
        <f t="shared" si="24"/>
        <v/>
      </c>
      <c r="Y369" s="472">
        <f t="shared" si="25"/>
        <v>43</v>
      </c>
      <c r="Z369" s="472" t="str">
        <f t="shared" si="26"/>
        <v/>
      </c>
      <c r="AA369" s="472" t="b">
        <f t="shared" si="27"/>
        <v>0</v>
      </c>
      <c r="AB369" s="472" t="s">
        <v>1897</v>
      </c>
      <c r="AC369" s="472" t="str">
        <f t="array" ref="AC369">IFERROR(IF(INDEX('Disaggregation Records'!$G$95:$G$183,MATCH(LEFT(Z369,255),LEFT('Disaggregation Records'!$D$95:$D$183,255),0))=0,"",INDEX('Disaggregation Records'!$G$95:$G$183,MATCH(LEFT(Z369,255),LEFT('Disaggregation Records'!$D$95:$D$183,255),0))),"")</f>
        <v/>
      </c>
      <c r="AD369" s="472" t="s">
        <v>776</v>
      </c>
      <c r="AE369" s="219"/>
      <c r="AF369" s="135"/>
      <c r="AG369" s="135"/>
    </row>
    <row r="370" spans="1:33" ht="37.5" customHeight="1" x14ac:dyDescent="0.3">
      <c r="A370" s="367">
        <v>5</v>
      </c>
      <c r="B370" s="384" t="str">
        <f>IFERROR(VLOOKUP(A370,'Coverage Indicators - Section D'!$A$10:$Y$38,25,FALSE),"")</f>
        <v/>
      </c>
      <c r="C370" s="467" t="str">
        <f t="array" ref="C370">IFERROR(IF(INDEX('Disaggregation Records'!$E$95:$E$183,MATCH(LEFT(Z370,255),LEFT('Disaggregation Records'!$D$95:$D$183,255),0))=0,"",INDEX('Disaggregation Records'!$E$95:$E$183,MATCH(LEFT(Z370,255),LEFT('Disaggregation Records'!$D$95:$D$183,255),0))),"")</f>
        <v/>
      </c>
      <c r="D370" s="467" t="str">
        <f t="array" ref="D370">IFERROR(IF(INDEX('Disaggregation Records'!$F$95:$F$183,MATCH(LEFT(Z370,255),LEFT('Disaggregation Records'!$D$95:$D$183,255),0))=0,"",INDEX('Disaggregation Records'!$F$95:$F$183,MATCH(LEFT(Z370,255),LEFT('Disaggregation Records'!$D$95:$D$183,255),0))),"")</f>
        <v/>
      </c>
      <c r="E370" s="386" t="str">
        <f t="array" ref="E370">IFERROR(IF(INDEX('Disaggregation Data'!$K$315:$K$576,MATCH(LEFT(X370,255),LEFT('Disaggregation Data'!$J$315:$J$576,255),0))=0,"",INDEX('Disaggregation Data'!$K$315:$K$576,MATCH(LEFT(X370,255),LEFT('Disaggregation Data'!J$315:$J$576,255),0))),"")</f>
        <v/>
      </c>
      <c r="F370" s="387" t="str">
        <f t="array" ref="F370">IFERROR(IF(INDEX('Disaggregation Data'!$L$315:$L$576,MATCH(LEFT(X370,255),LEFT('Disaggregation Data'!$J$315:$J$576,255),0))=0,"",INDEX('Disaggregation Data'!$L$315:$L$576,MATCH(LEFT(X370,255),LEFT('Disaggregation Data'!J$315:$J$576,255),0))),"")</f>
        <v/>
      </c>
      <c r="G370" s="442" t="str">
        <f t="array" ref="G370">IFERROR(IF(INDEX('Disaggregation Data'!$M$315:$M$576,MATCH(LEFT(X370,255),LEFT('Disaggregation Data'!$J$315:$J$576,255),0))=0,(E370/F370)*100,INDEX('Disaggregation Data'!$M$315:$M$576,MATCH(LEFT(X370,255),LEFT('Disaggregation Data'!J$315:$J$576,255),0))),"")</f>
        <v/>
      </c>
      <c r="H370" s="390" t="str">
        <f t="array" ref="H370">IFERROR(IF(INDEX('Disaggregation Data'!$N$315:$N$576,MATCH(LEFT(X370,255),LEFT('Disaggregation Data'!$J$315:$J$576,255),0))=0,"",INDEX('Disaggregation Data'!$N$315:$N$576,MATCH(LEFT(X370,255),LEFT('Disaggregation Data'!J$315:$J$576,255),0))),"")</f>
        <v/>
      </c>
      <c r="I370" s="471"/>
      <c r="J370" s="471"/>
      <c r="K370" s="471"/>
      <c r="L370" s="471"/>
      <c r="M370" s="471"/>
      <c r="N370" s="471"/>
      <c r="O370" s="471"/>
      <c r="P370" s="471"/>
      <c r="Q370" s="471"/>
      <c r="R370" s="471"/>
      <c r="S370" s="471"/>
      <c r="T370" s="471"/>
      <c r="U370" s="390" t="str">
        <f t="array" ref="U370">IFERROR(IF(INDEX('Disaggregation Data'!$O$315:$O$576,MATCH(LEFT(X370,255),LEFT('Disaggregation Data'!$J$315:$J$576,255),0))=0,"",INDEX('Disaggregation Data'!$O$315:$O$576,MATCH(LEFT(X370,255),LEFT('Disaggregation Data'!J$315:$J$576,255),0))),"")</f>
        <v/>
      </c>
      <c r="V370" s="402" t="str">
        <f t="array" ref="V370">IFERROR(IF(INDEX('Disaggregation Data'!$P$315:$P$576,MATCH(LEFT(X370,255),LEFT('Disaggregation Data'!$J$315:$J$576,255),0))=0,"",INDEX('Disaggregation Data'!$P$315:$P$576,MATCH(LEFT(X370,255),LEFT('Disaggregation Data'!J$315:$J$576,255),0))),"")</f>
        <v/>
      </c>
      <c r="W370" s="472"/>
      <c r="X370" s="472" t="str">
        <f t="shared" si="24"/>
        <v/>
      </c>
      <c r="Y370" s="472">
        <f t="shared" si="25"/>
        <v>44</v>
      </c>
      <c r="Z370" s="472" t="str">
        <f t="shared" si="26"/>
        <v/>
      </c>
      <c r="AA370" s="472" t="b">
        <f t="shared" si="27"/>
        <v>0</v>
      </c>
      <c r="AB370" s="472" t="s">
        <v>1898</v>
      </c>
      <c r="AC370" s="472" t="str">
        <f t="array" ref="AC370">IFERROR(IF(INDEX('Disaggregation Records'!$G$95:$G$183,MATCH(LEFT(Z370,255),LEFT('Disaggregation Records'!$D$95:$D$183,255),0))=0,"",INDEX('Disaggregation Records'!$G$95:$G$183,MATCH(LEFT(Z370,255),LEFT('Disaggregation Records'!$D$95:$D$183,255),0))),"")</f>
        <v/>
      </c>
      <c r="AD370" s="472" t="s">
        <v>776</v>
      </c>
      <c r="AE370" s="219"/>
      <c r="AF370" s="135"/>
      <c r="AG370" s="135"/>
    </row>
    <row r="371" spans="1:33" ht="37.5" customHeight="1" x14ac:dyDescent="0.3">
      <c r="A371" s="367">
        <v>5</v>
      </c>
      <c r="B371" s="384" t="str">
        <f>IFERROR(VLOOKUP(A371,'Coverage Indicators - Section D'!$A$10:$Y$38,25,FALSE),"")</f>
        <v/>
      </c>
      <c r="C371" s="467" t="str">
        <f t="array" ref="C371">IFERROR(IF(INDEX('Disaggregation Records'!$E$95:$E$183,MATCH(LEFT(Z371,255),LEFT('Disaggregation Records'!$D$95:$D$183,255),0))=0,"",INDEX('Disaggregation Records'!$E$95:$E$183,MATCH(LEFT(Z371,255),LEFT('Disaggregation Records'!$D$95:$D$183,255),0))),"")</f>
        <v/>
      </c>
      <c r="D371" s="467" t="str">
        <f t="array" ref="D371">IFERROR(IF(INDEX('Disaggregation Records'!$F$95:$F$183,MATCH(LEFT(Z371,255),LEFT('Disaggregation Records'!$D$95:$D$183,255),0))=0,"",INDEX('Disaggregation Records'!$F$95:$F$183,MATCH(LEFT(Z371,255),LEFT('Disaggregation Records'!$D$95:$D$183,255),0))),"")</f>
        <v/>
      </c>
      <c r="E371" s="386" t="str">
        <f t="array" ref="E371">IFERROR(IF(INDEX('Disaggregation Data'!$K$315:$K$576,MATCH(LEFT(X371,255),LEFT('Disaggregation Data'!$J$315:$J$576,255),0))=0,"",INDEX('Disaggregation Data'!$K$315:$K$576,MATCH(LEFT(X371,255),LEFT('Disaggregation Data'!J$315:$J$576,255),0))),"")</f>
        <v/>
      </c>
      <c r="F371" s="387" t="str">
        <f t="array" ref="F371">IFERROR(IF(INDEX('Disaggregation Data'!$L$315:$L$576,MATCH(LEFT(X371,255),LEFT('Disaggregation Data'!$J$315:$J$576,255),0))=0,"",INDEX('Disaggregation Data'!$L$315:$L$576,MATCH(LEFT(X371,255),LEFT('Disaggregation Data'!J$315:$J$576,255),0))),"")</f>
        <v/>
      </c>
      <c r="G371" s="442" t="str">
        <f t="array" ref="G371">IFERROR(IF(INDEX('Disaggregation Data'!$M$315:$M$576,MATCH(LEFT(X371,255),LEFT('Disaggregation Data'!$J$315:$J$576,255),0))=0,(E371/F371)*100,INDEX('Disaggregation Data'!$M$315:$M$576,MATCH(LEFT(X371,255),LEFT('Disaggregation Data'!J$315:$J$576,255),0))),"")</f>
        <v/>
      </c>
      <c r="H371" s="390" t="str">
        <f t="array" ref="H371">IFERROR(IF(INDEX('Disaggregation Data'!$N$315:$N$576,MATCH(LEFT(X371,255),LEFT('Disaggregation Data'!$J$315:$J$576,255),0))=0,"",INDEX('Disaggregation Data'!$N$315:$N$576,MATCH(LEFT(X371,255),LEFT('Disaggregation Data'!J$315:$J$576,255),0))),"")</f>
        <v/>
      </c>
      <c r="I371" s="471"/>
      <c r="J371" s="471"/>
      <c r="K371" s="471"/>
      <c r="L371" s="471"/>
      <c r="M371" s="471"/>
      <c r="N371" s="471"/>
      <c r="O371" s="471"/>
      <c r="P371" s="471"/>
      <c r="Q371" s="471"/>
      <c r="R371" s="471"/>
      <c r="S371" s="471"/>
      <c r="T371" s="471"/>
      <c r="U371" s="390" t="str">
        <f t="array" ref="U371">IFERROR(IF(INDEX('Disaggregation Data'!$O$315:$O$576,MATCH(LEFT(X371,255),LEFT('Disaggregation Data'!$J$315:$J$576,255),0))=0,"",INDEX('Disaggregation Data'!$O$315:$O$576,MATCH(LEFT(X371,255),LEFT('Disaggregation Data'!J$315:$J$576,255),0))),"")</f>
        <v/>
      </c>
      <c r="V371" s="402" t="str">
        <f t="array" ref="V371">IFERROR(IF(INDEX('Disaggregation Data'!$P$315:$P$576,MATCH(LEFT(X371,255),LEFT('Disaggregation Data'!$J$315:$J$576,255),0))=0,"",INDEX('Disaggregation Data'!$P$315:$P$576,MATCH(LEFT(X371,255),LEFT('Disaggregation Data'!J$315:$J$576,255),0))),"")</f>
        <v/>
      </c>
      <c r="W371" s="472"/>
      <c r="X371" s="472" t="str">
        <f t="shared" si="24"/>
        <v/>
      </c>
      <c r="Y371" s="472">
        <f t="shared" si="25"/>
        <v>45</v>
      </c>
      <c r="Z371" s="472" t="str">
        <f t="shared" si="26"/>
        <v/>
      </c>
      <c r="AA371" s="472" t="b">
        <f t="shared" si="27"/>
        <v>0</v>
      </c>
      <c r="AB371" s="472" t="s">
        <v>1899</v>
      </c>
      <c r="AC371" s="472" t="str">
        <f t="array" ref="AC371">IFERROR(IF(INDEX('Disaggregation Records'!$G$95:$G$183,MATCH(LEFT(Z371,255),LEFT('Disaggregation Records'!$D$95:$D$183,255),0))=0,"",INDEX('Disaggregation Records'!$G$95:$G$183,MATCH(LEFT(Z371,255),LEFT('Disaggregation Records'!$D$95:$D$183,255),0))),"")</f>
        <v/>
      </c>
      <c r="AD371" s="472" t="s">
        <v>776</v>
      </c>
      <c r="AE371" s="219"/>
      <c r="AF371" s="135"/>
      <c r="AG371" s="135"/>
    </row>
    <row r="372" spans="1:33" ht="37.5" customHeight="1" x14ac:dyDescent="0.3">
      <c r="A372" s="367">
        <v>5</v>
      </c>
      <c r="B372" s="384" t="str">
        <f>IFERROR(VLOOKUP(A372,'Coverage Indicators - Section D'!$A$10:$Y$38,25,FALSE),"")</f>
        <v/>
      </c>
      <c r="C372" s="467" t="str">
        <f t="array" ref="C372">IFERROR(IF(INDEX('Disaggregation Records'!$E$95:$E$183,MATCH(LEFT(Z372,255),LEFT('Disaggregation Records'!$D$95:$D$183,255),0))=0,"",INDEX('Disaggregation Records'!$E$95:$E$183,MATCH(LEFT(Z372,255),LEFT('Disaggregation Records'!$D$95:$D$183,255),0))),"")</f>
        <v/>
      </c>
      <c r="D372" s="467" t="str">
        <f t="array" ref="D372">IFERROR(IF(INDEX('Disaggregation Records'!$F$95:$F$183,MATCH(LEFT(Z372,255),LEFT('Disaggregation Records'!$D$95:$D$183,255),0))=0,"",INDEX('Disaggregation Records'!$F$95:$F$183,MATCH(LEFT(Z372,255),LEFT('Disaggregation Records'!$D$95:$D$183,255),0))),"")</f>
        <v/>
      </c>
      <c r="E372" s="386" t="str">
        <f t="array" ref="E372">IFERROR(IF(INDEX('Disaggregation Data'!$K$315:$K$576,MATCH(LEFT(X372,255),LEFT('Disaggregation Data'!$J$315:$J$576,255),0))=0,"",INDEX('Disaggregation Data'!$K$315:$K$576,MATCH(LEFT(X372,255),LEFT('Disaggregation Data'!J$315:$J$576,255),0))),"")</f>
        <v/>
      </c>
      <c r="F372" s="387" t="str">
        <f t="array" ref="F372">IFERROR(IF(INDEX('Disaggregation Data'!$L$315:$L$576,MATCH(LEFT(X372,255),LEFT('Disaggregation Data'!$J$315:$J$576,255),0))=0,"",INDEX('Disaggregation Data'!$L$315:$L$576,MATCH(LEFT(X372,255),LEFT('Disaggregation Data'!J$315:$J$576,255),0))),"")</f>
        <v/>
      </c>
      <c r="G372" s="442" t="str">
        <f t="array" ref="G372">IFERROR(IF(INDEX('Disaggregation Data'!$M$315:$M$576,MATCH(LEFT(X372,255),LEFT('Disaggregation Data'!$J$315:$J$576,255),0))=0,(E372/F372)*100,INDEX('Disaggregation Data'!$M$315:$M$576,MATCH(LEFT(X372,255),LEFT('Disaggregation Data'!J$315:$J$576,255),0))),"")</f>
        <v/>
      </c>
      <c r="H372" s="390" t="str">
        <f t="array" ref="H372">IFERROR(IF(INDEX('Disaggregation Data'!$N$315:$N$576,MATCH(LEFT(X372,255),LEFT('Disaggregation Data'!$J$315:$J$576,255),0))=0,"",INDEX('Disaggregation Data'!$N$315:$N$576,MATCH(LEFT(X372,255),LEFT('Disaggregation Data'!J$315:$J$576,255),0))),"")</f>
        <v/>
      </c>
      <c r="I372" s="471"/>
      <c r="J372" s="471"/>
      <c r="K372" s="471"/>
      <c r="L372" s="471"/>
      <c r="M372" s="471"/>
      <c r="N372" s="471"/>
      <c r="O372" s="471"/>
      <c r="P372" s="471"/>
      <c r="Q372" s="471"/>
      <c r="R372" s="471"/>
      <c r="S372" s="471"/>
      <c r="T372" s="471"/>
      <c r="U372" s="390" t="str">
        <f t="array" ref="U372">IFERROR(IF(INDEX('Disaggregation Data'!$O$315:$O$576,MATCH(LEFT(X372,255),LEFT('Disaggregation Data'!$J$315:$J$576,255),0))=0,"",INDEX('Disaggregation Data'!$O$315:$O$576,MATCH(LEFT(X372,255),LEFT('Disaggregation Data'!J$315:$J$576,255),0))),"")</f>
        <v/>
      </c>
      <c r="V372" s="402" t="str">
        <f t="array" ref="V372">IFERROR(IF(INDEX('Disaggregation Data'!$P$315:$P$576,MATCH(LEFT(X372,255),LEFT('Disaggregation Data'!$J$315:$J$576,255),0))=0,"",INDEX('Disaggregation Data'!$P$315:$P$576,MATCH(LEFT(X372,255),LEFT('Disaggregation Data'!J$315:$J$576,255),0))),"")</f>
        <v/>
      </c>
      <c r="W372" s="472"/>
      <c r="X372" s="472" t="str">
        <f t="shared" si="24"/>
        <v/>
      </c>
      <c r="Y372" s="472">
        <f t="shared" si="25"/>
        <v>46</v>
      </c>
      <c r="Z372" s="472" t="str">
        <f t="shared" si="26"/>
        <v/>
      </c>
      <c r="AA372" s="472" t="b">
        <f t="shared" si="27"/>
        <v>0</v>
      </c>
      <c r="AB372" s="472" t="s">
        <v>1900</v>
      </c>
      <c r="AC372" s="472" t="str">
        <f t="array" ref="AC372">IFERROR(IF(INDEX('Disaggregation Records'!$G$95:$G$183,MATCH(LEFT(Z372,255),LEFT('Disaggregation Records'!$D$95:$D$183,255),0))=0,"",INDEX('Disaggregation Records'!$G$95:$G$183,MATCH(LEFT(Z372,255),LEFT('Disaggregation Records'!$D$95:$D$183,255),0))),"")</f>
        <v/>
      </c>
      <c r="AD372" s="472" t="s">
        <v>776</v>
      </c>
      <c r="AE372" s="219"/>
      <c r="AF372" s="135"/>
      <c r="AG372" s="135"/>
    </row>
    <row r="373" spans="1:33" ht="37.5" customHeight="1" x14ac:dyDescent="0.3">
      <c r="A373" s="367">
        <v>5</v>
      </c>
      <c r="B373" s="384" t="str">
        <f>IFERROR(VLOOKUP(A373,'Coverage Indicators - Section D'!$A$10:$Y$38,25,FALSE),"")</f>
        <v/>
      </c>
      <c r="C373" s="467" t="str">
        <f t="array" ref="C373">IFERROR(IF(INDEX('Disaggregation Records'!$E$95:$E$183,MATCH(LEFT(Z373,255),LEFT('Disaggregation Records'!$D$95:$D$183,255),0))=0,"",INDEX('Disaggregation Records'!$E$95:$E$183,MATCH(LEFT(Z373,255),LEFT('Disaggregation Records'!$D$95:$D$183,255),0))),"")</f>
        <v/>
      </c>
      <c r="D373" s="467" t="str">
        <f t="array" ref="D373">IFERROR(IF(INDEX('Disaggregation Records'!$F$95:$F$183,MATCH(LEFT(Z373,255),LEFT('Disaggregation Records'!$D$95:$D$183,255),0))=0,"",INDEX('Disaggregation Records'!$F$95:$F$183,MATCH(LEFT(Z373,255),LEFT('Disaggregation Records'!$D$95:$D$183,255),0))),"")</f>
        <v/>
      </c>
      <c r="E373" s="386" t="str">
        <f t="array" ref="E373">IFERROR(IF(INDEX('Disaggregation Data'!$K$315:$K$576,MATCH(LEFT(X373,255),LEFT('Disaggregation Data'!$J$315:$J$576,255),0))=0,"",INDEX('Disaggregation Data'!$K$315:$K$576,MATCH(LEFT(X373,255),LEFT('Disaggregation Data'!J$315:$J$576,255),0))),"")</f>
        <v/>
      </c>
      <c r="F373" s="387" t="str">
        <f t="array" ref="F373">IFERROR(IF(INDEX('Disaggregation Data'!$L$315:$L$576,MATCH(LEFT(X373,255),LEFT('Disaggregation Data'!$J$315:$J$576,255),0))=0,"",INDEX('Disaggregation Data'!$L$315:$L$576,MATCH(LEFT(X373,255),LEFT('Disaggregation Data'!J$315:$J$576,255),0))),"")</f>
        <v/>
      </c>
      <c r="G373" s="442" t="str">
        <f t="array" ref="G373">IFERROR(IF(INDEX('Disaggregation Data'!$M$315:$M$576,MATCH(LEFT(X373,255),LEFT('Disaggregation Data'!$J$315:$J$576,255),0))=0,(E373/F373)*100,INDEX('Disaggregation Data'!$M$315:$M$576,MATCH(LEFT(X373,255),LEFT('Disaggregation Data'!J$315:$J$576,255),0))),"")</f>
        <v/>
      </c>
      <c r="H373" s="390" t="str">
        <f t="array" ref="H373">IFERROR(IF(INDEX('Disaggregation Data'!$N$315:$N$576,MATCH(LEFT(X373,255),LEFT('Disaggregation Data'!$J$315:$J$576,255),0))=0,"",INDEX('Disaggregation Data'!$N$315:$N$576,MATCH(LEFT(X373,255),LEFT('Disaggregation Data'!J$315:$J$576,255),0))),"")</f>
        <v/>
      </c>
      <c r="I373" s="471"/>
      <c r="J373" s="471"/>
      <c r="K373" s="471"/>
      <c r="L373" s="471"/>
      <c r="M373" s="471"/>
      <c r="N373" s="471"/>
      <c r="O373" s="471"/>
      <c r="P373" s="471"/>
      <c r="Q373" s="471"/>
      <c r="R373" s="471"/>
      <c r="S373" s="471"/>
      <c r="T373" s="471"/>
      <c r="U373" s="390" t="str">
        <f t="array" ref="U373">IFERROR(IF(INDEX('Disaggregation Data'!$O$315:$O$576,MATCH(LEFT(X373,255),LEFT('Disaggregation Data'!$J$315:$J$576,255),0))=0,"",INDEX('Disaggregation Data'!$O$315:$O$576,MATCH(LEFT(X373,255),LEFT('Disaggregation Data'!J$315:$J$576,255),0))),"")</f>
        <v/>
      </c>
      <c r="V373" s="402" t="str">
        <f t="array" ref="V373">IFERROR(IF(INDEX('Disaggregation Data'!$P$315:$P$576,MATCH(LEFT(X373,255),LEFT('Disaggregation Data'!$J$315:$J$576,255),0))=0,"",INDEX('Disaggregation Data'!$P$315:$P$576,MATCH(LEFT(X373,255),LEFT('Disaggregation Data'!J$315:$J$576,255),0))),"")</f>
        <v/>
      </c>
      <c r="W373" s="472"/>
      <c r="X373" s="472" t="str">
        <f t="shared" si="24"/>
        <v/>
      </c>
      <c r="Y373" s="472">
        <f t="shared" si="25"/>
        <v>47</v>
      </c>
      <c r="Z373" s="472" t="str">
        <f t="shared" si="26"/>
        <v/>
      </c>
      <c r="AA373" s="472" t="b">
        <f t="shared" si="27"/>
        <v>0</v>
      </c>
      <c r="AB373" s="472" t="s">
        <v>1901</v>
      </c>
      <c r="AC373" s="472" t="str">
        <f t="array" ref="AC373">IFERROR(IF(INDEX('Disaggregation Records'!$G$95:$G$183,MATCH(LEFT(Z373,255),LEFT('Disaggregation Records'!$D$95:$D$183,255),0))=0,"",INDEX('Disaggregation Records'!$G$95:$G$183,MATCH(LEFT(Z373,255),LEFT('Disaggregation Records'!$D$95:$D$183,255),0))),"")</f>
        <v/>
      </c>
      <c r="AD373" s="472" t="s">
        <v>776</v>
      </c>
      <c r="AE373" s="219"/>
      <c r="AF373" s="135"/>
      <c r="AG373" s="135"/>
    </row>
    <row r="374" spans="1:33" ht="37.5" customHeight="1" x14ac:dyDescent="0.3">
      <c r="A374" s="367">
        <v>5</v>
      </c>
      <c r="B374" s="384" t="str">
        <f>IFERROR(VLOOKUP(A374,'Coverage Indicators - Section D'!$A$10:$Y$38,25,FALSE),"")</f>
        <v/>
      </c>
      <c r="C374" s="467" t="str">
        <f t="array" ref="C374">IFERROR(IF(INDEX('Disaggregation Records'!$E$95:$E$183,MATCH(LEFT(Z374,255),LEFT('Disaggregation Records'!$D$95:$D$183,255),0))=0,"",INDEX('Disaggregation Records'!$E$95:$E$183,MATCH(LEFT(Z374,255),LEFT('Disaggregation Records'!$D$95:$D$183,255),0))),"")</f>
        <v/>
      </c>
      <c r="D374" s="467" t="str">
        <f t="array" ref="D374">IFERROR(IF(INDEX('Disaggregation Records'!$F$95:$F$183,MATCH(LEFT(Z374,255),LEFT('Disaggregation Records'!$D$95:$D$183,255),0))=0,"",INDEX('Disaggregation Records'!$F$95:$F$183,MATCH(LEFT(Z374,255),LEFT('Disaggregation Records'!$D$95:$D$183,255),0))),"")</f>
        <v/>
      </c>
      <c r="E374" s="386" t="str">
        <f t="array" ref="E374">IFERROR(IF(INDEX('Disaggregation Data'!$K$315:$K$576,MATCH(LEFT(X374,255),LEFT('Disaggregation Data'!$J$315:$J$576,255),0))=0,"",INDEX('Disaggregation Data'!$K$315:$K$576,MATCH(LEFT(X374,255),LEFT('Disaggregation Data'!J$315:$J$576,255),0))),"")</f>
        <v/>
      </c>
      <c r="F374" s="387" t="str">
        <f t="array" ref="F374">IFERROR(IF(INDEX('Disaggregation Data'!$L$315:$L$576,MATCH(LEFT(X374,255),LEFT('Disaggregation Data'!$J$315:$J$576,255),0))=0,"",INDEX('Disaggregation Data'!$L$315:$L$576,MATCH(LEFT(X374,255),LEFT('Disaggregation Data'!J$315:$J$576,255),0))),"")</f>
        <v/>
      </c>
      <c r="G374" s="442" t="str">
        <f t="array" ref="G374">IFERROR(IF(INDEX('Disaggregation Data'!$M$315:$M$576,MATCH(LEFT(X374,255),LEFT('Disaggregation Data'!$J$315:$J$576,255),0))=0,(E374/F374)*100,INDEX('Disaggregation Data'!$M$315:$M$576,MATCH(LEFT(X374,255),LEFT('Disaggregation Data'!J$315:$J$576,255),0))),"")</f>
        <v/>
      </c>
      <c r="H374" s="390" t="str">
        <f t="array" ref="H374">IFERROR(IF(INDEX('Disaggregation Data'!$N$315:$N$576,MATCH(LEFT(X374,255),LEFT('Disaggregation Data'!$J$315:$J$576,255),0))=0,"",INDEX('Disaggregation Data'!$N$315:$N$576,MATCH(LEFT(X374,255),LEFT('Disaggregation Data'!J$315:$J$576,255),0))),"")</f>
        <v/>
      </c>
      <c r="I374" s="471"/>
      <c r="J374" s="471"/>
      <c r="K374" s="471"/>
      <c r="L374" s="471"/>
      <c r="M374" s="471"/>
      <c r="N374" s="471"/>
      <c r="O374" s="471"/>
      <c r="P374" s="471"/>
      <c r="Q374" s="471"/>
      <c r="R374" s="471"/>
      <c r="S374" s="471"/>
      <c r="T374" s="471"/>
      <c r="U374" s="390" t="str">
        <f t="array" ref="U374">IFERROR(IF(INDEX('Disaggregation Data'!$O$315:$O$576,MATCH(LEFT(X374,255),LEFT('Disaggregation Data'!$J$315:$J$576,255),0))=0,"",INDEX('Disaggregation Data'!$O$315:$O$576,MATCH(LEFT(X374,255),LEFT('Disaggregation Data'!J$315:$J$576,255),0))),"")</f>
        <v/>
      </c>
      <c r="V374" s="402" t="str">
        <f t="array" ref="V374">IFERROR(IF(INDEX('Disaggregation Data'!$P$315:$P$576,MATCH(LEFT(X374,255),LEFT('Disaggregation Data'!$J$315:$J$576,255),0))=0,"",INDEX('Disaggregation Data'!$P$315:$P$576,MATCH(LEFT(X374,255),LEFT('Disaggregation Data'!J$315:$J$576,255),0))),"")</f>
        <v/>
      </c>
      <c r="W374" s="472"/>
      <c r="X374" s="472" t="str">
        <f t="shared" si="24"/>
        <v/>
      </c>
      <c r="Y374" s="472">
        <f t="shared" si="25"/>
        <v>48</v>
      </c>
      <c r="Z374" s="472" t="str">
        <f t="shared" si="26"/>
        <v/>
      </c>
      <c r="AA374" s="472" t="b">
        <f t="shared" si="27"/>
        <v>0</v>
      </c>
      <c r="AB374" s="472" t="s">
        <v>1902</v>
      </c>
      <c r="AC374" s="472" t="str">
        <f t="array" ref="AC374">IFERROR(IF(INDEX('Disaggregation Records'!$G$95:$G$183,MATCH(LEFT(Z374,255),LEFT('Disaggregation Records'!$D$95:$D$183,255),0))=0,"",INDEX('Disaggregation Records'!$G$95:$G$183,MATCH(LEFT(Z374,255),LEFT('Disaggregation Records'!$D$95:$D$183,255),0))),"")</f>
        <v/>
      </c>
      <c r="AD374" s="472" t="s">
        <v>776</v>
      </c>
      <c r="AE374" s="219"/>
      <c r="AF374" s="135"/>
      <c r="AG374" s="135"/>
    </row>
    <row r="375" spans="1:33" ht="37.5" customHeight="1" x14ac:dyDescent="0.3">
      <c r="A375" s="367">
        <v>5</v>
      </c>
      <c r="B375" s="384" t="str">
        <f>IFERROR(VLOOKUP(A375,'Coverage Indicators - Section D'!$A$10:$Y$38,25,FALSE),"")</f>
        <v/>
      </c>
      <c r="C375" s="467" t="str">
        <f t="array" ref="C375">IFERROR(IF(INDEX('Disaggregation Records'!$E$95:$E$183,MATCH(LEFT(Z375,255),LEFT('Disaggregation Records'!$D$95:$D$183,255),0))=0,"",INDEX('Disaggregation Records'!$E$95:$E$183,MATCH(LEFT(Z375,255),LEFT('Disaggregation Records'!$D$95:$D$183,255),0))),"")</f>
        <v/>
      </c>
      <c r="D375" s="467" t="str">
        <f t="array" ref="D375">IFERROR(IF(INDEX('Disaggregation Records'!$F$95:$F$183,MATCH(LEFT(Z375,255),LEFT('Disaggregation Records'!$D$95:$D$183,255),0))=0,"",INDEX('Disaggregation Records'!$F$95:$F$183,MATCH(LEFT(Z375,255),LEFT('Disaggregation Records'!$D$95:$D$183,255),0))),"")</f>
        <v/>
      </c>
      <c r="E375" s="386" t="str">
        <f t="array" ref="E375">IFERROR(IF(INDEX('Disaggregation Data'!$K$315:$K$576,MATCH(LEFT(X375,255),LEFT('Disaggregation Data'!$J$315:$J$576,255),0))=0,"",INDEX('Disaggregation Data'!$K$315:$K$576,MATCH(LEFT(X375,255),LEFT('Disaggregation Data'!J$315:$J$576,255),0))),"")</f>
        <v/>
      </c>
      <c r="F375" s="387" t="str">
        <f t="array" ref="F375">IFERROR(IF(INDEX('Disaggregation Data'!$L$315:$L$576,MATCH(LEFT(X375,255),LEFT('Disaggregation Data'!$J$315:$J$576,255),0))=0,"",INDEX('Disaggregation Data'!$L$315:$L$576,MATCH(LEFT(X375,255),LEFT('Disaggregation Data'!J$315:$J$576,255),0))),"")</f>
        <v/>
      </c>
      <c r="G375" s="442" t="str">
        <f t="array" ref="G375">IFERROR(IF(INDEX('Disaggregation Data'!$M$315:$M$576,MATCH(LEFT(X375,255),LEFT('Disaggregation Data'!$J$315:$J$576,255),0))=0,(E375/F375)*100,INDEX('Disaggregation Data'!$M$315:$M$576,MATCH(LEFT(X375,255),LEFT('Disaggregation Data'!J$315:$J$576,255),0))),"")</f>
        <v/>
      </c>
      <c r="H375" s="390" t="str">
        <f t="array" ref="H375">IFERROR(IF(INDEX('Disaggregation Data'!$N$315:$N$576,MATCH(LEFT(X375,255),LEFT('Disaggregation Data'!$J$315:$J$576,255),0))=0,"",INDEX('Disaggregation Data'!$N$315:$N$576,MATCH(LEFT(X375,255),LEFT('Disaggregation Data'!J$315:$J$576,255),0))),"")</f>
        <v/>
      </c>
      <c r="I375" s="471"/>
      <c r="J375" s="471"/>
      <c r="K375" s="471"/>
      <c r="L375" s="471"/>
      <c r="M375" s="471"/>
      <c r="N375" s="471"/>
      <c r="O375" s="471"/>
      <c r="P375" s="471"/>
      <c r="Q375" s="471"/>
      <c r="R375" s="471"/>
      <c r="S375" s="471"/>
      <c r="T375" s="471"/>
      <c r="U375" s="390" t="str">
        <f t="array" ref="U375">IFERROR(IF(INDEX('Disaggregation Data'!$O$315:$O$576,MATCH(LEFT(X375,255),LEFT('Disaggregation Data'!$J$315:$J$576,255),0))=0,"",INDEX('Disaggregation Data'!$O$315:$O$576,MATCH(LEFT(X375,255),LEFT('Disaggregation Data'!J$315:$J$576,255),0))),"")</f>
        <v/>
      </c>
      <c r="V375" s="402" t="str">
        <f t="array" ref="V375">IFERROR(IF(INDEX('Disaggregation Data'!$P$315:$P$576,MATCH(LEFT(X375,255),LEFT('Disaggregation Data'!$J$315:$J$576,255),0))=0,"",INDEX('Disaggregation Data'!$P$315:$P$576,MATCH(LEFT(X375,255),LEFT('Disaggregation Data'!J$315:$J$576,255),0))),"")</f>
        <v/>
      </c>
      <c r="W375" s="472"/>
      <c r="X375" s="472" t="str">
        <f t="shared" si="24"/>
        <v/>
      </c>
      <c r="Y375" s="472">
        <f t="shared" si="25"/>
        <v>49</v>
      </c>
      <c r="Z375" s="472" t="str">
        <f t="shared" si="26"/>
        <v/>
      </c>
      <c r="AA375" s="472" t="b">
        <f t="shared" si="27"/>
        <v>0</v>
      </c>
      <c r="AB375" s="472" t="s">
        <v>1903</v>
      </c>
      <c r="AC375" s="472" t="str">
        <f t="array" ref="AC375">IFERROR(IF(INDEX('Disaggregation Records'!$G$95:$G$183,MATCH(LEFT(Z375,255),LEFT('Disaggregation Records'!$D$95:$D$183,255),0))=0,"",INDEX('Disaggregation Records'!$G$95:$G$183,MATCH(LEFT(Z375,255),LEFT('Disaggregation Records'!$D$95:$D$183,255),0))),"")</f>
        <v/>
      </c>
      <c r="AD375" s="472" t="s">
        <v>776</v>
      </c>
      <c r="AE375" s="219"/>
      <c r="AF375" s="135"/>
      <c r="AG375" s="135"/>
    </row>
    <row r="376" spans="1:33" ht="37.5" customHeight="1" x14ac:dyDescent="0.3">
      <c r="A376" s="367">
        <v>5</v>
      </c>
      <c r="B376" s="384" t="str">
        <f>IFERROR(VLOOKUP(A376,'Coverage Indicators - Section D'!$A$10:$Y$38,25,FALSE),"")</f>
        <v/>
      </c>
      <c r="C376" s="467" t="str">
        <f t="array" ref="C376">IFERROR(IF(INDEX('Disaggregation Records'!$E$95:$E$183,MATCH(LEFT(Z376,255),LEFT('Disaggregation Records'!$D$95:$D$183,255),0))=0,"",INDEX('Disaggregation Records'!$E$95:$E$183,MATCH(LEFT(Z376,255),LEFT('Disaggregation Records'!$D$95:$D$183,255),0))),"")</f>
        <v/>
      </c>
      <c r="D376" s="467" t="str">
        <f t="array" ref="D376">IFERROR(IF(INDEX('Disaggregation Records'!$F$95:$F$183,MATCH(LEFT(Z376,255),LEFT('Disaggregation Records'!$D$95:$D$183,255),0))=0,"",INDEX('Disaggregation Records'!$F$95:$F$183,MATCH(LEFT(Z376,255),LEFT('Disaggregation Records'!$D$95:$D$183,255),0))),"")</f>
        <v/>
      </c>
      <c r="E376" s="386" t="str">
        <f t="array" ref="E376">IFERROR(IF(INDEX('Disaggregation Data'!$K$315:$K$576,MATCH(LEFT(X376,255),LEFT('Disaggregation Data'!$J$315:$J$576,255),0))=0,"",INDEX('Disaggregation Data'!$K$315:$K$576,MATCH(LEFT(X376,255),LEFT('Disaggregation Data'!J$315:$J$576,255),0))),"")</f>
        <v/>
      </c>
      <c r="F376" s="387" t="str">
        <f t="array" ref="F376">IFERROR(IF(INDEX('Disaggregation Data'!$L$315:$L$576,MATCH(LEFT(X376,255),LEFT('Disaggregation Data'!$J$315:$J$576,255),0))=0,"",INDEX('Disaggregation Data'!$L$315:$L$576,MATCH(LEFT(X376,255),LEFT('Disaggregation Data'!J$315:$J$576,255),0))),"")</f>
        <v/>
      </c>
      <c r="G376" s="442" t="str">
        <f t="array" ref="G376">IFERROR(IF(INDEX('Disaggregation Data'!$M$315:$M$576,MATCH(LEFT(X376,255),LEFT('Disaggregation Data'!$J$315:$J$576,255),0))=0,(E376/F376)*100,INDEX('Disaggregation Data'!$M$315:$M$576,MATCH(LEFT(X376,255),LEFT('Disaggregation Data'!J$315:$J$576,255),0))),"")</f>
        <v/>
      </c>
      <c r="H376" s="390" t="str">
        <f t="array" ref="H376">IFERROR(IF(INDEX('Disaggregation Data'!$N$315:$N$576,MATCH(LEFT(X376,255),LEFT('Disaggregation Data'!$J$315:$J$576,255),0))=0,"",INDEX('Disaggregation Data'!$N$315:$N$576,MATCH(LEFT(X376,255),LEFT('Disaggregation Data'!J$315:$J$576,255),0))),"")</f>
        <v/>
      </c>
      <c r="I376" s="471"/>
      <c r="J376" s="471"/>
      <c r="K376" s="471"/>
      <c r="L376" s="471"/>
      <c r="M376" s="471"/>
      <c r="N376" s="471"/>
      <c r="O376" s="471"/>
      <c r="P376" s="471"/>
      <c r="Q376" s="471"/>
      <c r="R376" s="471"/>
      <c r="S376" s="471"/>
      <c r="T376" s="471"/>
      <c r="U376" s="390" t="str">
        <f t="array" ref="U376">IFERROR(IF(INDEX('Disaggregation Data'!$O$315:$O$576,MATCH(LEFT(X376,255),LEFT('Disaggregation Data'!$J$315:$J$576,255),0))=0,"",INDEX('Disaggregation Data'!$O$315:$O$576,MATCH(LEFT(X376,255),LEFT('Disaggregation Data'!J$315:$J$576,255),0))),"")</f>
        <v/>
      </c>
      <c r="V376" s="402" t="str">
        <f t="array" ref="V376">IFERROR(IF(INDEX('Disaggregation Data'!$P$315:$P$576,MATCH(LEFT(X376,255),LEFT('Disaggregation Data'!$J$315:$J$576,255),0))=0,"",INDEX('Disaggregation Data'!$P$315:$P$576,MATCH(LEFT(X376,255),LEFT('Disaggregation Data'!J$315:$J$576,255),0))),"")</f>
        <v/>
      </c>
      <c r="W376" s="472"/>
      <c r="X376" s="472" t="str">
        <f t="shared" si="24"/>
        <v/>
      </c>
      <c r="Y376" s="472">
        <f t="shared" si="25"/>
        <v>50</v>
      </c>
      <c r="Z376" s="472" t="str">
        <f t="shared" si="26"/>
        <v/>
      </c>
      <c r="AA376" s="472" t="b">
        <f t="shared" si="27"/>
        <v>0</v>
      </c>
      <c r="AB376" s="472" t="s">
        <v>1904</v>
      </c>
      <c r="AC376" s="472" t="str">
        <f t="array" ref="AC376">IFERROR(IF(INDEX('Disaggregation Records'!$G$95:$G$183,MATCH(LEFT(Z376,255),LEFT('Disaggregation Records'!$D$95:$D$183,255),0))=0,"",INDEX('Disaggregation Records'!$G$95:$G$183,MATCH(LEFT(Z376,255),LEFT('Disaggregation Records'!$D$95:$D$183,255),0))),"")</f>
        <v/>
      </c>
      <c r="AD376" s="472" t="s">
        <v>776</v>
      </c>
      <c r="AE376" s="219"/>
      <c r="AF376" s="135"/>
      <c r="AG376" s="135"/>
    </row>
    <row r="377" spans="1:33" ht="37.5" customHeight="1" x14ac:dyDescent="0.3">
      <c r="A377" s="367">
        <v>6</v>
      </c>
      <c r="B377" s="384" t="str">
        <f>IFERROR(VLOOKUP(A377,'Coverage Indicators - Section D'!$A$10:$Y$38,25,FALSE),"")</f>
        <v/>
      </c>
      <c r="C377" s="467" t="str">
        <f t="array" ref="C377">IFERROR(IF(INDEX('Disaggregation Records'!$E$95:$E$183,MATCH(LEFT(Z377,255),LEFT('Disaggregation Records'!$D$95:$D$183,255),0))=0,"",INDEX('Disaggregation Records'!$E$95:$E$183,MATCH(LEFT(Z377,255),LEFT('Disaggregation Records'!$D$95:$D$183,255),0))),"")</f>
        <v/>
      </c>
      <c r="D377" s="467" t="str">
        <f t="array" ref="D377">IFERROR(IF(INDEX('Disaggregation Records'!$F$95:$F$183,MATCH(LEFT(Z377,255),LEFT('Disaggregation Records'!$D$95:$D$183,255),0))=0,"",INDEX('Disaggregation Records'!$F$95:$F$183,MATCH(LEFT(Z377,255),LEFT('Disaggregation Records'!$D$95:$D$183,255),0))),"")</f>
        <v/>
      </c>
      <c r="E377" s="386" t="str">
        <f t="array" ref="E377">IFERROR(IF(INDEX('Disaggregation Data'!$K$315:$K$576,MATCH(LEFT(X377,255),LEFT('Disaggregation Data'!$J$315:$J$576,255),0))=0,"",INDEX('Disaggregation Data'!$K$315:$K$576,MATCH(LEFT(X377,255),LEFT('Disaggregation Data'!J$315:$J$576,255),0))),"")</f>
        <v/>
      </c>
      <c r="F377" s="387" t="str">
        <f t="array" ref="F377">IFERROR(IF(INDEX('Disaggregation Data'!$L$315:$L$576,MATCH(LEFT(X377,255),LEFT('Disaggregation Data'!$J$315:$J$576,255),0))=0,"",INDEX('Disaggregation Data'!$L$315:$L$576,MATCH(LEFT(X377,255),LEFT('Disaggregation Data'!J$315:$J$576,255),0))),"")</f>
        <v/>
      </c>
      <c r="G377" s="442" t="str">
        <f t="array" ref="G377">IFERROR(IF(INDEX('Disaggregation Data'!$M$315:$M$576,MATCH(LEFT(X377,255),LEFT('Disaggregation Data'!$J$315:$J$576,255),0))=0,(E377/F377)*100,INDEX('Disaggregation Data'!$M$315:$M$576,MATCH(LEFT(X377,255),LEFT('Disaggregation Data'!J$315:$J$576,255),0))),"")</f>
        <v/>
      </c>
      <c r="H377" s="390" t="str">
        <f t="array" ref="H377">IFERROR(IF(INDEX('Disaggregation Data'!$N$315:$N$576,MATCH(LEFT(X377,255),LEFT('Disaggregation Data'!$J$315:$J$576,255),0))=0,"",INDEX('Disaggregation Data'!$N$315:$N$576,MATCH(LEFT(X377,255),LEFT('Disaggregation Data'!J$315:$J$576,255),0))),"")</f>
        <v/>
      </c>
      <c r="I377" s="471"/>
      <c r="J377" s="471"/>
      <c r="K377" s="471"/>
      <c r="L377" s="471"/>
      <c r="M377" s="471"/>
      <c r="N377" s="471"/>
      <c r="O377" s="471"/>
      <c r="P377" s="471"/>
      <c r="Q377" s="471"/>
      <c r="R377" s="471"/>
      <c r="S377" s="471"/>
      <c r="T377" s="471"/>
      <c r="U377" s="390" t="str">
        <f t="array" ref="U377">IFERROR(IF(INDEX('Disaggregation Data'!$O$315:$O$576,MATCH(LEFT(X377,255),LEFT('Disaggregation Data'!$J$315:$J$576,255),0))=0,"",INDEX('Disaggregation Data'!$O$315:$O$576,MATCH(LEFT(X377,255),LEFT('Disaggregation Data'!J$315:$J$576,255),0))),"")</f>
        <v/>
      </c>
      <c r="V377" s="402" t="str">
        <f t="array" ref="V377">IFERROR(IF(INDEX('Disaggregation Data'!$P$315:$P$576,MATCH(LEFT(X377,255),LEFT('Disaggregation Data'!$J$315:$J$576,255),0))=0,"",INDEX('Disaggregation Data'!$P$315:$P$576,MATCH(LEFT(X377,255),LEFT('Disaggregation Data'!J$315:$J$576,255),0))),"")</f>
        <v/>
      </c>
      <c r="W377" s="472"/>
      <c r="X377" s="472" t="str">
        <f t="shared" si="24"/>
        <v/>
      </c>
      <c r="Y377" s="472">
        <f t="shared" si="25"/>
        <v>51</v>
      </c>
      <c r="Z377" s="472" t="str">
        <f t="shared" si="26"/>
        <v/>
      </c>
      <c r="AA377" s="472" t="b">
        <f t="shared" si="27"/>
        <v>0</v>
      </c>
      <c r="AB377" s="472" t="s">
        <v>1905</v>
      </c>
      <c r="AC377" s="472" t="str">
        <f t="array" ref="AC377">IFERROR(IF(INDEX('Disaggregation Records'!$G$95:$G$183,MATCH(LEFT(Z377,255),LEFT('Disaggregation Records'!$D$95:$D$183,255),0))=0,"",INDEX('Disaggregation Records'!$G$95:$G$183,MATCH(LEFT(Z377,255),LEFT('Disaggregation Records'!$D$95:$D$183,255),0))),"")</f>
        <v/>
      </c>
      <c r="AD377" s="472" t="s">
        <v>779</v>
      </c>
      <c r="AE377" s="219"/>
      <c r="AF377" s="135"/>
      <c r="AG377" s="135"/>
    </row>
    <row r="378" spans="1:33" ht="37.5" customHeight="1" x14ac:dyDescent="0.3">
      <c r="A378" s="367">
        <v>6</v>
      </c>
      <c r="B378" s="384" t="str">
        <f>IFERROR(VLOOKUP(A378,'Coverage Indicators - Section D'!$A$10:$Y$38,25,FALSE),"")</f>
        <v/>
      </c>
      <c r="C378" s="467" t="str">
        <f t="array" ref="C378">IFERROR(IF(INDEX('Disaggregation Records'!$E$95:$E$183,MATCH(LEFT(Z378,255),LEFT('Disaggregation Records'!$D$95:$D$183,255),0))=0,"",INDEX('Disaggregation Records'!$E$95:$E$183,MATCH(LEFT(Z378,255),LEFT('Disaggregation Records'!$D$95:$D$183,255),0))),"")</f>
        <v/>
      </c>
      <c r="D378" s="467" t="str">
        <f t="array" ref="D378">IFERROR(IF(INDEX('Disaggregation Records'!$F$95:$F$183,MATCH(LEFT(Z378,255),LEFT('Disaggregation Records'!$D$95:$D$183,255),0))=0,"",INDEX('Disaggregation Records'!$F$95:$F$183,MATCH(LEFT(Z378,255),LEFT('Disaggregation Records'!$D$95:$D$183,255),0))),"")</f>
        <v/>
      </c>
      <c r="E378" s="386" t="str">
        <f t="array" ref="E378">IFERROR(IF(INDEX('Disaggregation Data'!$K$315:$K$576,MATCH(LEFT(X378,255),LEFT('Disaggregation Data'!$J$315:$J$576,255),0))=0,"",INDEX('Disaggregation Data'!$K$315:$K$576,MATCH(LEFT(X378,255),LEFT('Disaggregation Data'!J$315:$J$576,255),0))),"")</f>
        <v/>
      </c>
      <c r="F378" s="387" t="str">
        <f t="array" ref="F378">IFERROR(IF(INDEX('Disaggregation Data'!$L$315:$L$576,MATCH(LEFT(X378,255),LEFT('Disaggregation Data'!$J$315:$J$576,255),0))=0,"",INDEX('Disaggregation Data'!$L$315:$L$576,MATCH(LEFT(X378,255),LEFT('Disaggregation Data'!J$315:$J$576,255),0))),"")</f>
        <v/>
      </c>
      <c r="G378" s="442" t="str">
        <f t="array" ref="G378">IFERROR(IF(INDEX('Disaggregation Data'!$M$315:$M$576,MATCH(LEFT(X378,255),LEFT('Disaggregation Data'!$J$315:$J$576,255),0))=0,(E378/F378)*100,INDEX('Disaggregation Data'!$M$315:$M$576,MATCH(LEFT(X378,255),LEFT('Disaggregation Data'!J$315:$J$576,255),0))),"")</f>
        <v/>
      </c>
      <c r="H378" s="390" t="str">
        <f t="array" ref="H378">IFERROR(IF(INDEX('Disaggregation Data'!$N$315:$N$576,MATCH(LEFT(X378,255),LEFT('Disaggregation Data'!$J$315:$J$576,255),0))=0,"",INDEX('Disaggregation Data'!$N$315:$N$576,MATCH(LEFT(X378,255),LEFT('Disaggregation Data'!J$315:$J$576,255),0))),"")</f>
        <v/>
      </c>
      <c r="I378" s="471"/>
      <c r="J378" s="471"/>
      <c r="K378" s="471"/>
      <c r="L378" s="471"/>
      <c r="M378" s="471"/>
      <c r="N378" s="471"/>
      <c r="O378" s="471"/>
      <c r="P378" s="471"/>
      <c r="Q378" s="471"/>
      <c r="R378" s="471"/>
      <c r="S378" s="471"/>
      <c r="T378" s="471"/>
      <c r="U378" s="390" t="str">
        <f t="array" ref="U378">IFERROR(IF(INDEX('Disaggregation Data'!$O$315:$O$576,MATCH(LEFT(X378,255),LEFT('Disaggregation Data'!$J$315:$J$576,255),0))=0,"",INDEX('Disaggregation Data'!$O$315:$O$576,MATCH(LEFT(X378,255),LEFT('Disaggregation Data'!J$315:$J$576,255),0))),"")</f>
        <v/>
      </c>
      <c r="V378" s="402" t="str">
        <f t="array" ref="V378">IFERROR(IF(INDEX('Disaggregation Data'!$P$315:$P$576,MATCH(LEFT(X378,255),LEFT('Disaggregation Data'!$J$315:$J$576,255),0))=0,"",INDEX('Disaggregation Data'!$P$315:$P$576,MATCH(LEFT(X378,255),LEFT('Disaggregation Data'!J$315:$J$576,255),0))),"")</f>
        <v/>
      </c>
      <c r="W378" s="472"/>
      <c r="X378" s="472" t="str">
        <f t="shared" si="24"/>
        <v/>
      </c>
      <c r="Y378" s="472">
        <f t="shared" si="25"/>
        <v>52</v>
      </c>
      <c r="Z378" s="472" t="str">
        <f t="shared" si="26"/>
        <v/>
      </c>
      <c r="AA378" s="472" t="b">
        <f t="shared" si="27"/>
        <v>0</v>
      </c>
      <c r="AB378" s="472" t="s">
        <v>1906</v>
      </c>
      <c r="AC378" s="472" t="str">
        <f t="array" ref="AC378">IFERROR(IF(INDEX('Disaggregation Records'!$G$95:$G$183,MATCH(LEFT(Z378,255),LEFT('Disaggregation Records'!$D$95:$D$183,255),0))=0,"",INDEX('Disaggregation Records'!$G$95:$G$183,MATCH(LEFT(Z378,255),LEFT('Disaggregation Records'!$D$95:$D$183,255),0))),"")</f>
        <v/>
      </c>
      <c r="AD378" s="472" t="s">
        <v>779</v>
      </c>
      <c r="AE378" s="219"/>
      <c r="AF378" s="135"/>
      <c r="AG378" s="135"/>
    </row>
    <row r="379" spans="1:33" ht="37.5" customHeight="1" x14ac:dyDescent="0.3">
      <c r="A379" s="367">
        <v>6</v>
      </c>
      <c r="B379" s="384" t="str">
        <f>IFERROR(VLOOKUP(A379,'Coverage Indicators - Section D'!$A$10:$Y$38,25,FALSE),"")</f>
        <v/>
      </c>
      <c r="C379" s="467" t="str">
        <f t="array" ref="C379">IFERROR(IF(INDEX('Disaggregation Records'!$E$95:$E$183,MATCH(LEFT(Z379,255),LEFT('Disaggregation Records'!$D$95:$D$183,255),0))=0,"",INDEX('Disaggregation Records'!$E$95:$E$183,MATCH(LEFT(Z379,255),LEFT('Disaggregation Records'!$D$95:$D$183,255),0))),"")</f>
        <v/>
      </c>
      <c r="D379" s="467" t="str">
        <f t="array" ref="D379">IFERROR(IF(INDEX('Disaggregation Records'!$F$95:$F$183,MATCH(LEFT(Z379,255),LEFT('Disaggregation Records'!$D$95:$D$183,255),0))=0,"",INDEX('Disaggregation Records'!$F$95:$F$183,MATCH(LEFT(Z379,255),LEFT('Disaggregation Records'!$D$95:$D$183,255),0))),"")</f>
        <v/>
      </c>
      <c r="E379" s="386" t="str">
        <f t="array" ref="E379">IFERROR(IF(INDEX('Disaggregation Data'!$K$315:$K$576,MATCH(LEFT(X379,255),LEFT('Disaggregation Data'!$J$315:$J$576,255),0))=0,"",INDEX('Disaggregation Data'!$K$315:$K$576,MATCH(LEFT(X379,255),LEFT('Disaggregation Data'!J$315:$J$576,255),0))),"")</f>
        <v/>
      </c>
      <c r="F379" s="387" t="str">
        <f t="array" ref="F379">IFERROR(IF(INDEX('Disaggregation Data'!$L$315:$L$576,MATCH(LEFT(X379,255),LEFT('Disaggregation Data'!$J$315:$J$576,255),0))=0,"",INDEX('Disaggregation Data'!$L$315:$L$576,MATCH(LEFT(X379,255),LEFT('Disaggregation Data'!J$315:$J$576,255),0))),"")</f>
        <v/>
      </c>
      <c r="G379" s="442" t="str">
        <f t="array" ref="G379">IFERROR(IF(INDEX('Disaggregation Data'!$M$315:$M$576,MATCH(LEFT(X379,255),LEFT('Disaggregation Data'!$J$315:$J$576,255),0))=0,(E379/F379)*100,INDEX('Disaggregation Data'!$M$315:$M$576,MATCH(LEFT(X379,255),LEFT('Disaggregation Data'!J$315:$J$576,255),0))),"")</f>
        <v/>
      </c>
      <c r="H379" s="390" t="str">
        <f t="array" ref="H379">IFERROR(IF(INDEX('Disaggregation Data'!$N$315:$N$576,MATCH(LEFT(X379,255),LEFT('Disaggregation Data'!$J$315:$J$576,255),0))=0,"",INDEX('Disaggregation Data'!$N$315:$N$576,MATCH(LEFT(X379,255),LEFT('Disaggregation Data'!J$315:$J$576,255),0))),"")</f>
        <v/>
      </c>
      <c r="I379" s="471"/>
      <c r="J379" s="471"/>
      <c r="K379" s="471"/>
      <c r="L379" s="471"/>
      <c r="M379" s="471"/>
      <c r="N379" s="471"/>
      <c r="O379" s="471"/>
      <c r="P379" s="471"/>
      <c r="Q379" s="471"/>
      <c r="R379" s="471"/>
      <c r="S379" s="471"/>
      <c r="T379" s="471"/>
      <c r="U379" s="390" t="str">
        <f t="array" ref="U379">IFERROR(IF(INDEX('Disaggregation Data'!$O$315:$O$576,MATCH(LEFT(X379,255),LEFT('Disaggregation Data'!$J$315:$J$576,255),0))=0,"",INDEX('Disaggregation Data'!$O$315:$O$576,MATCH(LEFT(X379,255),LEFT('Disaggregation Data'!J$315:$J$576,255),0))),"")</f>
        <v/>
      </c>
      <c r="V379" s="402" t="str">
        <f t="array" ref="V379">IFERROR(IF(INDEX('Disaggregation Data'!$P$315:$P$576,MATCH(LEFT(X379,255),LEFT('Disaggregation Data'!$J$315:$J$576,255),0))=0,"",INDEX('Disaggregation Data'!$P$315:$P$576,MATCH(LEFT(X379,255),LEFT('Disaggregation Data'!J$315:$J$576,255),0))),"")</f>
        <v/>
      </c>
      <c r="W379" s="472"/>
      <c r="X379" s="472" t="str">
        <f t="shared" si="24"/>
        <v/>
      </c>
      <c r="Y379" s="472">
        <f t="shared" si="25"/>
        <v>53</v>
      </c>
      <c r="Z379" s="472" t="str">
        <f t="shared" si="26"/>
        <v/>
      </c>
      <c r="AA379" s="472" t="b">
        <f t="shared" si="27"/>
        <v>0</v>
      </c>
      <c r="AB379" s="472" t="s">
        <v>1907</v>
      </c>
      <c r="AC379" s="472" t="str">
        <f t="array" ref="AC379">IFERROR(IF(INDEX('Disaggregation Records'!$G$95:$G$183,MATCH(LEFT(Z379,255),LEFT('Disaggregation Records'!$D$95:$D$183,255),0))=0,"",INDEX('Disaggregation Records'!$G$95:$G$183,MATCH(LEFT(Z379,255),LEFT('Disaggregation Records'!$D$95:$D$183,255),0))),"")</f>
        <v/>
      </c>
      <c r="AD379" s="472" t="s">
        <v>779</v>
      </c>
      <c r="AE379" s="219"/>
      <c r="AF379" s="135"/>
      <c r="AG379" s="135"/>
    </row>
    <row r="380" spans="1:33" ht="37.5" customHeight="1" x14ac:dyDescent="0.3">
      <c r="A380" s="367">
        <v>6</v>
      </c>
      <c r="B380" s="384" t="str">
        <f>IFERROR(VLOOKUP(A380,'Coverage Indicators - Section D'!$A$10:$Y$38,25,FALSE),"")</f>
        <v/>
      </c>
      <c r="C380" s="467" t="str">
        <f t="array" ref="C380">IFERROR(IF(INDEX('Disaggregation Records'!$E$95:$E$183,MATCH(LEFT(Z380,255),LEFT('Disaggregation Records'!$D$95:$D$183,255),0))=0,"",INDEX('Disaggregation Records'!$E$95:$E$183,MATCH(LEFT(Z380,255),LEFT('Disaggregation Records'!$D$95:$D$183,255),0))),"")</f>
        <v/>
      </c>
      <c r="D380" s="467" t="str">
        <f t="array" ref="D380">IFERROR(IF(INDEX('Disaggregation Records'!$F$95:$F$183,MATCH(LEFT(Z380,255),LEFT('Disaggregation Records'!$D$95:$D$183,255),0))=0,"",INDEX('Disaggregation Records'!$F$95:$F$183,MATCH(LEFT(Z380,255),LEFT('Disaggregation Records'!$D$95:$D$183,255),0))),"")</f>
        <v/>
      </c>
      <c r="E380" s="386" t="str">
        <f t="array" ref="E380">IFERROR(IF(INDEX('Disaggregation Data'!$K$315:$K$576,MATCH(LEFT(X380,255),LEFT('Disaggregation Data'!$J$315:$J$576,255),0))=0,"",INDEX('Disaggregation Data'!$K$315:$K$576,MATCH(LEFT(X380,255),LEFT('Disaggregation Data'!J$315:$J$576,255),0))),"")</f>
        <v/>
      </c>
      <c r="F380" s="387" t="str">
        <f t="array" ref="F380">IFERROR(IF(INDEX('Disaggregation Data'!$L$315:$L$576,MATCH(LEFT(X380,255),LEFT('Disaggregation Data'!$J$315:$J$576,255),0))=0,"",INDEX('Disaggregation Data'!$L$315:$L$576,MATCH(LEFT(X380,255),LEFT('Disaggregation Data'!J$315:$J$576,255),0))),"")</f>
        <v/>
      </c>
      <c r="G380" s="442" t="str">
        <f t="array" ref="G380">IFERROR(IF(INDEX('Disaggregation Data'!$M$315:$M$576,MATCH(LEFT(X380,255),LEFT('Disaggregation Data'!$J$315:$J$576,255),0))=0,(E380/F380)*100,INDEX('Disaggregation Data'!$M$315:$M$576,MATCH(LEFT(X380,255),LEFT('Disaggregation Data'!J$315:$J$576,255),0))),"")</f>
        <v/>
      </c>
      <c r="H380" s="390" t="str">
        <f t="array" ref="H380">IFERROR(IF(INDEX('Disaggregation Data'!$N$315:$N$576,MATCH(LEFT(X380,255),LEFT('Disaggregation Data'!$J$315:$J$576,255),0))=0,"",INDEX('Disaggregation Data'!$N$315:$N$576,MATCH(LEFT(X380,255),LEFT('Disaggregation Data'!J$315:$J$576,255),0))),"")</f>
        <v/>
      </c>
      <c r="I380" s="471"/>
      <c r="J380" s="471"/>
      <c r="K380" s="471"/>
      <c r="L380" s="471"/>
      <c r="M380" s="471"/>
      <c r="N380" s="471"/>
      <c r="O380" s="471"/>
      <c r="P380" s="471"/>
      <c r="Q380" s="471"/>
      <c r="R380" s="471"/>
      <c r="S380" s="471"/>
      <c r="T380" s="471"/>
      <c r="U380" s="390" t="str">
        <f t="array" ref="U380">IFERROR(IF(INDEX('Disaggregation Data'!$O$315:$O$576,MATCH(LEFT(X380,255),LEFT('Disaggregation Data'!$J$315:$J$576,255),0))=0,"",INDEX('Disaggregation Data'!$O$315:$O$576,MATCH(LEFT(X380,255),LEFT('Disaggregation Data'!J$315:$J$576,255),0))),"")</f>
        <v/>
      </c>
      <c r="V380" s="402" t="str">
        <f t="array" ref="V380">IFERROR(IF(INDEX('Disaggregation Data'!$P$315:$P$576,MATCH(LEFT(X380,255),LEFT('Disaggregation Data'!$J$315:$J$576,255),0))=0,"",INDEX('Disaggregation Data'!$P$315:$P$576,MATCH(LEFT(X380,255),LEFT('Disaggregation Data'!J$315:$J$576,255),0))),"")</f>
        <v/>
      </c>
      <c r="W380" s="472"/>
      <c r="X380" s="472" t="str">
        <f t="shared" si="24"/>
        <v/>
      </c>
      <c r="Y380" s="472">
        <f t="shared" si="25"/>
        <v>54</v>
      </c>
      <c r="Z380" s="472" t="str">
        <f t="shared" si="26"/>
        <v/>
      </c>
      <c r="AA380" s="472" t="b">
        <f t="shared" si="27"/>
        <v>0</v>
      </c>
      <c r="AB380" s="472" t="s">
        <v>1908</v>
      </c>
      <c r="AC380" s="472" t="str">
        <f t="array" ref="AC380">IFERROR(IF(INDEX('Disaggregation Records'!$G$95:$G$183,MATCH(LEFT(Z380,255),LEFT('Disaggregation Records'!$D$95:$D$183,255),0))=0,"",INDEX('Disaggregation Records'!$G$95:$G$183,MATCH(LEFT(Z380,255),LEFT('Disaggregation Records'!$D$95:$D$183,255),0))),"")</f>
        <v/>
      </c>
      <c r="AD380" s="472" t="s">
        <v>779</v>
      </c>
      <c r="AE380" s="219"/>
      <c r="AF380" s="135"/>
      <c r="AG380" s="135"/>
    </row>
    <row r="381" spans="1:33" ht="37.5" customHeight="1" x14ac:dyDescent="0.3">
      <c r="A381" s="367">
        <v>6</v>
      </c>
      <c r="B381" s="384" t="str">
        <f>IFERROR(VLOOKUP(A381,'Coverage Indicators - Section D'!$A$10:$Y$38,25,FALSE),"")</f>
        <v/>
      </c>
      <c r="C381" s="467" t="str">
        <f t="array" ref="C381">IFERROR(IF(INDEX('Disaggregation Records'!$E$95:$E$183,MATCH(LEFT(Z381,255),LEFT('Disaggregation Records'!$D$95:$D$183,255),0))=0,"",INDEX('Disaggregation Records'!$E$95:$E$183,MATCH(LEFT(Z381,255),LEFT('Disaggregation Records'!$D$95:$D$183,255),0))),"")</f>
        <v/>
      </c>
      <c r="D381" s="467" t="str">
        <f t="array" ref="D381">IFERROR(IF(INDEX('Disaggregation Records'!$F$95:$F$183,MATCH(LEFT(Z381,255),LEFT('Disaggregation Records'!$D$95:$D$183,255),0))=0,"",INDEX('Disaggregation Records'!$F$95:$F$183,MATCH(LEFT(Z381,255),LEFT('Disaggregation Records'!$D$95:$D$183,255),0))),"")</f>
        <v/>
      </c>
      <c r="E381" s="386" t="str">
        <f t="array" ref="E381">IFERROR(IF(INDEX('Disaggregation Data'!$K$315:$K$576,MATCH(LEFT(X381,255),LEFT('Disaggregation Data'!$J$315:$J$576,255),0))=0,"",INDEX('Disaggregation Data'!$K$315:$K$576,MATCH(LEFT(X381,255),LEFT('Disaggregation Data'!J$315:$J$576,255),0))),"")</f>
        <v/>
      </c>
      <c r="F381" s="387" t="str">
        <f t="array" ref="F381">IFERROR(IF(INDEX('Disaggregation Data'!$L$315:$L$576,MATCH(LEFT(X381,255),LEFT('Disaggregation Data'!$J$315:$J$576,255),0))=0,"",INDEX('Disaggregation Data'!$L$315:$L$576,MATCH(LEFT(X381,255),LEFT('Disaggregation Data'!J$315:$J$576,255),0))),"")</f>
        <v/>
      </c>
      <c r="G381" s="442" t="str">
        <f t="array" ref="G381">IFERROR(IF(INDEX('Disaggregation Data'!$M$315:$M$576,MATCH(LEFT(X381,255),LEFT('Disaggregation Data'!$J$315:$J$576,255),0))=0,(E381/F381)*100,INDEX('Disaggregation Data'!$M$315:$M$576,MATCH(LEFT(X381,255),LEFT('Disaggregation Data'!J$315:$J$576,255),0))),"")</f>
        <v/>
      </c>
      <c r="H381" s="390" t="str">
        <f t="array" ref="H381">IFERROR(IF(INDEX('Disaggregation Data'!$N$315:$N$576,MATCH(LEFT(X381,255),LEFT('Disaggregation Data'!$J$315:$J$576,255),0))=0,"",INDEX('Disaggregation Data'!$N$315:$N$576,MATCH(LEFT(X381,255),LEFT('Disaggregation Data'!J$315:$J$576,255),0))),"")</f>
        <v/>
      </c>
      <c r="I381" s="471"/>
      <c r="J381" s="471"/>
      <c r="K381" s="471"/>
      <c r="L381" s="471"/>
      <c r="M381" s="471"/>
      <c r="N381" s="471"/>
      <c r="O381" s="471"/>
      <c r="P381" s="471"/>
      <c r="Q381" s="471"/>
      <c r="R381" s="471"/>
      <c r="S381" s="471"/>
      <c r="T381" s="471"/>
      <c r="U381" s="390" t="str">
        <f t="array" ref="U381">IFERROR(IF(INDEX('Disaggregation Data'!$O$315:$O$576,MATCH(LEFT(X381,255),LEFT('Disaggregation Data'!$J$315:$J$576,255),0))=0,"",INDEX('Disaggregation Data'!$O$315:$O$576,MATCH(LEFT(X381,255),LEFT('Disaggregation Data'!J$315:$J$576,255),0))),"")</f>
        <v/>
      </c>
      <c r="V381" s="402" t="str">
        <f t="array" ref="V381">IFERROR(IF(INDEX('Disaggregation Data'!$P$315:$P$576,MATCH(LEFT(X381,255),LEFT('Disaggregation Data'!$J$315:$J$576,255),0))=0,"",INDEX('Disaggregation Data'!$P$315:$P$576,MATCH(LEFT(X381,255),LEFT('Disaggregation Data'!J$315:$J$576,255),0))),"")</f>
        <v/>
      </c>
      <c r="W381" s="472"/>
      <c r="X381" s="472" t="str">
        <f t="shared" si="24"/>
        <v/>
      </c>
      <c r="Y381" s="472">
        <f t="shared" si="25"/>
        <v>55</v>
      </c>
      <c r="Z381" s="472" t="str">
        <f t="shared" si="26"/>
        <v/>
      </c>
      <c r="AA381" s="472" t="b">
        <f t="shared" si="27"/>
        <v>0</v>
      </c>
      <c r="AB381" s="472" t="s">
        <v>1909</v>
      </c>
      <c r="AC381" s="472" t="str">
        <f t="array" ref="AC381">IFERROR(IF(INDEX('Disaggregation Records'!$G$95:$G$183,MATCH(LEFT(Z381,255),LEFT('Disaggregation Records'!$D$95:$D$183,255),0))=0,"",INDEX('Disaggregation Records'!$G$95:$G$183,MATCH(LEFT(Z381,255),LEFT('Disaggregation Records'!$D$95:$D$183,255),0))),"")</f>
        <v/>
      </c>
      <c r="AD381" s="472" t="s">
        <v>779</v>
      </c>
      <c r="AE381" s="219"/>
      <c r="AF381" s="135"/>
      <c r="AG381" s="135"/>
    </row>
    <row r="382" spans="1:33" ht="37.5" customHeight="1" x14ac:dyDescent="0.3">
      <c r="A382" s="367">
        <v>6</v>
      </c>
      <c r="B382" s="384" t="str">
        <f>IFERROR(VLOOKUP(A382,'Coverage Indicators - Section D'!$A$10:$Y$38,25,FALSE),"")</f>
        <v/>
      </c>
      <c r="C382" s="467" t="str">
        <f t="array" ref="C382">IFERROR(IF(INDEX('Disaggregation Records'!$E$95:$E$183,MATCH(LEFT(Z382,255),LEFT('Disaggregation Records'!$D$95:$D$183,255),0))=0,"",INDEX('Disaggregation Records'!$E$95:$E$183,MATCH(LEFT(Z382,255),LEFT('Disaggregation Records'!$D$95:$D$183,255),0))),"")</f>
        <v/>
      </c>
      <c r="D382" s="467" t="str">
        <f t="array" ref="D382">IFERROR(IF(INDEX('Disaggregation Records'!$F$95:$F$183,MATCH(LEFT(Z382,255),LEFT('Disaggregation Records'!$D$95:$D$183,255),0))=0,"",INDEX('Disaggregation Records'!$F$95:$F$183,MATCH(LEFT(Z382,255),LEFT('Disaggregation Records'!$D$95:$D$183,255),0))),"")</f>
        <v/>
      </c>
      <c r="E382" s="386" t="str">
        <f t="array" ref="E382">IFERROR(IF(INDEX('Disaggregation Data'!$K$315:$K$576,MATCH(LEFT(X382,255),LEFT('Disaggregation Data'!$J$315:$J$576,255),0))=0,"",INDEX('Disaggregation Data'!$K$315:$K$576,MATCH(LEFT(X382,255),LEFT('Disaggregation Data'!J$315:$J$576,255),0))),"")</f>
        <v/>
      </c>
      <c r="F382" s="387" t="str">
        <f t="array" ref="F382">IFERROR(IF(INDEX('Disaggregation Data'!$L$315:$L$576,MATCH(LEFT(X382,255),LEFT('Disaggregation Data'!$J$315:$J$576,255),0))=0,"",INDEX('Disaggregation Data'!$L$315:$L$576,MATCH(LEFT(X382,255),LEFT('Disaggregation Data'!J$315:$J$576,255),0))),"")</f>
        <v/>
      </c>
      <c r="G382" s="442" t="str">
        <f t="array" ref="G382">IFERROR(IF(INDEX('Disaggregation Data'!$M$315:$M$576,MATCH(LEFT(X382,255),LEFT('Disaggregation Data'!$J$315:$J$576,255),0))=0,(E382/F382)*100,INDEX('Disaggregation Data'!$M$315:$M$576,MATCH(LEFT(X382,255),LEFT('Disaggregation Data'!J$315:$J$576,255),0))),"")</f>
        <v/>
      </c>
      <c r="H382" s="390" t="str">
        <f t="array" ref="H382">IFERROR(IF(INDEX('Disaggregation Data'!$N$315:$N$576,MATCH(LEFT(X382,255),LEFT('Disaggregation Data'!$J$315:$J$576,255),0))=0,"",INDEX('Disaggregation Data'!$N$315:$N$576,MATCH(LEFT(X382,255),LEFT('Disaggregation Data'!J$315:$J$576,255),0))),"")</f>
        <v/>
      </c>
      <c r="I382" s="471"/>
      <c r="J382" s="471"/>
      <c r="K382" s="471"/>
      <c r="L382" s="471"/>
      <c r="M382" s="471"/>
      <c r="N382" s="471"/>
      <c r="O382" s="471"/>
      <c r="P382" s="471"/>
      <c r="Q382" s="471"/>
      <c r="R382" s="471"/>
      <c r="S382" s="471"/>
      <c r="T382" s="471"/>
      <c r="U382" s="390" t="str">
        <f t="array" ref="U382">IFERROR(IF(INDEX('Disaggregation Data'!$O$315:$O$576,MATCH(LEFT(X382,255),LEFT('Disaggregation Data'!$J$315:$J$576,255),0))=0,"",INDEX('Disaggregation Data'!$O$315:$O$576,MATCH(LEFT(X382,255),LEFT('Disaggregation Data'!J$315:$J$576,255),0))),"")</f>
        <v/>
      </c>
      <c r="V382" s="402" t="str">
        <f t="array" ref="V382">IFERROR(IF(INDEX('Disaggregation Data'!$P$315:$P$576,MATCH(LEFT(X382,255),LEFT('Disaggregation Data'!$J$315:$J$576,255),0))=0,"",INDEX('Disaggregation Data'!$P$315:$P$576,MATCH(LEFT(X382,255),LEFT('Disaggregation Data'!J$315:$J$576,255),0))),"")</f>
        <v/>
      </c>
      <c r="W382" s="472"/>
      <c r="X382" s="472" t="str">
        <f t="shared" si="24"/>
        <v/>
      </c>
      <c r="Y382" s="472">
        <f t="shared" si="25"/>
        <v>56</v>
      </c>
      <c r="Z382" s="472" t="str">
        <f t="shared" si="26"/>
        <v/>
      </c>
      <c r="AA382" s="472" t="b">
        <f t="shared" si="27"/>
        <v>0</v>
      </c>
      <c r="AB382" s="472" t="s">
        <v>1910</v>
      </c>
      <c r="AC382" s="472" t="str">
        <f t="array" ref="AC382">IFERROR(IF(INDEX('Disaggregation Records'!$G$95:$G$183,MATCH(LEFT(Z382,255),LEFT('Disaggregation Records'!$D$95:$D$183,255),0))=0,"",INDEX('Disaggregation Records'!$G$95:$G$183,MATCH(LEFT(Z382,255),LEFT('Disaggregation Records'!$D$95:$D$183,255),0))),"")</f>
        <v/>
      </c>
      <c r="AD382" s="472" t="s">
        <v>779</v>
      </c>
      <c r="AE382" s="219"/>
      <c r="AF382" s="135"/>
      <c r="AG382" s="135"/>
    </row>
    <row r="383" spans="1:33" ht="37.5" customHeight="1" x14ac:dyDescent="0.3">
      <c r="A383" s="367">
        <v>6</v>
      </c>
      <c r="B383" s="384" t="str">
        <f>IFERROR(VLOOKUP(A383,'Coverage Indicators - Section D'!$A$10:$Y$38,25,FALSE),"")</f>
        <v/>
      </c>
      <c r="C383" s="467" t="str">
        <f t="array" ref="C383">IFERROR(IF(INDEX('Disaggregation Records'!$E$95:$E$183,MATCH(LEFT(Z383,255),LEFT('Disaggregation Records'!$D$95:$D$183,255),0))=0,"",INDEX('Disaggregation Records'!$E$95:$E$183,MATCH(LEFT(Z383,255),LEFT('Disaggregation Records'!$D$95:$D$183,255),0))),"")</f>
        <v/>
      </c>
      <c r="D383" s="467" t="str">
        <f t="array" ref="D383">IFERROR(IF(INDEX('Disaggregation Records'!$F$95:$F$183,MATCH(LEFT(Z383,255),LEFT('Disaggregation Records'!$D$95:$D$183,255),0))=0,"",INDEX('Disaggregation Records'!$F$95:$F$183,MATCH(LEFT(Z383,255),LEFT('Disaggregation Records'!$D$95:$D$183,255),0))),"")</f>
        <v/>
      </c>
      <c r="E383" s="386" t="str">
        <f t="array" ref="E383">IFERROR(IF(INDEX('Disaggregation Data'!$K$315:$K$576,MATCH(LEFT(X383,255),LEFT('Disaggregation Data'!$J$315:$J$576,255),0))=0,"",INDEX('Disaggregation Data'!$K$315:$K$576,MATCH(LEFT(X383,255),LEFT('Disaggregation Data'!J$315:$J$576,255),0))),"")</f>
        <v/>
      </c>
      <c r="F383" s="387" t="str">
        <f t="array" ref="F383">IFERROR(IF(INDEX('Disaggregation Data'!$L$315:$L$576,MATCH(LEFT(X383,255),LEFT('Disaggregation Data'!$J$315:$J$576,255),0))=0,"",INDEX('Disaggregation Data'!$L$315:$L$576,MATCH(LEFT(X383,255),LEFT('Disaggregation Data'!J$315:$J$576,255),0))),"")</f>
        <v/>
      </c>
      <c r="G383" s="442" t="str">
        <f t="array" ref="G383">IFERROR(IF(INDEX('Disaggregation Data'!$M$315:$M$576,MATCH(LEFT(X383,255),LEFT('Disaggregation Data'!$J$315:$J$576,255),0))=0,(E383/F383)*100,INDEX('Disaggregation Data'!$M$315:$M$576,MATCH(LEFT(X383,255),LEFT('Disaggregation Data'!J$315:$J$576,255),0))),"")</f>
        <v/>
      </c>
      <c r="H383" s="390" t="str">
        <f t="array" ref="H383">IFERROR(IF(INDEX('Disaggregation Data'!$N$315:$N$576,MATCH(LEFT(X383,255),LEFT('Disaggregation Data'!$J$315:$J$576,255),0))=0,"",INDEX('Disaggregation Data'!$N$315:$N$576,MATCH(LEFT(X383,255),LEFT('Disaggregation Data'!J$315:$J$576,255),0))),"")</f>
        <v/>
      </c>
      <c r="I383" s="471"/>
      <c r="J383" s="471"/>
      <c r="K383" s="471"/>
      <c r="L383" s="471"/>
      <c r="M383" s="471"/>
      <c r="N383" s="471"/>
      <c r="O383" s="471"/>
      <c r="P383" s="471"/>
      <c r="Q383" s="471"/>
      <c r="R383" s="471"/>
      <c r="S383" s="471"/>
      <c r="T383" s="471"/>
      <c r="U383" s="390" t="str">
        <f t="array" ref="U383">IFERROR(IF(INDEX('Disaggregation Data'!$O$315:$O$576,MATCH(LEFT(X383,255),LEFT('Disaggregation Data'!$J$315:$J$576,255),0))=0,"",INDEX('Disaggregation Data'!$O$315:$O$576,MATCH(LEFT(X383,255),LEFT('Disaggregation Data'!J$315:$J$576,255),0))),"")</f>
        <v/>
      </c>
      <c r="V383" s="402" t="str">
        <f t="array" ref="V383">IFERROR(IF(INDEX('Disaggregation Data'!$P$315:$P$576,MATCH(LEFT(X383,255),LEFT('Disaggregation Data'!$J$315:$J$576,255),0))=0,"",INDEX('Disaggregation Data'!$P$315:$P$576,MATCH(LEFT(X383,255),LEFT('Disaggregation Data'!J$315:$J$576,255),0))),"")</f>
        <v/>
      </c>
      <c r="W383" s="472"/>
      <c r="X383" s="472" t="str">
        <f t="shared" si="24"/>
        <v/>
      </c>
      <c r="Y383" s="472">
        <f t="shared" si="25"/>
        <v>57</v>
      </c>
      <c r="Z383" s="472" t="str">
        <f t="shared" si="26"/>
        <v/>
      </c>
      <c r="AA383" s="472" t="b">
        <f t="shared" si="27"/>
        <v>0</v>
      </c>
      <c r="AB383" s="472" t="s">
        <v>1911</v>
      </c>
      <c r="AC383" s="472" t="str">
        <f t="array" ref="AC383">IFERROR(IF(INDEX('Disaggregation Records'!$G$95:$G$183,MATCH(LEFT(Z383,255),LEFT('Disaggregation Records'!$D$95:$D$183,255),0))=0,"",INDEX('Disaggregation Records'!$G$95:$G$183,MATCH(LEFT(Z383,255),LEFT('Disaggregation Records'!$D$95:$D$183,255),0))),"")</f>
        <v/>
      </c>
      <c r="AD383" s="472" t="s">
        <v>779</v>
      </c>
      <c r="AE383" s="219"/>
      <c r="AF383" s="135"/>
      <c r="AG383" s="135"/>
    </row>
    <row r="384" spans="1:33" ht="37.5" customHeight="1" x14ac:dyDescent="0.3">
      <c r="A384" s="367">
        <v>6</v>
      </c>
      <c r="B384" s="384" t="str">
        <f>IFERROR(VLOOKUP(A384,'Coverage Indicators - Section D'!$A$10:$Y$38,25,FALSE),"")</f>
        <v/>
      </c>
      <c r="C384" s="467" t="str">
        <f t="array" ref="C384">IFERROR(IF(INDEX('Disaggregation Records'!$E$95:$E$183,MATCH(LEFT(Z384,255),LEFT('Disaggregation Records'!$D$95:$D$183,255),0))=0,"",INDEX('Disaggregation Records'!$E$95:$E$183,MATCH(LEFT(Z384,255),LEFT('Disaggregation Records'!$D$95:$D$183,255),0))),"")</f>
        <v/>
      </c>
      <c r="D384" s="467" t="str">
        <f t="array" ref="D384">IFERROR(IF(INDEX('Disaggregation Records'!$F$95:$F$183,MATCH(LEFT(Z384,255),LEFT('Disaggregation Records'!$D$95:$D$183,255),0))=0,"",INDEX('Disaggregation Records'!$F$95:$F$183,MATCH(LEFT(Z384,255),LEFT('Disaggregation Records'!$D$95:$D$183,255),0))),"")</f>
        <v/>
      </c>
      <c r="E384" s="386" t="str">
        <f t="array" ref="E384">IFERROR(IF(INDEX('Disaggregation Data'!$K$315:$K$576,MATCH(LEFT(X384,255),LEFT('Disaggregation Data'!$J$315:$J$576,255),0))=0,"",INDEX('Disaggregation Data'!$K$315:$K$576,MATCH(LEFT(X384,255),LEFT('Disaggregation Data'!J$315:$J$576,255),0))),"")</f>
        <v/>
      </c>
      <c r="F384" s="387" t="str">
        <f t="array" ref="F384">IFERROR(IF(INDEX('Disaggregation Data'!$L$315:$L$576,MATCH(LEFT(X384,255),LEFT('Disaggregation Data'!$J$315:$J$576,255),0))=0,"",INDEX('Disaggregation Data'!$L$315:$L$576,MATCH(LEFT(X384,255),LEFT('Disaggregation Data'!J$315:$J$576,255),0))),"")</f>
        <v/>
      </c>
      <c r="G384" s="442" t="str">
        <f t="array" ref="G384">IFERROR(IF(INDEX('Disaggregation Data'!$M$315:$M$576,MATCH(LEFT(X384,255),LEFT('Disaggregation Data'!$J$315:$J$576,255),0))=0,(E384/F384)*100,INDEX('Disaggregation Data'!$M$315:$M$576,MATCH(LEFT(X384,255),LEFT('Disaggregation Data'!J$315:$J$576,255),0))),"")</f>
        <v/>
      </c>
      <c r="H384" s="390" t="str">
        <f t="array" ref="H384">IFERROR(IF(INDEX('Disaggregation Data'!$N$315:$N$576,MATCH(LEFT(X384,255),LEFT('Disaggregation Data'!$J$315:$J$576,255),0))=0,"",INDEX('Disaggregation Data'!$N$315:$N$576,MATCH(LEFT(X384,255),LEFT('Disaggregation Data'!J$315:$J$576,255),0))),"")</f>
        <v/>
      </c>
      <c r="I384" s="471"/>
      <c r="J384" s="471"/>
      <c r="K384" s="471"/>
      <c r="L384" s="471"/>
      <c r="M384" s="471"/>
      <c r="N384" s="471"/>
      <c r="O384" s="471"/>
      <c r="P384" s="471"/>
      <c r="Q384" s="471"/>
      <c r="R384" s="471"/>
      <c r="S384" s="471"/>
      <c r="T384" s="471"/>
      <c r="U384" s="390" t="str">
        <f t="array" ref="U384">IFERROR(IF(INDEX('Disaggregation Data'!$O$315:$O$576,MATCH(LEFT(X384,255),LEFT('Disaggregation Data'!$J$315:$J$576,255),0))=0,"",INDEX('Disaggregation Data'!$O$315:$O$576,MATCH(LEFT(X384,255),LEFT('Disaggregation Data'!J$315:$J$576,255),0))),"")</f>
        <v/>
      </c>
      <c r="V384" s="402" t="str">
        <f t="array" ref="V384">IFERROR(IF(INDEX('Disaggregation Data'!$P$315:$P$576,MATCH(LEFT(X384,255),LEFT('Disaggregation Data'!$J$315:$J$576,255),0))=0,"",INDEX('Disaggregation Data'!$P$315:$P$576,MATCH(LEFT(X384,255),LEFT('Disaggregation Data'!J$315:$J$576,255),0))),"")</f>
        <v/>
      </c>
      <c r="W384" s="472"/>
      <c r="X384" s="472" t="str">
        <f t="shared" si="24"/>
        <v/>
      </c>
      <c r="Y384" s="472">
        <f t="shared" si="25"/>
        <v>58</v>
      </c>
      <c r="Z384" s="472" t="str">
        <f t="shared" si="26"/>
        <v/>
      </c>
      <c r="AA384" s="472" t="b">
        <f t="shared" si="27"/>
        <v>0</v>
      </c>
      <c r="AB384" s="472" t="s">
        <v>1912</v>
      </c>
      <c r="AC384" s="472" t="str">
        <f t="array" ref="AC384">IFERROR(IF(INDEX('Disaggregation Records'!$G$95:$G$183,MATCH(LEFT(Z384,255),LEFT('Disaggregation Records'!$D$95:$D$183,255),0))=0,"",INDEX('Disaggregation Records'!$G$95:$G$183,MATCH(LEFT(Z384,255),LEFT('Disaggregation Records'!$D$95:$D$183,255),0))),"")</f>
        <v/>
      </c>
      <c r="AD384" s="472" t="s">
        <v>779</v>
      </c>
      <c r="AE384" s="219"/>
      <c r="AF384" s="135"/>
      <c r="AG384" s="135"/>
    </row>
    <row r="385" spans="1:33" ht="37.5" customHeight="1" x14ac:dyDescent="0.3">
      <c r="A385" s="367">
        <v>6</v>
      </c>
      <c r="B385" s="384" t="str">
        <f>IFERROR(VLOOKUP(A385,'Coverage Indicators - Section D'!$A$10:$Y$38,25,FALSE),"")</f>
        <v/>
      </c>
      <c r="C385" s="467" t="str">
        <f t="array" ref="C385">IFERROR(IF(INDEX('Disaggregation Records'!$E$95:$E$183,MATCH(LEFT(Z385,255),LEFT('Disaggregation Records'!$D$95:$D$183,255),0))=0,"",INDEX('Disaggregation Records'!$E$95:$E$183,MATCH(LEFT(Z385,255),LEFT('Disaggregation Records'!$D$95:$D$183,255),0))),"")</f>
        <v/>
      </c>
      <c r="D385" s="467" t="str">
        <f t="array" ref="D385">IFERROR(IF(INDEX('Disaggregation Records'!$F$95:$F$183,MATCH(LEFT(Z385,255),LEFT('Disaggregation Records'!$D$95:$D$183,255),0))=0,"",INDEX('Disaggregation Records'!$F$95:$F$183,MATCH(LEFT(Z385,255),LEFT('Disaggregation Records'!$D$95:$D$183,255),0))),"")</f>
        <v/>
      </c>
      <c r="E385" s="386" t="str">
        <f t="array" ref="E385">IFERROR(IF(INDEX('Disaggregation Data'!$K$315:$K$576,MATCH(LEFT(X385,255),LEFT('Disaggregation Data'!$J$315:$J$576,255),0))=0,"",INDEX('Disaggregation Data'!$K$315:$K$576,MATCH(LEFT(X385,255),LEFT('Disaggregation Data'!J$315:$J$576,255),0))),"")</f>
        <v/>
      </c>
      <c r="F385" s="387" t="str">
        <f t="array" ref="F385">IFERROR(IF(INDEX('Disaggregation Data'!$L$315:$L$576,MATCH(LEFT(X385,255),LEFT('Disaggregation Data'!$J$315:$J$576,255),0))=0,"",INDEX('Disaggregation Data'!$L$315:$L$576,MATCH(LEFT(X385,255),LEFT('Disaggregation Data'!J$315:$J$576,255),0))),"")</f>
        <v/>
      </c>
      <c r="G385" s="442" t="str">
        <f t="array" ref="G385">IFERROR(IF(INDEX('Disaggregation Data'!$M$315:$M$576,MATCH(LEFT(X385,255),LEFT('Disaggregation Data'!$J$315:$J$576,255),0))=0,(E385/F385)*100,INDEX('Disaggregation Data'!$M$315:$M$576,MATCH(LEFT(X385,255),LEFT('Disaggregation Data'!J$315:$J$576,255),0))),"")</f>
        <v/>
      </c>
      <c r="H385" s="390" t="str">
        <f t="array" ref="H385">IFERROR(IF(INDEX('Disaggregation Data'!$N$315:$N$576,MATCH(LEFT(X385,255),LEFT('Disaggregation Data'!$J$315:$J$576,255),0))=0,"",INDEX('Disaggregation Data'!$N$315:$N$576,MATCH(LEFT(X385,255),LEFT('Disaggregation Data'!J$315:$J$576,255),0))),"")</f>
        <v/>
      </c>
      <c r="I385" s="471"/>
      <c r="J385" s="471"/>
      <c r="K385" s="471"/>
      <c r="L385" s="471"/>
      <c r="M385" s="471"/>
      <c r="N385" s="471"/>
      <c r="O385" s="471"/>
      <c r="P385" s="471"/>
      <c r="Q385" s="471"/>
      <c r="R385" s="471"/>
      <c r="S385" s="471"/>
      <c r="T385" s="471"/>
      <c r="U385" s="390" t="str">
        <f t="array" ref="U385">IFERROR(IF(INDEX('Disaggregation Data'!$O$315:$O$576,MATCH(LEFT(X385,255),LEFT('Disaggregation Data'!$J$315:$J$576,255),0))=0,"",INDEX('Disaggregation Data'!$O$315:$O$576,MATCH(LEFT(X385,255),LEFT('Disaggregation Data'!J$315:$J$576,255),0))),"")</f>
        <v/>
      </c>
      <c r="V385" s="402" t="str">
        <f t="array" ref="V385">IFERROR(IF(INDEX('Disaggregation Data'!$P$315:$P$576,MATCH(LEFT(X385,255),LEFT('Disaggregation Data'!$J$315:$J$576,255),0))=0,"",INDEX('Disaggregation Data'!$P$315:$P$576,MATCH(LEFT(X385,255),LEFT('Disaggregation Data'!J$315:$J$576,255),0))),"")</f>
        <v/>
      </c>
      <c r="W385" s="472"/>
      <c r="X385" s="472" t="str">
        <f t="shared" si="24"/>
        <v/>
      </c>
      <c r="Y385" s="472">
        <f t="shared" si="25"/>
        <v>59</v>
      </c>
      <c r="Z385" s="472" t="str">
        <f t="shared" si="26"/>
        <v/>
      </c>
      <c r="AA385" s="472" t="b">
        <f t="shared" si="27"/>
        <v>0</v>
      </c>
      <c r="AB385" s="472" t="s">
        <v>1913</v>
      </c>
      <c r="AC385" s="472" t="str">
        <f t="array" ref="AC385">IFERROR(IF(INDEX('Disaggregation Records'!$G$95:$G$183,MATCH(LEFT(Z385,255),LEFT('Disaggregation Records'!$D$95:$D$183,255),0))=0,"",INDEX('Disaggregation Records'!$G$95:$G$183,MATCH(LEFT(Z385,255),LEFT('Disaggregation Records'!$D$95:$D$183,255),0))),"")</f>
        <v/>
      </c>
      <c r="AD385" s="472" t="s">
        <v>779</v>
      </c>
      <c r="AE385" s="219"/>
      <c r="AF385" s="135"/>
      <c r="AG385" s="135"/>
    </row>
    <row r="386" spans="1:33" ht="37.5" customHeight="1" x14ac:dyDescent="0.3">
      <c r="A386" s="367">
        <v>6</v>
      </c>
      <c r="B386" s="384" t="str">
        <f>IFERROR(VLOOKUP(A386,'Coverage Indicators - Section D'!$A$10:$Y$38,25,FALSE),"")</f>
        <v/>
      </c>
      <c r="C386" s="467" t="str">
        <f t="array" ref="C386">IFERROR(IF(INDEX('Disaggregation Records'!$E$95:$E$183,MATCH(LEFT(Z386,255),LEFT('Disaggregation Records'!$D$95:$D$183,255),0))=0,"",INDEX('Disaggregation Records'!$E$95:$E$183,MATCH(LEFT(Z386,255),LEFT('Disaggregation Records'!$D$95:$D$183,255),0))),"")</f>
        <v/>
      </c>
      <c r="D386" s="467" t="str">
        <f t="array" ref="D386">IFERROR(IF(INDEX('Disaggregation Records'!$F$95:$F$183,MATCH(LEFT(Z386,255),LEFT('Disaggregation Records'!$D$95:$D$183,255),0))=0,"",INDEX('Disaggregation Records'!$F$95:$F$183,MATCH(LEFT(Z386,255),LEFT('Disaggregation Records'!$D$95:$D$183,255),0))),"")</f>
        <v/>
      </c>
      <c r="E386" s="386" t="str">
        <f t="array" ref="E386">IFERROR(IF(INDEX('Disaggregation Data'!$K$315:$K$576,MATCH(LEFT(X386,255),LEFT('Disaggregation Data'!$J$315:$J$576,255),0))=0,"",INDEX('Disaggregation Data'!$K$315:$K$576,MATCH(LEFT(X386,255),LEFT('Disaggregation Data'!J$315:$J$576,255),0))),"")</f>
        <v/>
      </c>
      <c r="F386" s="387" t="str">
        <f t="array" ref="F386">IFERROR(IF(INDEX('Disaggregation Data'!$L$315:$L$576,MATCH(LEFT(X386,255),LEFT('Disaggregation Data'!$J$315:$J$576,255),0))=0,"",INDEX('Disaggregation Data'!$L$315:$L$576,MATCH(LEFT(X386,255),LEFT('Disaggregation Data'!J$315:$J$576,255),0))),"")</f>
        <v/>
      </c>
      <c r="G386" s="442" t="str">
        <f t="array" ref="G386">IFERROR(IF(INDEX('Disaggregation Data'!$M$315:$M$576,MATCH(LEFT(X386,255),LEFT('Disaggregation Data'!$J$315:$J$576,255),0))=0,(E386/F386)*100,INDEX('Disaggregation Data'!$M$315:$M$576,MATCH(LEFT(X386,255),LEFT('Disaggregation Data'!J$315:$J$576,255),0))),"")</f>
        <v/>
      </c>
      <c r="H386" s="390" t="str">
        <f t="array" ref="H386">IFERROR(IF(INDEX('Disaggregation Data'!$N$315:$N$576,MATCH(LEFT(X386,255),LEFT('Disaggregation Data'!$J$315:$J$576,255),0))=0,"",INDEX('Disaggregation Data'!$N$315:$N$576,MATCH(LEFT(X386,255),LEFT('Disaggregation Data'!J$315:$J$576,255),0))),"")</f>
        <v/>
      </c>
      <c r="I386" s="471"/>
      <c r="J386" s="471"/>
      <c r="K386" s="471"/>
      <c r="L386" s="471"/>
      <c r="M386" s="471"/>
      <c r="N386" s="471"/>
      <c r="O386" s="471"/>
      <c r="P386" s="471"/>
      <c r="Q386" s="471"/>
      <c r="R386" s="471"/>
      <c r="S386" s="471"/>
      <c r="T386" s="471"/>
      <c r="U386" s="390" t="str">
        <f t="array" ref="U386">IFERROR(IF(INDEX('Disaggregation Data'!$O$315:$O$576,MATCH(LEFT(X386,255),LEFT('Disaggregation Data'!$J$315:$J$576,255),0))=0,"",INDEX('Disaggregation Data'!$O$315:$O$576,MATCH(LEFT(X386,255),LEFT('Disaggregation Data'!J$315:$J$576,255),0))),"")</f>
        <v/>
      </c>
      <c r="V386" s="402" t="str">
        <f t="array" ref="V386">IFERROR(IF(INDEX('Disaggregation Data'!$P$315:$P$576,MATCH(LEFT(X386,255),LEFT('Disaggregation Data'!$J$315:$J$576,255),0))=0,"",INDEX('Disaggregation Data'!$P$315:$P$576,MATCH(LEFT(X386,255),LEFT('Disaggregation Data'!J$315:$J$576,255),0))),"")</f>
        <v/>
      </c>
      <c r="W386" s="472"/>
      <c r="X386" s="472" t="str">
        <f t="shared" si="24"/>
        <v/>
      </c>
      <c r="Y386" s="472">
        <f t="shared" si="25"/>
        <v>60</v>
      </c>
      <c r="Z386" s="472" t="str">
        <f t="shared" si="26"/>
        <v/>
      </c>
      <c r="AA386" s="472" t="b">
        <f t="shared" si="27"/>
        <v>0</v>
      </c>
      <c r="AB386" s="472" t="s">
        <v>1914</v>
      </c>
      <c r="AC386" s="472" t="str">
        <f t="array" ref="AC386">IFERROR(IF(INDEX('Disaggregation Records'!$G$95:$G$183,MATCH(LEFT(Z386,255),LEFT('Disaggregation Records'!$D$95:$D$183,255),0))=0,"",INDEX('Disaggregation Records'!$G$95:$G$183,MATCH(LEFT(Z386,255),LEFT('Disaggregation Records'!$D$95:$D$183,255),0))),"")</f>
        <v/>
      </c>
      <c r="AD386" s="472" t="s">
        <v>779</v>
      </c>
      <c r="AE386" s="219"/>
      <c r="AF386" s="135"/>
      <c r="AG386" s="135"/>
    </row>
    <row r="387" spans="1:33" ht="37.5" customHeight="1" x14ac:dyDescent="0.3">
      <c r="A387" s="367">
        <v>7</v>
      </c>
      <c r="B387" s="384" t="str">
        <f>IFERROR(VLOOKUP(A387,'Coverage Indicators - Section D'!$A$10:$Y$38,25,FALSE),"")</f>
        <v/>
      </c>
      <c r="C387" s="467" t="str">
        <f t="array" ref="C387">IFERROR(IF(INDEX('Disaggregation Records'!$E$95:$E$183,MATCH(LEFT(Z387,255),LEFT('Disaggregation Records'!$D$95:$D$183,255),0))=0,"",INDEX('Disaggregation Records'!$E$95:$E$183,MATCH(LEFT(Z387,255),LEFT('Disaggregation Records'!$D$95:$D$183,255),0))),"")</f>
        <v/>
      </c>
      <c r="D387" s="467" t="str">
        <f t="array" ref="D387">IFERROR(IF(INDEX('Disaggregation Records'!$F$95:$F$183,MATCH(LEFT(Z387,255),LEFT('Disaggregation Records'!$D$95:$D$183,255),0))=0,"",INDEX('Disaggregation Records'!$F$95:$F$183,MATCH(LEFT(Z387,255),LEFT('Disaggregation Records'!$D$95:$D$183,255),0))),"")</f>
        <v/>
      </c>
      <c r="E387" s="386" t="str">
        <f t="array" ref="E387">IFERROR(IF(INDEX('Disaggregation Data'!$K$315:$K$576,MATCH(LEFT(X387,255),LEFT('Disaggregation Data'!$J$315:$J$576,255),0))=0,"",INDEX('Disaggregation Data'!$K$315:$K$576,MATCH(LEFT(X387,255),LEFT('Disaggregation Data'!J$315:$J$576,255),0))),"")</f>
        <v/>
      </c>
      <c r="F387" s="387" t="str">
        <f t="array" ref="F387">IFERROR(IF(INDEX('Disaggregation Data'!$L$315:$L$576,MATCH(LEFT(X387,255),LEFT('Disaggregation Data'!$J$315:$J$576,255),0))=0,"",INDEX('Disaggregation Data'!$L$315:$L$576,MATCH(LEFT(X387,255),LEFT('Disaggregation Data'!J$315:$J$576,255),0))),"")</f>
        <v/>
      </c>
      <c r="G387" s="442" t="str">
        <f t="array" ref="G387">IFERROR(IF(INDEX('Disaggregation Data'!$M$315:$M$576,MATCH(LEFT(X387,255),LEFT('Disaggregation Data'!$J$315:$J$576,255),0))=0,(E387/F387)*100,INDEX('Disaggregation Data'!$M$315:$M$576,MATCH(LEFT(X387,255),LEFT('Disaggregation Data'!J$315:$J$576,255),0))),"")</f>
        <v/>
      </c>
      <c r="H387" s="390" t="str">
        <f t="array" ref="H387">IFERROR(IF(INDEX('Disaggregation Data'!$N$315:$N$576,MATCH(LEFT(X387,255),LEFT('Disaggregation Data'!$J$315:$J$576,255),0))=0,"",INDEX('Disaggregation Data'!$N$315:$N$576,MATCH(LEFT(X387,255),LEFT('Disaggregation Data'!J$315:$J$576,255),0))),"")</f>
        <v/>
      </c>
      <c r="I387" s="471"/>
      <c r="J387" s="471"/>
      <c r="K387" s="471"/>
      <c r="L387" s="471"/>
      <c r="M387" s="471"/>
      <c r="N387" s="471"/>
      <c r="O387" s="471"/>
      <c r="P387" s="471"/>
      <c r="Q387" s="471"/>
      <c r="R387" s="471"/>
      <c r="S387" s="471"/>
      <c r="T387" s="471"/>
      <c r="U387" s="390" t="str">
        <f t="array" ref="U387">IFERROR(IF(INDEX('Disaggregation Data'!$O$315:$O$576,MATCH(LEFT(X387,255),LEFT('Disaggregation Data'!$J$315:$J$576,255),0))=0,"",INDEX('Disaggregation Data'!$O$315:$O$576,MATCH(LEFT(X387,255),LEFT('Disaggregation Data'!J$315:$J$576,255),0))),"")</f>
        <v/>
      </c>
      <c r="V387" s="402" t="str">
        <f t="array" ref="V387">IFERROR(IF(INDEX('Disaggregation Data'!$P$315:$P$576,MATCH(LEFT(X387,255),LEFT('Disaggregation Data'!$J$315:$J$576,255),0))=0,"",INDEX('Disaggregation Data'!$P$315:$P$576,MATCH(LEFT(X387,255),LEFT('Disaggregation Data'!J$315:$J$576,255),0))),"")</f>
        <v/>
      </c>
      <c r="W387" s="472"/>
      <c r="X387" s="472" t="str">
        <f t="shared" si="24"/>
        <v/>
      </c>
      <c r="Y387" s="472">
        <f t="shared" si="25"/>
        <v>61</v>
      </c>
      <c r="Z387" s="472" t="str">
        <f t="shared" si="26"/>
        <v/>
      </c>
      <c r="AA387" s="472" t="b">
        <f t="shared" si="27"/>
        <v>0</v>
      </c>
      <c r="AB387" s="472" t="s">
        <v>1915</v>
      </c>
      <c r="AC387" s="472" t="str">
        <f t="array" ref="AC387">IFERROR(IF(INDEX('Disaggregation Records'!$G$95:$G$183,MATCH(LEFT(Z387,255),LEFT('Disaggregation Records'!$D$95:$D$183,255),0))=0,"",INDEX('Disaggregation Records'!$G$95:$G$183,MATCH(LEFT(Z387,255),LEFT('Disaggregation Records'!$D$95:$D$183,255),0))),"")</f>
        <v/>
      </c>
      <c r="AD387" s="472" t="s">
        <v>782</v>
      </c>
      <c r="AE387" s="219"/>
      <c r="AF387" s="135"/>
      <c r="AG387" s="135"/>
    </row>
    <row r="388" spans="1:33" ht="37.5" customHeight="1" x14ac:dyDescent="0.3">
      <c r="A388" s="367">
        <v>7</v>
      </c>
      <c r="B388" s="384" t="str">
        <f>IFERROR(VLOOKUP(A388,'Coverage Indicators - Section D'!$A$10:$Y$38,25,FALSE),"")</f>
        <v/>
      </c>
      <c r="C388" s="467" t="str">
        <f t="array" ref="C388">IFERROR(IF(INDEX('Disaggregation Records'!$E$95:$E$183,MATCH(LEFT(Z388,255),LEFT('Disaggregation Records'!$D$95:$D$183,255),0))=0,"",INDEX('Disaggregation Records'!$E$95:$E$183,MATCH(LEFT(Z388,255),LEFT('Disaggregation Records'!$D$95:$D$183,255),0))),"")</f>
        <v/>
      </c>
      <c r="D388" s="467" t="str">
        <f t="array" ref="D388">IFERROR(IF(INDEX('Disaggregation Records'!$F$95:$F$183,MATCH(LEFT(Z388,255),LEFT('Disaggregation Records'!$D$95:$D$183,255),0))=0,"",INDEX('Disaggregation Records'!$F$95:$F$183,MATCH(LEFT(Z388,255),LEFT('Disaggregation Records'!$D$95:$D$183,255),0))),"")</f>
        <v/>
      </c>
      <c r="E388" s="386" t="str">
        <f t="array" ref="E388">IFERROR(IF(INDEX('Disaggregation Data'!$K$315:$K$576,MATCH(LEFT(X388,255),LEFT('Disaggregation Data'!$J$315:$J$576,255),0))=0,"",INDEX('Disaggregation Data'!$K$315:$K$576,MATCH(LEFT(X388,255),LEFT('Disaggregation Data'!J$315:$J$576,255),0))),"")</f>
        <v/>
      </c>
      <c r="F388" s="387" t="str">
        <f t="array" ref="F388">IFERROR(IF(INDEX('Disaggregation Data'!$L$315:$L$576,MATCH(LEFT(X388,255),LEFT('Disaggregation Data'!$J$315:$J$576,255),0))=0,"",INDEX('Disaggregation Data'!$L$315:$L$576,MATCH(LEFT(X388,255),LEFT('Disaggregation Data'!J$315:$J$576,255),0))),"")</f>
        <v/>
      </c>
      <c r="G388" s="442" t="str">
        <f t="array" ref="G388">IFERROR(IF(INDEX('Disaggregation Data'!$M$315:$M$576,MATCH(LEFT(X388,255),LEFT('Disaggregation Data'!$J$315:$J$576,255),0))=0,(E388/F388)*100,INDEX('Disaggregation Data'!$M$315:$M$576,MATCH(LEFT(X388,255),LEFT('Disaggregation Data'!J$315:$J$576,255),0))),"")</f>
        <v/>
      </c>
      <c r="H388" s="390" t="str">
        <f t="array" ref="H388">IFERROR(IF(INDEX('Disaggregation Data'!$N$315:$N$576,MATCH(LEFT(X388,255),LEFT('Disaggregation Data'!$J$315:$J$576,255),0))=0,"",INDEX('Disaggregation Data'!$N$315:$N$576,MATCH(LEFT(X388,255),LEFT('Disaggregation Data'!J$315:$J$576,255),0))),"")</f>
        <v/>
      </c>
      <c r="I388" s="471"/>
      <c r="J388" s="471"/>
      <c r="K388" s="471"/>
      <c r="L388" s="471"/>
      <c r="M388" s="471"/>
      <c r="N388" s="471"/>
      <c r="O388" s="471"/>
      <c r="P388" s="471"/>
      <c r="Q388" s="471"/>
      <c r="R388" s="471"/>
      <c r="S388" s="471"/>
      <c r="T388" s="471"/>
      <c r="U388" s="390" t="str">
        <f t="array" ref="U388">IFERROR(IF(INDEX('Disaggregation Data'!$O$315:$O$576,MATCH(LEFT(X388,255),LEFT('Disaggregation Data'!$J$315:$J$576,255),0))=0,"",INDEX('Disaggregation Data'!$O$315:$O$576,MATCH(LEFT(X388,255),LEFT('Disaggregation Data'!J$315:$J$576,255),0))),"")</f>
        <v/>
      </c>
      <c r="V388" s="402" t="str">
        <f t="array" ref="V388">IFERROR(IF(INDEX('Disaggregation Data'!$P$315:$P$576,MATCH(LEFT(X388,255),LEFT('Disaggregation Data'!$J$315:$J$576,255),0))=0,"",INDEX('Disaggregation Data'!$P$315:$P$576,MATCH(LEFT(X388,255),LEFT('Disaggregation Data'!J$315:$J$576,255),0))),"")</f>
        <v/>
      </c>
      <c r="W388" s="472"/>
      <c r="X388" s="472" t="str">
        <f t="shared" si="24"/>
        <v/>
      </c>
      <c r="Y388" s="472">
        <f t="shared" si="25"/>
        <v>62</v>
      </c>
      <c r="Z388" s="472" t="str">
        <f t="shared" si="26"/>
        <v/>
      </c>
      <c r="AA388" s="472" t="b">
        <f t="shared" si="27"/>
        <v>0</v>
      </c>
      <c r="AB388" s="472" t="s">
        <v>1916</v>
      </c>
      <c r="AC388" s="472" t="str">
        <f t="array" ref="AC388">IFERROR(IF(INDEX('Disaggregation Records'!$G$95:$G$183,MATCH(LEFT(Z388,255),LEFT('Disaggregation Records'!$D$95:$D$183,255),0))=0,"",INDEX('Disaggregation Records'!$G$95:$G$183,MATCH(LEFT(Z388,255),LEFT('Disaggregation Records'!$D$95:$D$183,255),0))),"")</f>
        <v/>
      </c>
      <c r="AD388" s="472" t="s">
        <v>782</v>
      </c>
      <c r="AE388" s="219"/>
      <c r="AF388" s="135"/>
      <c r="AG388" s="135"/>
    </row>
    <row r="389" spans="1:33" ht="37.5" customHeight="1" x14ac:dyDescent="0.3">
      <c r="A389" s="367">
        <v>7</v>
      </c>
      <c r="B389" s="384" t="str">
        <f>IFERROR(VLOOKUP(A389,'Coverage Indicators - Section D'!$A$10:$Y$38,25,FALSE),"")</f>
        <v/>
      </c>
      <c r="C389" s="467" t="str">
        <f t="array" ref="C389">IFERROR(IF(INDEX('Disaggregation Records'!$E$95:$E$183,MATCH(LEFT(Z389,255),LEFT('Disaggregation Records'!$D$95:$D$183,255),0))=0,"",INDEX('Disaggregation Records'!$E$95:$E$183,MATCH(LEFT(Z389,255),LEFT('Disaggregation Records'!$D$95:$D$183,255),0))),"")</f>
        <v/>
      </c>
      <c r="D389" s="467" t="str">
        <f t="array" ref="D389">IFERROR(IF(INDEX('Disaggregation Records'!$F$95:$F$183,MATCH(LEFT(Z389,255),LEFT('Disaggregation Records'!$D$95:$D$183,255),0))=0,"",INDEX('Disaggregation Records'!$F$95:$F$183,MATCH(LEFT(Z389,255),LEFT('Disaggregation Records'!$D$95:$D$183,255),0))),"")</f>
        <v/>
      </c>
      <c r="E389" s="386" t="str">
        <f t="array" ref="E389">IFERROR(IF(INDEX('Disaggregation Data'!$K$315:$K$576,MATCH(LEFT(X389,255),LEFT('Disaggregation Data'!$J$315:$J$576,255),0))=0,"",INDEX('Disaggregation Data'!$K$315:$K$576,MATCH(LEFT(X389,255),LEFT('Disaggregation Data'!J$315:$J$576,255),0))),"")</f>
        <v/>
      </c>
      <c r="F389" s="387" t="str">
        <f t="array" ref="F389">IFERROR(IF(INDEX('Disaggregation Data'!$L$315:$L$576,MATCH(LEFT(X389,255),LEFT('Disaggregation Data'!$J$315:$J$576,255),0))=0,"",INDEX('Disaggregation Data'!$L$315:$L$576,MATCH(LEFT(X389,255),LEFT('Disaggregation Data'!J$315:$J$576,255),0))),"")</f>
        <v/>
      </c>
      <c r="G389" s="442" t="str">
        <f t="array" ref="G389">IFERROR(IF(INDEX('Disaggregation Data'!$M$315:$M$576,MATCH(LEFT(X389,255),LEFT('Disaggregation Data'!$J$315:$J$576,255),0))=0,(E389/F389)*100,INDEX('Disaggregation Data'!$M$315:$M$576,MATCH(LEFT(X389,255),LEFT('Disaggregation Data'!J$315:$J$576,255),0))),"")</f>
        <v/>
      </c>
      <c r="H389" s="390" t="str">
        <f t="array" ref="H389">IFERROR(IF(INDEX('Disaggregation Data'!$N$315:$N$576,MATCH(LEFT(X389,255),LEFT('Disaggregation Data'!$J$315:$J$576,255),0))=0,"",INDEX('Disaggregation Data'!$N$315:$N$576,MATCH(LEFT(X389,255),LEFT('Disaggregation Data'!J$315:$J$576,255),0))),"")</f>
        <v/>
      </c>
      <c r="I389" s="471"/>
      <c r="J389" s="471"/>
      <c r="K389" s="471"/>
      <c r="L389" s="471"/>
      <c r="M389" s="471"/>
      <c r="N389" s="471"/>
      <c r="O389" s="471"/>
      <c r="P389" s="471"/>
      <c r="Q389" s="471"/>
      <c r="R389" s="471"/>
      <c r="S389" s="471"/>
      <c r="T389" s="471"/>
      <c r="U389" s="390" t="str">
        <f t="array" ref="U389">IFERROR(IF(INDEX('Disaggregation Data'!$O$315:$O$576,MATCH(LEFT(X389,255),LEFT('Disaggregation Data'!$J$315:$J$576,255),0))=0,"",INDEX('Disaggregation Data'!$O$315:$O$576,MATCH(LEFT(X389,255),LEFT('Disaggregation Data'!J$315:$J$576,255),0))),"")</f>
        <v/>
      </c>
      <c r="V389" s="402" t="str">
        <f t="array" ref="V389">IFERROR(IF(INDEX('Disaggregation Data'!$P$315:$P$576,MATCH(LEFT(X389,255),LEFT('Disaggregation Data'!$J$315:$J$576,255),0))=0,"",INDEX('Disaggregation Data'!$P$315:$P$576,MATCH(LEFT(X389,255),LEFT('Disaggregation Data'!J$315:$J$576,255),0))),"")</f>
        <v/>
      </c>
      <c r="W389" s="472"/>
      <c r="X389" s="472" t="str">
        <f t="shared" si="24"/>
        <v/>
      </c>
      <c r="Y389" s="472">
        <f t="shared" si="25"/>
        <v>63</v>
      </c>
      <c r="Z389" s="472" t="str">
        <f t="shared" si="26"/>
        <v/>
      </c>
      <c r="AA389" s="472" t="b">
        <f t="shared" si="27"/>
        <v>0</v>
      </c>
      <c r="AB389" s="472" t="s">
        <v>1917</v>
      </c>
      <c r="AC389" s="472" t="str">
        <f t="array" ref="AC389">IFERROR(IF(INDEX('Disaggregation Records'!$G$95:$G$183,MATCH(LEFT(Z389,255),LEFT('Disaggregation Records'!$D$95:$D$183,255),0))=0,"",INDEX('Disaggregation Records'!$G$95:$G$183,MATCH(LEFT(Z389,255),LEFT('Disaggregation Records'!$D$95:$D$183,255),0))),"")</f>
        <v/>
      </c>
      <c r="AD389" s="472" t="s">
        <v>782</v>
      </c>
      <c r="AE389" s="219"/>
      <c r="AF389" s="135"/>
      <c r="AG389" s="135"/>
    </row>
    <row r="390" spans="1:33" ht="37.5" customHeight="1" x14ac:dyDescent="0.3">
      <c r="A390" s="367">
        <v>7</v>
      </c>
      <c r="B390" s="384" t="str">
        <f>IFERROR(VLOOKUP(A390,'Coverage Indicators - Section D'!$A$10:$Y$38,25,FALSE),"")</f>
        <v/>
      </c>
      <c r="C390" s="467" t="str">
        <f t="array" ref="C390">IFERROR(IF(INDEX('Disaggregation Records'!$E$95:$E$183,MATCH(LEFT(Z390,255),LEFT('Disaggregation Records'!$D$95:$D$183,255),0))=0,"",INDEX('Disaggregation Records'!$E$95:$E$183,MATCH(LEFT(Z390,255),LEFT('Disaggregation Records'!$D$95:$D$183,255),0))),"")</f>
        <v/>
      </c>
      <c r="D390" s="467" t="str">
        <f t="array" ref="D390">IFERROR(IF(INDEX('Disaggregation Records'!$F$95:$F$183,MATCH(LEFT(Z390,255),LEFT('Disaggregation Records'!$D$95:$D$183,255),0))=0,"",INDEX('Disaggregation Records'!$F$95:$F$183,MATCH(LEFT(Z390,255),LEFT('Disaggregation Records'!$D$95:$D$183,255),0))),"")</f>
        <v/>
      </c>
      <c r="E390" s="386" t="str">
        <f t="array" ref="E390">IFERROR(IF(INDEX('Disaggregation Data'!$K$315:$K$576,MATCH(LEFT(X390,255),LEFT('Disaggregation Data'!$J$315:$J$576,255),0))=0,"",INDEX('Disaggregation Data'!$K$315:$K$576,MATCH(LEFT(X390,255),LEFT('Disaggregation Data'!J$315:$J$576,255),0))),"")</f>
        <v/>
      </c>
      <c r="F390" s="387" t="str">
        <f t="array" ref="F390">IFERROR(IF(INDEX('Disaggregation Data'!$L$315:$L$576,MATCH(LEFT(X390,255),LEFT('Disaggregation Data'!$J$315:$J$576,255),0))=0,"",INDEX('Disaggregation Data'!$L$315:$L$576,MATCH(LEFT(X390,255),LEFT('Disaggregation Data'!J$315:$J$576,255),0))),"")</f>
        <v/>
      </c>
      <c r="G390" s="442" t="str">
        <f t="array" ref="G390">IFERROR(IF(INDEX('Disaggregation Data'!$M$315:$M$576,MATCH(LEFT(X390,255),LEFT('Disaggregation Data'!$J$315:$J$576,255),0))=0,(E390/F390)*100,INDEX('Disaggregation Data'!$M$315:$M$576,MATCH(LEFT(X390,255),LEFT('Disaggregation Data'!J$315:$J$576,255),0))),"")</f>
        <v/>
      </c>
      <c r="H390" s="390" t="str">
        <f t="array" ref="H390">IFERROR(IF(INDEX('Disaggregation Data'!$N$315:$N$576,MATCH(LEFT(X390,255),LEFT('Disaggregation Data'!$J$315:$J$576,255),0))=0,"",INDEX('Disaggregation Data'!$N$315:$N$576,MATCH(LEFT(X390,255),LEFT('Disaggregation Data'!J$315:$J$576,255),0))),"")</f>
        <v/>
      </c>
      <c r="I390" s="471"/>
      <c r="J390" s="471"/>
      <c r="K390" s="471"/>
      <c r="L390" s="471"/>
      <c r="M390" s="471"/>
      <c r="N390" s="471"/>
      <c r="O390" s="471"/>
      <c r="P390" s="471"/>
      <c r="Q390" s="471"/>
      <c r="R390" s="471"/>
      <c r="S390" s="471"/>
      <c r="T390" s="471"/>
      <c r="U390" s="390" t="str">
        <f t="array" ref="U390">IFERROR(IF(INDEX('Disaggregation Data'!$O$315:$O$576,MATCH(LEFT(X390,255),LEFT('Disaggregation Data'!$J$315:$J$576,255),0))=0,"",INDEX('Disaggregation Data'!$O$315:$O$576,MATCH(LEFT(X390,255),LEFT('Disaggregation Data'!J$315:$J$576,255),0))),"")</f>
        <v/>
      </c>
      <c r="V390" s="402" t="str">
        <f t="array" ref="V390">IFERROR(IF(INDEX('Disaggregation Data'!$P$315:$P$576,MATCH(LEFT(X390,255),LEFT('Disaggregation Data'!$J$315:$J$576,255),0))=0,"",INDEX('Disaggregation Data'!$P$315:$P$576,MATCH(LEFT(X390,255),LEFT('Disaggregation Data'!J$315:$J$576,255),0))),"")</f>
        <v/>
      </c>
      <c r="W390" s="472"/>
      <c r="X390" s="472" t="str">
        <f t="shared" si="24"/>
        <v/>
      </c>
      <c r="Y390" s="472">
        <f t="shared" si="25"/>
        <v>64</v>
      </c>
      <c r="Z390" s="472" t="str">
        <f t="shared" si="26"/>
        <v/>
      </c>
      <c r="AA390" s="472" t="b">
        <f t="shared" si="27"/>
        <v>0</v>
      </c>
      <c r="AB390" s="472" t="s">
        <v>1918</v>
      </c>
      <c r="AC390" s="472" t="str">
        <f t="array" ref="AC390">IFERROR(IF(INDEX('Disaggregation Records'!$G$95:$G$183,MATCH(LEFT(Z390,255),LEFT('Disaggregation Records'!$D$95:$D$183,255),0))=0,"",INDEX('Disaggregation Records'!$G$95:$G$183,MATCH(LEFT(Z390,255),LEFT('Disaggregation Records'!$D$95:$D$183,255),0))),"")</f>
        <v/>
      </c>
      <c r="AD390" s="472" t="s">
        <v>782</v>
      </c>
      <c r="AE390" s="219"/>
      <c r="AF390" s="135"/>
      <c r="AG390" s="135"/>
    </row>
    <row r="391" spans="1:33" ht="37.5" customHeight="1" x14ac:dyDescent="0.3">
      <c r="A391" s="367">
        <v>7</v>
      </c>
      <c r="B391" s="384" t="str">
        <f>IFERROR(VLOOKUP(A391,'Coverage Indicators - Section D'!$A$10:$Y$38,25,FALSE),"")</f>
        <v/>
      </c>
      <c r="C391" s="467" t="str">
        <f t="array" ref="C391">IFERROR(IF(INDEX('Disaggregation Records'!$E$95:$E$183,MATCH(LEFT(Z391,255),LEFT('Disaggregation Records'!$D$95:$D$183,255),0))=0,"",INDEX('Disaggregation Records'!$E$95:$E$183,MATCH(LEFT(Z391,255),LEFT('Disaggregation Records'!$D$95:$D$183,255),0))),"")</f>
        <v/>
      </c>
      <c r="D391" s="467" t="str">
        <f t="array" ref="D391">IFERROR(IF(INDEX('Disaggregation Records'!$F$95:$F$183,MATCH(LEFT(Z391,255),LEFT('Disaggregation Records'!$D$95:$D$183,255),0))=0,"",INDEX('Disaggregation Records'!$F$95:$F$183,MATCH(LEFT(Z391,255),LEFT('Disaggregation Records'!$D$95:$D$183,255),0))),"")</f>
        <v/>
      </c>
      <c r="E391" s="386" t="str">
        <f t="array" ref="E391">IFERROR(IF(INDEX('Disaggregation Data'!$K$315:$K$576,MATCH(LEFT(X391,255),LEFT('Disaggregation Data'!$J$315:$J$576,255),0))=0,"",INDEX('Disaggregation Data'!$K$315:$K$576,MATCH(LEFT(X391,255),LEFT('Disaggregation Data'!J$315:$J$576,255),0))),"")</f>
        <v/>
      </c>
      <c r="F391" s="387" t="str">
        <f t="array" ref="F391">IFERROR(IF(INDEX('Disaggregation Data'!$L$315:$L$576,MATCH(LEFT(X391,255),LEFT('Disaggregation Data'!$J$315:$J$576,255),0))=0,"",INDEX('Disaggregation Data'!$L$315:$L$576,MATCH(LEFT(X391,255),LEFT('Disaggregation Data'!J$315:$J$576,255),0))),"")</f>
        <v/>
      </c>
      <c r="G391" s="442" t="str">
        <f t="array" ref="G391">IFERROR(IF(INDEX('Disaggregation Data'!$M$315:$M$576,MATCH(LEFT(X391,255),LEFT('Disaggregation Data'!$J$315:$J$576,255),0))=0,(E391/F391)*100,INDEX('Disaggregation Data'!$M$315:$M$576,MATCH(LEFT(X391,255),LEFT('Disaggregation Data'!J$315:$J$576,255),0))),"")</f>
        <v/>
      </c>
      <c r="H391" s="390" t="str">
        <f t="array" ref="H391">IFERROR(IF(INDEX('Disaggregation Data'!$N$315:$N$576,MATCH(LEFT(X391,255),LEFT('Disaggregation Data'!$J$315:$J$576,255),0))=0,"",INDEX('Disaggregation Data'!$N$315:$N$576,MATCH(LEFT(X391,255),LEFT('Disaggregation Data'!J$315:$J$576,255),0))),"")</f>
        <v/>
      </c>
      <c r="I391" s="471"/>
      <c r="J391" s="471"/>
      <c r="K391" s="471"/>
      <c r="L391" s="471"/>
      <c r="M391" s="471"/>
      <c r="N391" s="471"/>
      <c r="O391" s="471"/>
      <c r="P391" s="471"/>
      <c r="Q391" s="471"/>
      <c r="R391" s="471"/>
      <c r="S391" s="471"/>
      <c r="T391" s="471"/>
      <c r="U391" s="390" t="str">
        <f t="array" ref="U391">IFERROR(IF(INDEX('Disaggregation Data'!$O$315:$O$576,MATCH(LEFT(X391,255),LEFT('Disaggregation Data'!$J$315:$J$576,255),0))=0,"",INDEX('Disaggregation Data'!$O$315:$O$576,MATCH(LEFT(X391,255),LEFT('Disaggregation Data'!J$315:$J$576,255),0))),"")</f>
        <v/>
      </c>
      <c r="V391" s="402" t="str">
        <f t="array" ref="V391">IFERROR(IF(INDEX('Disaggregation Data'!$P$315:$P$576,MATCH(LEFT(X391,255),LEFT('Disaggregation Data'!$J$315:$J$576,255),0))=0,"",INDEX('Disaggregation Data'!$P$315:$P$576,MATCH(LEFT(X391,255),LEFT('Disaggregation Data'!J$315:$J$576,255),0))),"")</f>
        <v/>
      </c>
      <c r="W391" s="472"/>
      <c r="X391" s="472" t="str">
        <f t="shared" ref="X391:X454" si="28">IF(B391&lt;&gt;"",B391&amp;C391&amp;D391,"")</f>
        <v/>
      </c>
      <c r="Y391" s="472">
        <f t="shared" ref="Y391:Y454" si="29">IF(B391=B390,Y390+1,0)</f>
        <v>65</v>
      </c>
      <c r="Z391" s="472" t="str">
        <f t="shared" ref="Z391:Z454" si="30">IF(B391&lt;&gt;"",B391&amp;"-"&amp;Y391,"")</f>
        <v/>
      </c>
      <c r="AA391" s="472" t="b">
        <f t="shared" ref="AA391:AA454" si="31">IFERROR(IF(B391&lt;&gt;"",TRUE,FALSE),"")</f>
        <v>0</v>
      </c>
      <c r="AB391" s="472" t="s">
        <v>1919</v>
      </c>
      <c r="AC391" s="472" t="str">
        <f t="array" ref="AC391">IFERROR(IF(INDEX('Disaggregation Records'!$G$95:$G$183,MATCH(LEFT(Z391,255),LEFT('Disaggregation Records'!$D$95:$D$183,255),0))=0,"",INDEX('Disaggregation Records'!$G$95:$G$183,MATCH(LEFT(Z391,255),LEFT('Disaggregation Records'!$D$95:$D$183,255),0))),"")</f>
        <v/>
      </c>
      <c r="AD391" s="472" t="s">
        <v>782</v>
      </c>
      <c r="AE391" s="219"/>
      <c r="AF391" s="135"/>
      <c r="AG391" s="135"/>
    </row>
    <row r="392" spans="1:33" ht="37.5" customHeight="1" x14ac:dyDescent="0.3">
      <c r="A392" s="367">
        <v>7</v>
      </c>
      <c r="B392" s="384" t="str">
        <f>IFERROR(VLOOKUP(A392,'Coverage Indicators - Section D'!$A$10:$Y$38,25,FALSE),"")</f>
        <v/>
      </c>
      <c r="C392" s="467" t="str">
        <f t="array" ref="C392">IFERROR(IF(INDEX('Disaggregation Records'!$E$95:$E$183,MATCH(LEFT(Z392,255),LEFT('Disaggregation Records'!$D$95:$D$183,255),0))=0,"",INDEX('Disaggregation Records'!$E$95:$E$183,MATCH(LEFT(Z392,255),LEFT('Disaggregation Records'!$D$95:$D$183,255),0))),"")</f>
        <v/>
      </c>
      <c r="D392" s="467" t="str">
        <f t="array" ref="D392">IFERROR(IF(INDEX('Disaggregation Records'!$F$95:$F$183,MATCH(LEFT(Z392,255),LEFT('Disaggregation Records'!$D$95:$D$183,255),0))=0,"",INDEX('Disaggregation Records'!$F$95:$F$183,MATCH(LEFT(Z392,255),LEFT('Disaggregation Records'!$D$95:$D$183,255),0))),"")</f>
        <v/>
      </c>
      <c r="E392" s="386" t="str">
        <f t="array" ref="E392">IFERROR(IF(INDEX('Disaggregation Data'!$K$315:$K$576,MATCH(LEFT(X392,255),LEFT('Disaggregation Data'!$J$315:$J$576,255),0))=0,"",INDEX('Disaggregation Data'!$K$315:$K$576,MATCH(LEFT(X392,255),LEFT('Disaggregation Data'!J$315:$J$576,255),0))),"")</f>
        <v/>
      </c>
      <c r="F392" s="387" t="str">
        <f t="array" ref="F392">IFERROR(IF(INDEX('Disaggregation Data'!$L$315:$L$576,MATCH(LEFT(X392,255),LEFT('Disaggregation Data'!$J$315:$J$576,255),0))=0,"",INDEX('Disaggregation Data'!$L$315:$L$576,MATCH(LEFT(X392,255),LEFT('Disaggregation Data'!J$315:$J$576,255),0))),"")</f>
        <v/>
      </c>
      <c r="G392" s="442" t="str">
        <f t="array" ref="G392">IFERROR(IF(INDEX('Disaggregation Data'!$M$315:$M$576,MATCH(LEFT(X392,255),LEFT('Disaggregation Data'!$J$315:$J$576,255),0))=0,(E392/F392)*100,INDEX('Disaggregation Data'!$M$315:$M$576,MATCH(LEFT(X392,255),LEFT('Disaggregation Data'!J$315:$J$576,255),0))),"")</f>
        <v/>
      </c>
      <c r="H392" s="390" t="str">
        <f t="array" ref="H392">IFERROR(IF(INDEX('Disaggregation Data'!$N$315:$N$576,MATCH(LEFT(X392,255),LEFT('Disaggregation Data'!$J$315:$J$576,255),0))=0,"",INDEX('Disaggregation Data'!$N$315:$N$576,MATCH(LEFT(X392,255),LEFT('Disaggregation Data'!J$315:$J$576,255),0))),"")</f>
        <v/>
      </c>
      <c r="I392" s="471"/>
      <c r="J392" s="471"/>
      <c r="K392" s="471"/>
      <c r="L392" s="471"/>
      <c r="M392" s="471"/>
      <c r="N392" s="471"/>
      <c r="O392" s="471"/>
      <c r="P392" s="471"/>
      <c r="Q392" s="471"/>
      <c r="R392" s="471"/>
      <c r="S392" s="471"/>
      <c r="T392" s="471"/>
      <c r="U392" s="390" t="str">
        <f t="array" ref="U392">IFERROR(IF(INDEX('Disaggregation Data'!$O$315:$O$576,MATCH(LEFT(X392,255),LEFT('Disaggregation Data'!$J$315:$J$576,255),0))=0,"",INDEX('Disaggregation Data'!$O$315:$O$576,MATCH(LEFT(X392,255),LEFT('Disaggregation Data'!J$315:$J$576,255),0))),"")</f>
        <v/>
      </c>
      <c r="V392" s="402" t="str">
        <f t="array" ref="V392">IFERROR(IF(INDEX('Disaggregation Data'!$P$315:$P$576,MATCH(LEFT(X392,255),LEFT('Disaggregation Data'!$J$315:$J$576,255),0))=0,"",INDEX('Disaggregation Data'!$P$315:$P$576,MATCH(LEFT(X392,255),LEFT('Disaggregation Data'!J$315:$J$576,255),0))),"")</f>
        <v/>
      </c>
      <c r="W392" s="472"/>
      <c r="X392" s="472" t="str">
        <f t="shared" si="28"/>
        <v/>
      </c>
      <c r="Y392" s="472">
        <f t="shared" si="29"/>
        <v>66</v>
      </c>
      <c r="Z392" s="472" t="str">
        <f t="shared" si="30"/>
        <v/>
      </c>
      <c r="AA392" s="472" t="b">
        <f t="shared" si="31"/>
        <v>0</v>
      </c>
      <c r="AB392" s="472" t="s">
        <v>1920</v>
      </c>
      <c r="AC392" s="472" t="str">
        <f t="array" ref="AC392">IFERROR(IF(INDEX('Disaggregation Records'!$G$95:$G$183,MATCH(LEFT(Z392,255),LEFT('Disaggregation Records'!$D$95:$D$183,255),0))=0,"",INDEX('Disaggregation Records'!$G$95:$G$183,MATCH(LEFT(Z392,255),LEFT('Disaggregation Records'!$D$95:$D$183,255),0))),"")</f>
        <v/>
      </c>
      <c r="AD392" s="472" t="s">
        <v>782</v>
      </c>
      <c r="AE392" s="219"/>
      <c r="AF392" s="135"/>
      <c r="AG392" s="135"/>
    </row>
    <row r="393" spans="1:33" ht="37.5" customHeight="1" x14ac:dyDescent="0.3">
      <c r="A393" s="367">
        <v>7</v>
      </c>
      <c r="B393" s="384" t="str">
        <f>IFERROR(VLOOKUP(A393,'Coverage Indicators - Section D'!$A$10:$Y$38,25,FALSE),"")</f>
        <v/>
      </c>
      <c r="C393" s="467" t="str">
        <f t="array" ref="C393">IFERROR(IF(INDEX('Disaggregation Records'!$E$95:$E$183,MATCH(LEFT(Z393,255),LEFT('Disaggregation Records'!$D$95:$D$183,255),0))=0,"",INDEX('Disaggregation Records'!$E$95:$E$183,MATCH(LEFT(Z393,255),LEFT('Disaggregation Records'!$D$95:$D$183,255),0))),"")</f>
        <v/>
      </c>
      <c r="D393" s="467" t="str">
        <f t="array" ref="D393">IFERROR(IF(INDEX('Disaggregation Records'!$F$95:$F$183,MATCH(LEFT(Z393,255),LEFT('Disaggregation Records'!$D$95:$D$183,255),0))=0,"",INDEX('Disaggregation Records'!$F$95:$F$183,MATCH(LEFT(Z393,255),LEFT('Disaggregation Records'!$D$95:$D$183,255),0))),"")</f>
        <v/>
      </c>
      <c r="E393" s="386" t="str">
        <f t="array" ref="E393">IFERROR(IF(INDEX('Disaggregation Data'!$K$315:$K$576,MATCH(LEFT(X393,255),LEFT('Disaggregation Data'!$J$315:$J$576,255),0))=0,"",INDEX('Disaggregation Data'!$K$315:$K$576,MATCH(LEFT(X393,255),LEFT('Disaggregation Data'!J$315:$J$576,255),0))),"")</f>
        <v/>
      </c>
      <c r="F393" s="387" t="str">
        <f t="array" ref="F393">IFERROR(IF(INDEX('Disaggregation Data'!$L$315:$L$576,MATCH(LEFT(X393,255),LEFT('Disaggregation Data'!$J$315:$J$576,255),0))=0,"",INDEX('Disaggregation Data'!$L$315:$L$576,MATCH(LEFT(X393,255),LEFT('Disaggregation Data'!J$315:$J$576,255),0))),"")</f>
        <v/>
      </c>
      <c r="G393" s="442" t="str">
        <f t="array" ref="G393">IFERROR(IF(INDEX('Disaggregation Data'!$M$315:$M$576,MATCH(LEFT(X393,255),LEFT('Disaggregation Data'!$J$315:$J$576,255),0))=0,(E393/F393)*100,INDEX('Disaggregation Data'!$M$315:$M$576,MATCH(LEFT(X393,255),LEFT('Disaggregation Data'!J$315:$J$576,255),0))),"")</f>
        <v/>
      </c>
      <c r="H393" s="390" t="str">
        <f t="array" ref="H393">IFERROR(IF(INDEX('Disaggregation Data'!$N$315:$N$576,MATCH(LEFT(X393,255),LEFT('Disaggregation Data'!$J$315:$J$576,255),0))=0,"",INDEX('Disaggregation Data'!$N$315:$N$576,MATCH(LEFT(X393,255),LEFT('Disaggregation Data'!J$315:$J$576,255),0))),"")</f>
        <v/>
      </c>
      <c r="I393" s="471"/>
      <c r="J393" s="471"/>
      <c r="K393" s="471"/>
      <c r="L393" s="471"/>
      <c r="M393" s="471"/>
      <c r="N393" s="471"/>
      <c r="O393" s="471"/>
      <c r="P393" s="471"/>
      <c r="Q393" s="471"/>
      <c r="R393" s="471"/>
      <c r="S393" s="471"/>
      <c r="T393" s="471"/>
      <c r="U393" s="390" t="str">
        <f t="array" ref="U393">IFERROR(IF(INDEX('Disaggregation Data'!$O$315:$O$576,MATCH(LEFT(X393,255),LEFT('Disaggregation Data'!$J$315:$J$576,255),0))=0,"",INDEX('Disaggregation Data'!$O$315:$O$576,MATCH(LEFT(X393,255),LEFT('Disaggregation Data'!J$315:$J$576,255),0))),"")</f>
        <v/>
      </c>
      <c r="V393" s="402" t="str">
        <f t="array" ref="V393">IFERROR(IF(INDEX('Disaggregation Data'!$P$315:$P$576,MATCH(LEFT(X393,255),LEFT('Disaggregation Data'!$J$315:$J$576,255),0))=0,"",INDEX('Disaggregation Data'!$P$315:$P$576,MATCH(LEFT(X393,255),LEFT('Disaggregation Data'!J$315:$J$576,255),0))),"")</f>
        <v/>
      </c>
      <c r="W393" s="472"/>
      <c r="X393" s="472" t="str">
        <f t="shared" si="28"/>
        <v/>
      </c>
      <c r="Y393" s="472">
        <f t="shared" si="29"/>
        <v>67</v>
      </c>
      <c r="Z393" s="472" t="str">
        <f t="shared" si="30"/>
        <v/>
      </c>
      <c r="AA393" s="472" t="b">
        <f t="shared" si="31"/>
        <v>0</v>
      </c>
      <c r="AB393" s="472" t="s">
        <v>1921</v>
      </c>
      <c r="AC393" s="472" t="str">
        <f t="array" ref="AC393">IFERROR(IF(INDEX('Disaggregation Records'!$G$95:$G$183,MATCH(LEFT(Z393,255),LEFT('Disaggregation Records'!$D$95:$D$183,255),0))=0,"",INDEX('Disaggregation Records'!$G$95:$G$183,MATCH(LEFT(Z393,255),LEFT('Disaggregation Records'!$D$95:$D$183,255),0))),"")</f>
        <v/>
      </c>
      <c r="AD393" s="472" t="s">
        <v>782</v>
      </c>
      <c r="AE393" s="219"/>
      <c r="AF393" s="135"/>
      <c r="AG393" s="135"/>
    </row>
    <row r="394" spans="1:33" ht="37.5" customHeight="1" x14ac:dyDescent="0.3">
      <c r="A394" s="367">
        <v>7</v>
      </c>
      <c r="B394" s="384" t="str">
        <f>IFERROR(VLOOKUP(A394,'Coverage Indicators - Section D'!$A$10:$Y$38,25,FALSE),"")</f>
        <v/>
      </c>
      <c r="C394" s="467" t="str">
        <f t="array" ref="C394">IFERROR(IF(INDEX('Disaggregation Records'!$E$95:$E$183,MATCH(LEFT(Z394,255),LEFT('Disaggregation Records'!$D$95:$D$183,255),0))=0,"",INDEX('Disaggregation Records'!$E$95:$E$183,MATCH(LEFT(Z394,255),LEFT('Disaggregation Records'!$D$95:$D$183,255),0))),"")</f>
        <v/>
      </c>
      <c r="D394" s="467" t="str">
        <f t="array" ref="D394">IFERROR(IF(INDEX('Disaggregation Records'!$F$95:$F$183,MATCH(LEFT(Z394,255),LEFT('Disaggregation Records'!$D$95:$D$183,255),0))=0,"",INDEX('Disaggregation Records'!$F$95:$F$183,MATCH(LEFT(Z394,255),LEFT('Disaggregation Records'!$D$95:$D$183,255),0))),"")</f>
        <v/>
      </c>
      <c r="E394" s="386" t="str">
        <f t="array" ref="E394">IFERROR(IF(INDEX('Disaggregation Data'!$K$315:$K$576,MATCH(LEFT(X394,255),LEFT('Disaggregation Data'!$J$315:$J$576,255),0))=0,"",INDEX('Disaggregation Data'!$K$315:$K$576,MATCH(LEFT(X394,255),LEFT('Disaggregation Data'!J$315:$J$576,255),0))),"")</f>
        <v/>
      </c>
      <c r="F394" s="387" t="str">
        <f t="array" ref="F394">IFERROR(IF(INDEX('Disaggregation Data'!$L$315:$L$576,MATCH(LEFT(X394,255),LEFT('Disaggregation Data'!$J$315:$J$576,255),0))=0,"",INDEX('Disaggregation Data'!$L$315:$L$576,MATCH(LEFT(X394,255),LEFT('Disaggregation Data'!J$315:$J$576,255),0))),"")</f>
        <v/>
      </c>
      <c r="G394" s="442" t="str">
        <f t="array" ref="G394">IFERROR(IF(INDEX('Disaggregation Data'!$M$315:$M$576,MATCH(LEFT(X394,255),LEFT('Disaggregation Data'!$J$315:$J$576,255),0))=0,(E394/F394)*100,INDEX('Disaggregation Data'!$M$315:$M$576,MATCH(LEFT(X394,255),LEFT('Disaggregation Data'!J$315:$J$576,255),0))),"")</f>
        <v/>
      </c>
      <c r="H394" s="390" t="str">
        <f t="array" ref="H394">IFERROR(IF(INDEX('Disaggregation Data'!$N$315:$N$576,MATCH(LEFT(X394,255),LEFT('Disaggregation Data'!$J$315:$J$576,255),0))=0,"",INDEX('Disaggregation Data'!$N$315:$N$576,MATCH(LEFT(X394,255),LEFT('Disaggregation Data'!J$315:$J$576,255),0))),"")</f>
        <v/>
      </c>
      <c r="I394" s="471"/>
      <c r="J394" s="471"/>
      <c r="K394" s="471"/>
      <c r="L394" s="471"/>
      <c r="M394" s="471"/>
      <c r="N394" s="471"/>
      <c r="O394" s="471"/>
      <c r="P394" s="471"/>
      <c r="Q394" s="471"/>
      <c r="R394" s="471"/>
      <c r="S394" s="471"/>
      <c r="T394" s="471"/>
      <c r="U394" s="390" t="str">
        <f t="array" ref="U394">IFERROR(IF(INDEX('Disaggregation Data'!$O$315:$O$576,MATCH(LEFT(X394,255),LEFT('Disaggregation Data'!$J$315:$J$576,255),0))=0,"",INDEX('Disaggregation Data'!$O$315:$O$576,MATCH(LEFT(X394,255),LEFT('Disaggregation Data'!J$315:$J$576,255),0))),"")</f>
        <v/>
      </c>
      <c r="V394" s="402" t="str">
        <f t="array" ref="V394">IFERROR(IF(INDEX('Disaggregation Data'!$P$315:$P$576,MATCH(LEFT(X394,255),LEFT('Disaggregation Data'!$J$315:$J$576,255),0))=0,"",INDEX('Disaggregation Data'!$P$315:$P$576,MATCH(LEFT(X394,255),LEFT('Disaggregation Data'!J$315:$J$576,255),0))),"")</f>
        <v/>
      </c>
      <c r="W394" s="472"/>
      <c r="X394" s="472" t="str">
        <f t="shared" si="28"/>
        <v/>
      </c>
      <c r="Y394" s="472">
        <f t="shared" si="29"/>
        <v>68</v>
      </c>
      <c r="Z394" s="472" t="str">
        <f t="shared" si="30"/>
        <v/>
      </c>
      <c r="AA394" s="472" t="b">
        <f t="shared" si="31"/>
        <v>0</v>
      </c>
      <c r="AB394" s="472" t="s">
        <v>1922</v>
      </c>
      <c r="AC394" s="472" t="str">
        <f t="array" ref="AC394">IFERROR(IF(INDEX('Disaggregation Records'!$G$95:$G$183,MATCH(LEFT(Z394,255),LEFT('Disaggregation Records'!$D$95:$D$183,255),0))=0,"",INDEX('Disaggregation Records'!$G$95:$G$183,MATCH(LEFT(Z394,255),LEFT('Disaggregation Records'!$D$95:$D$183,255),0))),"")</f>
        <v/>
      </c>
      <c r="AD394" s="472" t="s">
        <v>782</v>
      </c>
      <c r="AE394" s="219"/>
      <c r="AF394" s="135"/>
      <c r="AG394" s="135"/>
    </row>
    <row r="395" spans="1:33" ht="37.5" customHeight="1" x14ac:dyDescent="0.3">
      <c r="A395" s="367">
        <v>7</v>
      </c>
      <c r="B395" s="384" t="str">
        <f>IFERROR(VLOOKUP(A395,'Coverage Indicators - Section D'!$A$10:$Y$38,25,FALSE),"")</f>
        <v/>
      </c>
      <c r="C395" s="467" t="str">
        <f t="array" ref="C395">IFERROR(IF(INDEX('Disaggregation Records'!$E$95:$E$183,MATCH(LEFT(Z395,255),LEFT('Disaggregation Records'!$D$95:$D$183,255),0))=0,"",INDEX('Disaggregation Records'!$E$95:$E$183,MATCH(LEFT(Z395,255),LEFT('Disaggregation Records'!$D$95:$D$183,255),0))),"")</f>
        <v/>
      </c>
      <c r="D395" s="467" t="str">
        <f t="array" ref="D395">IFERROR(IF(INDEX('Disaggregation Records'!$F$95:$F$183,MATCH(LEFT(Z395,255),LEFT('Disaggregation Records'!$D$95:$D$183,255),0))=0,"",INDEX('Disaggregation Records'!$F$95:$F$183,MATCH(LEFT(Z395,255),LEFT('Disaggregation Records'!$D$95:$D$183,255),0))),"")</f>
        <v/>
      </c>
      <c r="E395" s="386" t="str">
        <f t="array" ref="E395">IFERROR(IF(INDEX('Disaggregation Data'!$K$315:$K$576,MATCH(LEFT(X395,255),LEFT('Disaggregation Data'!$J$315:$J$576,255),0))=0,"",INDEX('Disaggregation Data'!$K$315:$K$576,MATCH(LEFT(X395,255),LEFT('Disaggregation Data'!J$315:$J$576,255),0))),"")</f>
        <v/>
      </c>
      <c r="F395" s="387" t="str">
        <f t="array" ref="F395">IFERROR(IF(INDEX('Disaggregation Data'!$L$315:$L$576,MATCH(LEFT(X395,255),LEFT('Disaggregation Data'!$J$315:$J$576,255),0))=0,"",INDEX('Disaggregation Data'!$L$315:$L$576,MATCH(LEFT(X395,255),LEFT('Disaggregation Data'!J$315:$J$576,255),0))),"")</f>
        <v/>
      </c>
      <c r="G395" s="442" t="str">
        <f t="array" ref="G395">IFERROR(IF(INDEX('Disaggregation Data'!$M$315:$M$576,MATCH(LEFT(X395,255),LEFT('Disaggregation Data'!$J$315:$J$576,255),0))=0,(E395/F395)*100,INDEX('Disaggregation Data'!$M$315:$M$576,MATCH(LEFT(X395,255),LEFT('Disaggregation Data'!J$315:$J$576,255),0))),"")</f>
        <v/>
      </c>
      <c r="H395" s="390" t="str">
        <f t="array" ref="H395">IFERROR(IF(INDEX('Disaggregation Data'!$N$315:$N$576,MATCH(LEFT(X395,255),LEFT('Disaggregation Data'!$J$315:$J$576,255),0))=0,"",INDEX('Disaggregation Data'!$N$315:$N$576,MATCH(LEFT(X395,255),LEFT('Disaggregation Data'!J$315:$J$576,255),0))),"")</f>
        <v/>
      </c>
      <c r="I395" s="471"/>
      <c r="J395" s="471"/>
      <c r="K395" s="471"/>
      <c r="L395" s="471"/>
      <c r="M395" s="471"/>
      <c r="N395" s="471"/>
      <c r="O395" s="471"/>
      <c r="P395" s="471"/>
      <c r="Q395" s="471"/>
      <c r="R395" s="471"/>
      <c r="S395" s="471"/>
      <c r="T395" s="471"/>
      <c r="U395" s="390" t="str">
        <f t="array" ref="U395">IFERROR(IF(INDEX('Disaggregation Data'!$O$315:$O$576,MATCH(LEFT(X395,255),LEFT('Disaggregation Data'!$J$315:$J$576,255),0))=0,"",INDEX('Disaggregation Data'!$O$315:$O$576,MATCH(LEFT(X395,255),LEFT('Disaggregation Data'!J$315:$J$576,255),0))),"")</f>
        <v/>
      </c>
      <c r="V395" s="402" t="str">
        <f t="array" ref="V395">IFERROR(IF(INDEX('Disaggregation Data'!$P$315:$P$576,MATCH(LEFT(X395,255),LEFT('Disaggregation Data'!$J$315:$J$576,255),0))=0,"",INDEX('Disaggregation Data'!$P$315:$P$576,MATCH(LEFT(X395,255),LEFT('Disaggregation Data'!J$315:$J$576,255),0))),"")</f>
        <v/>
      </c>
      <c r="W395" s="472"/>
      <c r="X395" s="472" t="str">
        <f t="shared" si="28"/>
        <v/>
      </c>
      <c r="Y395" s="472">
        <f t="shared" si="29"/>
        <v>69</v>
      </c>
      <c r="Z395" s="472" t="str">
        <f t="shared" si="30"/>
        <v/>
      </c>
      <c r="AA395" s="472" t="b">
        <f t="shared" si="31"/>
        <v>0</v>
      </c>
      <c r="AB395" s="472" t="s">
        <v>1923</v>
      </c>
      <c r="AC395" s="472" t="str">
        <f t="array" ref="AC395">IFERROR(IF(INDEX('Disaggregation Records'!$G$95:$G$183,MATCH(LEFT(Z395,255),LEFT('Disaggregation Records'!$D$95:$D$183,255),0))=0,"",INDEX('Disaggregation Records'!$G$95:$G$183,MATCH(LEFT(Z395,255),LEFT('Disaggregation Records'!$D$95:$D$183,255),0))),"")</f>
        <v/>
      </c>
      <c r="AD395" s="472" t="s">
        <v>782</v>
      </c>
      <c r="AE395" s="219"/>
      <c r="AF395" s="135"/>
      <c r="AG395" s="135"/>
    </row>
    <row r="396" spans="1:33" ht="37.5" customHeight="1" x14ac:dyDescent="0.3">
      <c r="A396" s="367">
        <v>7</v>
      </c>
      <c r="B396" s="384" t="str">
        <f>IFERROR(VLOOKUP(A396,'Coverage Indicators - Section D'!$A$10:$Y$38,25,FALSE),"")</f>
        <v/>
      </c>
      <c r="C396" s="467" t="str">
        <f t="array" ref="C396">IFERROR(IF(INDEX('Disaggregation Records'!$E$95:$E$183,MATCH(LEFT(Z396,255),LEFT('Disaggregation Records'!$D$95:$D$183,255),0))=0,"",INDEX('Disaggregation Records'!$E$95:$E$183,MATCH(LEFT(Z396,255),LEFT('Disaggregation Records'!$D$95:$D$183,255),0))),"")</f>
        <v/>
      </c>
      <c r="D396" s="467" t="str">
        <f t="array" ref="D396">IFERROR(IF(INDEX('Disaggregation Records'!$F$95:$F$183,MATCH(LEFT(Z396,255),LEFT('Disaggregation Records'!$D$95:$D$183,255),0))=0,"",INDEX('Disaggregation Records'!$F$95:$F$183,MATCH(LEFT(Z396,255),LEFT('Disaggregation Records'!$D$95:$D$183,255),0))),"")</f>
        <v/>
      </c>
      <c r="E396" s="386" t="str">
        <f t="array" ref="E396">IFERROR(IF(INDEX('Disaggregation Data'!$K$315:$K$576,MATCH(LEFT(X396,255),LEFT('Disaggregation Data'!$J$315:$J$576,255),0))=0,"",INDEX('Disaggregation Data'!$K$315:$K$576,MATCH(LEFT(X396,255),LEFT('Disaggregation Data'!J$315:$J$576,255),0))),"")</f>
        <v/>
      </c>
      <c r="F396" s="387" t="str">
        <f t="array" ref="F396">IFERROR(IF(INDEX('Disaggregation Data'!$L$315:$L$576,MATCH(LEFT(X396,255),LEFT('Disaggregation Data'!$J$315:$J$576,255),0))=0,"",INDEX('Disaggregation Data'!$L$315:$L$576,MATCH(LEFT(X396,255),LEFT('Disaggregation Data'!J$315:$J$576,255),0))),"")</f>
        <v/>
      </c>
      <c r="G396" s="442" t="str">
        <f t="array" ref="G396">IFERROR(IF(INDEX('Disaggregation Data'!$M$315:$M$576,MATCH(LEFT(X396,255),LEFT('Disaggregation Data'!$J$315:$J$576,255),0))=0,(E396/F396)*100,INDEX('Disaggregation Data'!$M$315:$M$576,MATCH(LEFT(X396,255),LEFT('Disaggregation Data'!J$315:$J$576,255),0))),"")</f>
        <v/>
      </c>
      <c r="H396" s="390" t="str">
        <f t="array" ref="H396">IFERROR(IF(INDEX('Disaggregation Data'!$N$315:$N$576,MATCH(LEFT(X396,255),LEFT('Disaggregation Data'!$J$315:$J$576,255),0))=0,"",INDEX('Disaggregation Data'!$N$315:$N$576,MATCH(LEFT(X396,255),LEFT('Disaggregation Data'!J$315:$J$576,255),0))),"")</f>
        <v/>
      </c>
      <c r="I396" s="471"/>
      <c r="J396" s="471"/>
      <c r="K396" s="471"/>
      <c r="L396" s="471"/>
      <c r="M396" s="471"/>
      <c r="N396" s="471"/>
      <c r="O396" s="471"/>
      <c r="P396" s="471"/>
      <c r="Q396" s="471"/>
      <c r="R396" s="471"/>
      <c r="S396" s="471"/>
      <c r="T396" s="471"/>
      <c r="U396" s="390" t="str">
        <f t="array" ref="U396">IFERROR(IF(INDEX('Disaggregation Data'!$O$315:$O$576,MATCH(LEFT(X396,255),LEFT('Disaggregation Data'!$J$315:$J$576,255),0))=0,"",INDEX('Disaggregation Data'!$O$315:$O$576,MATCH(LEFT(X396,255),LEFT('Disaggregation Data'!J$315:$J$576,255),0))),"")</f>
        <v/>
      </c>
      <c r="V396" s="402" t="str">
        <f t="array" ref="V396">IFERROR(IF(INDEX('Disaggregation Data'!$P$315:$P$576,MATCH(LEFT(X396,255),LEFT('Disaggregation Data'!$J$315:$J$576,255),0))=0,"",INDEX('Disaggregation Data'!$P$315:$P$576,MATCH(LEFT(X396,255),LEFT('Disaggregation Data'!J$315:$J$576,255),0))),"")</f>
        <v/>
      </c>
      <c r="W396" s="472"/>
      <c r="X396" s="472" t="str">
        <f t="shared" si="28"/>
        <v/>
      </c>
      <c r="Y396" s="472">
        <f t="shared" si="29"/>
        <v>70</v>
      </c>
      <c r="Z396" s="472" t="str">
        <f t="shared" si="30"/>
        <v/>
      </c>
      <c r="AA396" s="472" t="b">
        <f t="shared" si="31"/>
        <v>0</v>
      </c>
      <c r="AB396" s="472" t="s">
        <v>1924</v>
      </c>
      <c r="AC396" s="472" t="str">
        <f t="array" ref="AC396">IFERROR(IF(INDEX('Disaggregation Records'!$G$95:$G$183,MATCH(LEFT(Z396,255),LEFT('Disaggregation Records'!$D$95:$D$183,255),0))=0,"",INDEX('Disaggregation Records'!$G$95:$G$183,MATCH(LEFT(Z396,255),LEFT('Disaggregation Records'!$D$95:$D$183,255),0))),"")</f>
        <v/>
      </c>
      <c r="AD396" s="472" t="s">
        <v>782</v>
      </c>
      <c r="AE396" s="219"/>
      <c r="AF396" s="135"/>
      <c r="AG396" s="135"/>
    </row>
    <row r="397" spans="1:33" ht="37.5" customHeight="1" x14ac:dyDescent="0.3">
      <c r="A397" s="367">
        <v>8</v>
      </c>
      <c r="B397" s="384" t="str">
        <f>IFERROR(VLOOKUP(A397,'Coverage Indicators - Section D'!$A$10:$Y$38,25,FALSE),"")</f>
        <v/>
      </c>
      <c r="C397" s="467" t="str">
        <f t="array" ref="C397">IFERROR(IF(INDEX('Disaggregation Records'!$E$95:$E$183,MATCH(LEFT(Z397,255),LEFT('Disaggregation Records'!$D$95:$D$183,255),0))=0,"",INDEX('Disaggregation Records'!$E$95:$E$183,MATCH(LEFT(Z397,255),LEFT('Disaggregation Records'!$D$95:$D$183,255),0))),"")</f>
        <v/>
      </c>
      <c r="D397" s="467" t="str">
        <f t="array" ref="D397">IFERROR(IF(INDEX('Disaggregation Records'!$F$95:$F$183,MATCH(LEFT(Z397,255),LEFT('Disaggregation Records'!$D$95:$D$183,255),0))=0,"",INDEX('Disaggregation Records'!$F$95:$F$183,MATCH(LEFT(Z397,255),LEFT('Disaggregation Records'!$D$95:$D$183,255),0))),"")</f>
        <v/>
      </c>
      <c r="E397" s="386" t="str">
        <f t="array" ref="E397">IFERROR(IF(INDEX('Disaggregation Data'!$K$315:$K$576,MATCH(LEFT(X397,255),LEFT('Disaggregation Data'!$J$315:$J$576,255),0))=0,"",INDEX('Disaggregation Data'!$K$315:$K$576,MATCH(LEFT(X397,255),LEFT('Disaggregation Data'!J$315:$J$576,255),0))),"")</f>
        <v/>
      </c>
      <c r="F397" s="387" t="str">
        <f t="array" ref="F397">IFERROR(IF(INDEX('Disaggregation Data'!$L$315:$L$576,MATCH(LEFT(X397,255),LEFT('Disaggregation Data'!$J$315:$J$576,255),0))=0,"",INDEX('Disaggregation Data'!$L$315:$L$576,MATCH(LEFT(X397,255),LEFT('Disaggregation Data'!J$315:$J$576,255),0))),"")</f>
        <v/>
      </c>
      <c r="G397" s="442" t="str">
        <f t="array" ref="G397">IFERROR(IF(INDEX('Disaggregation Data'!$M$315:$M$576,MATCH(LEFT(X397,255),LEFT('Disaggregation Data'!$J$315:$J$576,255),0))=0,(E397/F397)*100,INDEX('Disaggregation Data'!$M$315:$M$576,MATCH(LEFT(X397,255),LEFT('Disaggregation Data'!J$315:$J$576,255),0))),"")</f>
        <v/>
      </c>
      <c r="H397" s="390" t="str">
        <f t="array" ref="H397">IFERROR(IF(INDEX('Disaggregation Data'!$N$315:$N$576,MATCH(LEFT(X397,255),LEFT('Disaggregation Data'!$J$315:$J$576,255),0))=0,"",INDEX('Disaggregation Data'!$N$315:$N$576,MATCH(LEFT(X397,255),LEFT('Disaggregation Data'!J$315:$J$576,255),0))),"")</f>
        <v/>
      </c>
      <c r="I397" s="471"/>
      <c r="J397" s="471"/>
      <c r="K397" s="471"/>
      <c r="L397" s="471"/>
      <c r="M397" s="471"/>
      <c r="N397" s="471"/>
      <c r="O397" s="471"/>
      <c r="P397" s="471"/>
      <c r="Q397" s="471"/>
      <c r="R397" s="471"/>
      <c r="S397" s="471"/>
      <c r="T397" s="471"/>
      <c r="U397" s="390" t="str">
        <f t="array" ref="U397">IFERROR(IF(INDEX('Disaggregation Data'!$O$315:$O$576,MATCH(LEFT(X397,255),LEFT('Disaggregation Data'!$J$315:$J$576,255),0))=0,"",INDEX('Disaggregation Data'!$O$315:$O$576,MATCH(LEFT(X397,255),LEFT('Disaggregation Data'!J$315:$J$576,255),0))),"")</f>
        <v/>
      </c>
      <c r="V397" s="402" t="str">
        <f t="array" ref="V397">IFERROR(IF(INDEX('Disaggregation Data'!$P$315:$P$576,MATCH(LEFT(X397,255),LEFT('Disaggregation Data'!$J$315:$J$576,255),0))=0,"",INDEX('Disaggregation Data'!$P$315:$P$576,MATCH(LEFT(X397,255),LEFT('Disaggregation Data'!J$315:$J$576,255),0))),"")</f>
        <v/>
      </c>
      <c r="W397" s="472"/>
      <c r="X397" s="472" t="str">
        <f t="shared" si="28"/>
        <v/>
      </c>
      <c r="Y397" s="472">
        <f t="shared" si="29"/>
        <v>71</v>
      </c>
      <c r="Z397" s="472" t="str">
        <f t="shared" si="30"/>
        <v/>
      </c>
      <c r="AA397" s="472" t="b">
        <f t="shared" si="31"/>
        <v>0</v>
      </c>
      <c r="AB397" s="472" t="s">
        <v>1925</v>
      </c>
      <c r="AC397" s="472" t="str">
        <f t="array" ref="AC397">IFERROR(IF(INDEX('Disaggregation Records'!$G$95:$G$183,MATCH(LEFT(Z397,255),LEFT('Disaggregation Records'!$D$95:$D$183,255),0))=0,"",INDEX('Disaggregation Records'!$G$95:$G$183,MATCH(LEFT(Z397,255),LEFT('Disaggregation Records'!$D$95:$D$183,255),0))),"")</f>
        <v/>
      </c>
      <c r="AD397" s="472" t="s">
        <v>785</v>
      </c>
      <c r="AE397" s="219"/>
      <c r="AF397" s="135"/>
      <c r="AG397" s="135"/>
    </row>
    <row r="398" spans="1:33" ht="37.5" customHeight="1" x14ac:dyDescent="0.3">
      <c r="A398" s="367">
        <v>8</v>
      </c>
      <c r="B398" s="384" t="str">
        <f>IFERROR(VLOOKUP(A398,'Coverage Indicators - Section D'!$A$10:$Y$38,25,FALSE),"")</f>
        <v/>
      </c>
      <c r="C398" s="467" t="str">
        <f t="array" ref="C398">IFERROR(IF(INDEX('Disaggregation Records'!$E$95:$E$183,MATCH(LEFT(Z398,255),LEFT('Disaggregation Records'!$D$95:$D$183,255),0))=0,"",INDEX('Disaggregation Records'!$E$95:$E$183,MATCH(LEFT(Z398,255),LEFT('Disaggregation Records'!$D$95:$D$183,255),0))),"")</f>
        <v/>
      </c>
      <c r="D398" s="467" t="str">
        <f t="array" ref="D398">IFERROR(IF(INDEX('Disaggregation Records'!$F$95:$F$183,MATCH(LEFT(Z398,255),LEFT('Disaggregation Records'!$D$95:$D$183,255),0))=0,"",INDEX('Disaggregation Records'!$F$95:$F$183,MATCH(LEFT(Z398,255),LEFT('Disaggregation Records'!$D$95:$D$183,255),0))),"")</f>
        <v/>
      </c>
      <c r="E398" s="386" t="str">
        <f t="array" ref="E398">IFERROR(IF(INDEX('Disaggregation Data'!$K$315:$K$576,MATCH(LEFT(X398,255),LEFT('Disaggregation Data'!$J$315:$J$576,255),0))=0,"",INDEX('Disaggregation Data'!$K$315:$K$576,MATCH(LEFT(X398,255),LEFT('Disaggregation Data'!J$315:$J$576,255),0))),"")</f>
        <v/>
      </c>
      <c r="F398" s="387" t="str">
        <f t="array" ref="F398">IFERROR(IF(INDEX('Disaggregation Data'!$L$315:$L$576,MATCH(LEFT(X398,255),LEFT('Disaggregation Data'!$J$315:$J$576,255),0))=0,"",INDEX('Disaggregation Data'!$L$315:$L$576,MATCH(LEFT(X398,255),LEFT('Disaggregation Data'!J$315:$J$576,255),0))),"")</f>
        <v/>
      </c>
      <c r="G398" s="442" t="str">
        <f t="array" ref="G398">IFERROR(IF(INDEX('Disaggregation Data'!$M$315:$M$576,MATCH(LEFT(X398,255),LEFT('Disaggregation Data'!$J$315:$J$576,255),0))=0,(E398/F398)*100,INDEX('Disaggregation Data'!$M$315:$M$576,MATCH(LEFT(X398,255),LEFT('Disaggregation Data'!J$315:$J$576,255),0))),"")</f>
        <v/>
      </c>
      <c r="H398" s="390" t="str">
        <f t="array" ref="H398">IFERROR(IF(INDEX('Disaggregation Data'!$N$315:$N$576,MATCH(LEFT(X398,255),LEFT('Disaggregation Data'!$J$315:$J$576,255),0))=0,"",INDEX('Disaggregation Data'!$N$315:$N$576,MATCH(LEFT(X398,255),LEFT('Disaggregation Data'!J$315:$J$576,255),0))),"")</f>
        <v/>
      </c>
      <c r="I398" s="471"/>
      <c r="J398" s="471"/>
      <c r="K398" s="471"/>
      <c r="L398" s="471"/>
      <c r="M398" s="471"/>
      <c r="N398" s="471"/>
      <c r="O398" s="471"/>
      <c r="P398" s="471"/>
      <c r="Q398" s="471"/>
      <c r="R398" s="471"/>
      <c r="S398" s="471"/>
      <c r="T398" s="471"/>
      <c r="U398" s="390" t="str">
        <f t="array" ref="U398">IFERROR(IF(INDEX('Disaggregation Data'!$O$315:$O$576,MATCH(LEFT(X398,255),LEFT('Disaggregation Data'!$J$315:$J$576,255),0))=0,"",INDEX('Disaggregation Data'!$O$315:$O$576,MATCH(LEFT(X398,255),LEFT('Disaggregation Data'!J$315:$J$576,255),0))),"")</f>
        <v/>
      </c>
      <c r="V398" s="402" t="str">
        <f t="array" ref="V398">IFERROR(IF(INDEX('Disaggregation Data'!$P$315:$P$576,MATCH(LEFT(X398,255),LEFT('Disaggregation Data'!$J$315:$J$576,255),0))=0,"",INDEX('Disaggregation Data'!$P$315:$P$576,MATCH(LEFT(X398,255),LEFT('Disaggregation Data'!J$315:$J$576,255),0))),"")</f>
        <v/>
      </c>
      <c r="W398" s="472"/>
      <c r="X398" s="472" t="str">
        <f t="shared" si="28"/>
        <v/>
      </c>
      <c r="Y398" s="472">
        <f t="shared" si="29"/>
        <v>72</v>
      </c>
      <c r="Z398" s="472" t="str">
        <f t="shared" si="30"/>
        <v/>
      </c>
      <c r="AA398" s="472" t="b">
        <f t="shared" si="31"/>
        <v>0</v>
      </c>
      <c r="AB398" s="472" t="s">
        <v>1926</v>
      </c>
      <c r="AC398" s="472" t="str">
        <f t="array" ref="AC398">IFERROR(IF(INDEX('Disaggregation Records'!$G$95:$G$183,MATCH(LEFT(Z398,255),LEFT('Disaggregation Records'!$D$95:$D$183,255),0))=0,"",INDEX('Disaggregation Records'!$G$95:$G$183,MATCH(LEFT(Z398,255),LEFT('Disaggregation Records'!$D$95:$D$183,255),0))),"")</f>
        <v/>
      </c>
      <c r="AD398" s="472" t="s">
        <v>785</v>
      </c>
      <c r="AE398" s="219"/>
      <c r="AF398" s="135"/>
      <c r="AG398" s="135"/>
    </row>
    <row r="399" spans="1:33" ht="37.5" customHeight="1" x14ac:dyDescent="0.3">
      <c r="A399" s="367">
        <v>8</v>
      </c>
      <c r="B399" s="384" t="str">
        <f>IFERROR(VLOOKUP(A399,'Coverage Indicators - Section D'!$A$10:$Y$38,25,FALSE),"")</f>
        <v/>
      </c>
      <c r="C399" s="467" t="str">
        <f t="array" ref="C399">IFERROR(IF(INDEX('Disaggregation Records'!$E$95:$E$183,MATCH(LEFT(Z399,255),LEFT('Disaggregation Records'!$D$95:$D$183,255),0))=0,"",INDEX('Disaggregation Records'!$E$95:$E$183,MATCH(LEFT(Z399,255),LEFT('Disaggregation Records'!$D$95:$D$183,255),0))),"")</f>
        <v/>
      </c>
      <c r="D399" s="467" t="str">
        <f t="array" ref="D399">IFERROR(IF(INDEX('Disaggregation Records'!$F$95:$F$183,MATCH(LEFT(Z399,255),LEFT('Disaggregation Records'!$D$95:$D$183,255),0))=0,"",INDEX('Disaggregation Records'!$F$95:$F$183,MATCH(LEFT(Z399,255),LEFT('Disaggregation Records'!$D$95:$D$183,255),0))),"")</f>
        <v/>
      </c>
      <c r="E399" s="386" t="str">
        <f t="array" ref="E399">IFERROR(IF(INDEX('Disaggregation Data'!$K$315:$K$576,MATCH(LEFT(X399,255),LEFT('Disaggregation Data'!$J$315:$J$576,255),0))=0,"",INDEX('Disaggregation Data'!$K$315:$K$576,MATCH(LEFT(X399,255),LEFT('Disaggregation Data'!J$315:$J$576,255),0))),"")</f>
        <v/>
      </c>
      <c r="F399" s="387" t="str">
        <f t="array" ref="F399">IFERROR(IF(INDEX('Disaggregation Data'!$L$315:$L$576,MATCH(LEFT(X399,255),LEFT('Disaggregation Data'!$J$315:$J$576,255),0))=0,"",INDEX('Disaggregation Data'!$L$315:$L$576,MATCH(LEFT(X399,255),LEFT('Disaggregation Data'!J$315:$J$576,255),0))),"")</f>
        <v/>
      </c>
      <c r="G399" s="442" t="str">
        <f t="array" ref="G399">IFERROR(IF(INDEX('Disaggregation Data'!$M$315:$M$576,MATCH(LEFT(X399,255),LEFT('Disaggregation Data'!$J$315:$J$576,255),0))=0,(E399/F399)*100,INDEX('Disaggregation Data'!$M$315:$M$576,MATCH(LEFT(X399,255),LEFT('Disaggregation Data'!J$315:$J$576,255),0))),"")</f>
        <v/>
      </c>
      <c r="H399" s="390" t="str">
        <f t="array" ref="H399">IFERROR(IF(INDEX('Disaggregation Data'!$N$315:$N$576,MATCH(LEFT(X399,255),LEFT('Disaggregation Data'!$J$315:$J$576,255),0))=0,"",INDEX('Disaggregation Data'!$N$315:$N$576,MATCH(LEFT(X399,255),LEFT('Disaggregation Data'!J$315:$J$576,255),0))),"")</f>
        <v/>
      </c>
      <c r="I399" s="471"/>
      <c r="J399" s="471"/>
      <c r="K399" s="471"/>
      <c r="L399" s="471"/>
      <c r="M399" s="471"/>
      <c r="N399" s="471"/>
      <c r="O399" s="471"/>
      <c r="P399" s="471"/>
      <c r="Q399" s="471"/>
      <c r="R399" s="471"/>
      <c r="S399" s="471"/>
      <c r="T399" s="471"/>
      <c r="U399" s="390" t="str">
        <f t="array" ref="U399">IFERROR(IF(INDEX('Disaggregation Data'!$O$315:$O$576,MATCH(LEFT(X399,255),LEFT('Disaggregation Data'!$J$315:$J$576,255),0))=0,"",INDEX('Disaggregation Data'!$O$315:$O$576,MATCH(LEFT(X399,255),LEFT('Disaggregation Data'!J$315:$J$576,255),0))),"")</f>
        <v/>
      </c>
      <c r="V399" s="402" t="str">
        <f t="array" ref="V399">IFERROR(IF(INDEX('Disaggregation Data'!$P$315:$P$576,MATCH(LEFT(X399,255),LEFT('Disaggregation Data'!$J$315:$J$576,255),0))=0,"",INDEX('Disaggregation Data'!$P$315:$P$576,MATCH(LEFT(X399,255),LEFT('Disaggregation Data'!J$315:$J$576,255),0))),"")</f>
        <v/>
      </c>
      <c r="W399" s="472"/>
      <c r="X399" s="472" t="str">
        <f t="shared" si="28"/>
        <v/>
      </c>
      <c r="Y399" s="472">
        <f t="shared" si="29"/>
        <v>73</v>
      </c>
      <c r="Z399" s="472" t="str">
        <f t="shared" si="30"/>
        <v/>
      </c>
      <c r="AA399" s="472" t="b">
        <f t="shared" si="31"/>
        <v>0</v>
      </c>
      <c r="AB399" s="472" t="s">
        <v>1927</v>
      </c>
      <c r="AC399" s="472" t="str">
        <f t="array" ref="AC399">IFERROR(IF(INDEX('Disaggregation Records'!$G$95:$G$183,MATCH(LEFT(Z399,255),LEFT('Disaggregation Records'!$D$95:$D$183,255),0))=0,"",INDEX('Disaggregation Records'!$G$95:$G$183,MATCH(LEFT(Z399,255),LEFT('Disaggregation Records'!$D$95:$D$183,255),0))),"")</f>
        <v/>
      </c>
      <c r="AD399" s="472" t="s">
        <v>785</v>
      </c>
      <c r="AE399" s="219"/>
      <c r="AF399" s="135"/>
      <c r="AG399" s="135"/>
    </row>
    <row r="400" spans="1:33" ht="37.5" customHeight="1" x14ac:dyDescent="0.3">
      <c r="A400" s="367">
        <v>8</v>
      </c>
      <c r="B400" s="384" t="str">
        <f>IFERROR(VLOOKUP(A400,'Coverage Indicators - Section D'!$A$10:$Y$38,25,FALSE),"")</f>
        <v/>
      </c>
      <c r="C400" s="467" t="str">
        <f t="array" ref="C400">IFERROR(IF(INDEX('Disaggregation Records'!$E$95:$E$183,MATCH(LEFT(Z400,255),LEFT('Disaggregation Records'!$D$95:$D$183,255),0))=0,"",INDEX('Disaggregation Records'!$E$95:$E$183,MATCH(LEFT(Z400,255),LEFT('Disaggregation Records'!$D$95:$D$183,255),0))),"")</f>
        <v/>
      </c>
      <c r="D400" s="467" t="str">
        <f t="array" ref="D400">IFERROR(IF(INDEX('Disaggregation Records'!$F$95:$F$183,MATCH(LEFT(Z400,255),LEFT('Disaggregation Records'!$D$95:$D$183,255),0))=0,"",INDEX('Disaggregation Records'!$F$95:$F$183,MATCH(LEFT(Z400,255),LEFT('Disaggregation Records'!$D$95:$D$183,255),0))),"")</f>
        <v/>
      </c>
      <c r="E400" s="386" t="str">
        <f t="array" ref="E400">IFERROR(IF(INDEX('Disaggregation Data'!$K$315:$K$576,MATCH(LEFT(X400,255),LEFT('Disaggregation Data'!$J$315:$J$576,255),0))=0,"",INDEX('Disaggregation Data'!$K$315:$K$576,MATCH(LEFT(X400,255),LEFT('Disaggregation Data'!J$315:$J$576,255),0))),"")</f>
        <v/>
      </c>
      <c r="F400" s="387" t="str">
        <f t="array" ref="F400">IFERROR(IF(INDEX('Disaggregation Data'!$L$315:$L$576,MATCH(LEFT(X400,255),LEFT('Disaggregation Data'!$J$315:$J$576,255),0))=0,"",INDEX('Disaggregation Data'!$L$315:$L$576,MATCH(LEFT(X400,255),LEFT('Disaggregation Data'!J$315:$J$576,255),0))),"")</f>
        <v/>
      </c>
      <c r="G400" s="442" t="str">
        <f t="array" ref="G400">IFERROR(IF(INDEX('Disaggregation Data'!$M$315:$M$576,MATCH(LEFT(X400,255),LEFT('Disaggregation Data'!$J$315:$J$576,255),0))=0,(E400/F400)*100,INDEX('Disaggregation Data'!$M$315:$M$576,MATCH(LEFT(X400,255),LEFT('Disaggregation Data'!J$315:$J$576,255),0))),"")</f>
        <v/>
      </c>
      <c r="H400" s="390" t="str">
        <f t="array" ref="H400">IFERROR(IF(INDEX('Disaggregation Data'!$N$315:$N$576,MATCH(LEFT(X400,255),LEFT('Disaggregation Data'!$J$315:$J$576,255),0))=0,"",INDEX('Disaggregation Data'!$N$315:$N$576,MATCH(LEFT(X400,255),LEFT('Disaggregation Data'!J$315:$J$576,255),0))),"")</f>
        <v/>
      </c>
      <c r="I400" s="471"/>
      <c r="J400" s="471"/>
      <c r="K400" s="471"/>
      <c r="L400" s="471"/>
      <c r="M400" s="471"/>
      <c r="N400" s="471"/>
      <c r="O400" s="471"/>
      <c r="P400" s="471"/>
      <c r="Q400" s="471"/>
      <c r="R400" s="471"/>
      <c r="S400" s="471"/>
      <c r="T400" s="471"/>
      <c r="U400" s="390" t="str">
        <f t="array" ref="U400">IFERROR(IF(INDEX('Disaggregation Data'!$O$315:$O$576,MATCH(LEFT(X400,255),LEFT('Disaggregation Data'!$J$315:$J$576,255),0))=0,"",INDEX('Disaggregation Data'!$O$315:$O$576,MATCH(LEFT(X400,255),LEFT('Disaggregation Data'!J$315:$J$576,255),0))),"")</f>
        <v/>
      </c>
      <c r="V400" s="402" t="str">
        <f t="array" ref="V400">IFERROR(IF(INDEX('Disaggregation Data'!$P$315:$P$576,MATCH(LEFT(X400,255),LEFT('Disaggregation Data'!$J$315:$J$576,255),0))=0,"",INDEX('Disaggregation Data'!$P$315:$P$576,MATCH(LEFT(X400,255),LEFT('Disaggregation Data'!J$315:$J$576,255),0))),"")</f>
        <v/>
      </c>
      <c r="W400" s="472"/>
      <c r="X400" s="472" t="str">
        <f t="shared" si="28"/>
        <v/>
      </c>
      <c r="Y400" s="472">
        <f t="shared" si="29"/>
        <v>74</v>
      </c>
      <c r="Z400" s="472" t="str">
        <f t="shared" si="30"/>
        <v/>
      </c>
      <c r="AA400" s="472" t="b">
        <f t="shared" si="31"/>
        <v>0</v>
      </c>
      <c r="AB400" s="472" t="s">
        <v>1928</v>
      </c>
      <c r="AC400" s="472" t="str">
        <f t="array" ref="AC400">IFERROR(IF(INDEX('Disaggregation Records'!$G$95:$G$183,MATCH(LEFT(Z400,255),LEFT('Disaggregation Records'!$D$95:$D$183,255),0))=0,"",INDEX('Disaggregation Records'!$G$95:$G$183,MATCH(LEFT(Z400,255),LEFT('Disaggregation Records'!$D$95:$D$183,255),0))),"")</f>
        <v/>
      </c>
      <c r="AD400" s="472" t="s">
        <v>785</v>
      </c>
      <c r="AE400" s="219"/>
      <c r="AF400" s="135"/>
      <c r="AG400" s="135"/>
    </row>
    <row r="401" spans="1:33" ht="37.5" customHeight="1" x14ac:dyDescent="0.3">
      <c r="A401" s="367">
        <v>8</v>
      </c>
      <c r="B401" s="384" t="str">
        <f>IFERROR(VLOOKUP(A401,'Coverage Indicators - Section D'!$A$10:$Y$38,25,FALSE),"")</f>
        <v/>
      </c>
      <c r="C401" s="467" t="str">
        <f t="array" ref="C401">IFERROR(IF(INDEX('Disaggregation Records'!$E$95:$E$183,MATCH(LEFT(Z401,255),LEFT('Disaggregation Records'!$D$95:$D$183,255),0))=0,"",INDEX('Disaggregation Records'!$E$95:$E$183,MATCH(LEFT(Z401,255),LEFT('Disaggregation Records'!$D$95:$D$183,255),0))),"")</f>
        <v/>
      </c>
      <c r="D401" s="467" t="str">
        <f t="array" ref="D401">IFERROR(IF(INDEX('Disaggregation Records'!$F$95:$F$183,MATCH(LEFT(Z401,255),LEFT('Disaggregation Records'!$D$95:$D$183,255),0))=0,"",INDEX('Disaggregation Records'!$F$95:$F$183,MATCH(LEFT(Z401,255),LEFT('Disaggregation Records'!$D$95:$D$183,255),0))),"")</f>
        <v/>
      </c>
      <c r="E401" s="386" t="str">
        <f t="array" ref="E401">IFERROR(IF(INDEX('Disaggregation Data'!$K$315:$K$576,MATCH(LEFT(X401,255),LEFT('Disaggregation Data'!$J$315:$J$576,255),0))=0,"",INDEX('Disaggregation Data'!$K$315:$K$576,MATCH(LEFT(X401,255),LEFT('Disaggregation Data'!J$315:$J$576,255),0))),"")</f>
        <v/>
      </c>
      <c r="F401" s="387" t="str">
        <f t="array" ref="F401">IFERROR(IF(INDEX('Disaggregation Data'!$L$315:$L$576,MATCH(LEFT(X401,255),LEFT('Disaggregation Data'!$J$315:$J$576,255),0))=0,"",INDEX('Disaggregation Data'!$L$315:$L$576,MATCH(LEFT(X401,255),LEFT('Disaggregation Data'!J$315:$J$576,255),0))),"")</f>
        <v/>
      </c>
      <c r="G401" s="442" t="str">
        <f t="array" ref="G401">IFERROR(IF(INDEX('Disaggregation Data'!$M$315:$M$576,MATCH(LEFT(X401,255),LEFT('Disaggregation Data'!$J$315:$J$576,255),0))=0,(E401/F401)*100,INDEX('Disaggregation Data'!$M$315:$M$576,MATCH(LEFT(X401,255),LEFT('Disaggregation Data'!J$315:$J$576,255),0))),"")</f>
        <v/>
      </c>
      <c r="H401" s="390" t="str">
        <f t="array" ref="H401">IFERROR(IF(INDEX('Disaggregation Data'!$N$315:$N$576,MATCH(LEFT(X401,255),LEFT('Disaggregation Data'!$J$315:$J$576,255),0))=0,"",INDEX('Disaggregation Data'!$N$315:$N$576,MATCH(LEFT(X401,255),LEFT('Disaggregation Data'!J$315:$J$576,255),0))),"")</f>
        <v/>
      </c>
      <c r="I401" s="471"/>
      <c r="J401" s="471"/>
      <c r="K401" s="471"/>
      <c r="L401" s="471"/>
      <c r="M401" s="471"/>
      <c r="N401" s="471"/>
      <c r="O401" s="471"/>
      <c r="P401" s="471"/>
      <c r="Q401" s="471"/>
      <c r="R401" s="471"/>
      <c r="S401" s="471"/>
      <c r="T401" s="471"/>
      <c r="U401" s="390" t="str">
        <f t="array" ref="U401">IFERROR(IF(INDEX('Disaggregation Data'!$O$315:$O$576,MATCH(LEFT(X401,255),LEFT('Disaggregation Data'!$J$315:$J$576,255),0))=0,"",INDEX('Disaggregation Data'!$O$315:$O$576,MATCH(LEFT(X401,255),LEFT('Disaggregation Data'!J$315:$J$576,255),0))),"")</f>
        <v/>
      </c>
      <c r="V401" s="402" t="str">
        <f t="array" ref="V401">IFERROR(IF(INDEX('Disaggregation Data'!$P$315:$P$576,MATCH(LEFT(X401,255),LEFT('Disaggregation Data'!$J$315:$J$576,255),0))=0,"",INDEX('Disaggregation Data'!$P$315:$P$576,MATCH(LEFT(X401,255),LEFT('Disaggregation Data'!J$315:$J$576,255),0))),"")</f>
        <v/>
      </c>
      <c r="W401" s="472"/>
      <c r="X401" s="472" t="str">
        <f t="shared" si="28"/>
        <v/>
      </c>
      <c r="Y401" s="472">
        <f t="shared" si="29"/>
        <v>75</v>
      </c>
      <c r="Z401" s="472" t="str">
        <f t="shared" si="30"/>
        <v/>
      </c>
      <c r="AA401" s="472" t="b">
        <f t="shared" si="31"/>
        <v>0</v>
      </c>
      <c r="AB401" s="472" t="s">
        <v>1929</v>
      </c>
      <c r="AC401" s="472" t="str">
        <f t="array" ref="AC401">IFERROR(IF(INDEX('Disaggregation Records'!$G$95:$G$183,MATCH(LEFT(Z401,255),LEFT('Disaggregation Records'!$D$95:$D$183,255),0))=0,"",INDEX('Disaggregation Records'!$G$95:$G$183,MATCH(LEFT(Z401,255),LEFT('Disaggregation Records'!$D$95:$D$183,255),0))),"")</f>
        <v/>
      </c>
      <c r="AD401" s="472" t="s">
        <v>785</v>
      </c>
      <c r="AE401" s="219"/>
      <c r="AF401" s="135"/>
      <c r="AG401" s="135"/>
    </row>
    <row r="402" spans="1:33" ht="37.5" customHeight="1" x14ac:dyDescent="0.3">
      <c r="A402" s="367">
        <v>8</v>
      </c>
      <c r="B402" s="384" t="str">
        <f>IFERROR(VLOOKUP(A402,'Coverage Indicators - Section D'!$A$10:$Y$38,25,FALSE),"")</f>
        <v/>
      </c>
      <c r="C402" s="467" t="str">
        <f t="array" ref="C402">IFERROR(IF(INDEX('Disaggregation Records'!$E$95:$E$183,MATCH(LEFT(Z402,255),LEFT('Disaggregation Records'!$D$95:$D$183,255),0))=0,"",INDEX('Disaggregation Records'!$E$95:$E$183,MATCH(LEFT(Z402,255),LEFT('Disaggregation Records'!$D$95:$D$183,255),0))),"")</f>
        <v/>
      </c>
      <c r="D402" s="467" t="str">
        <f t="array" ref="D402">IFERROR(IF(INDEX('Disaggregation Records'!$F$95:$F$183,MATCH(LEFT(Z402,255),LEFT('Disaggregation Records'!$D$95:$D$183,255),0))=0,"",INDEX('Disaggregation Records'!$F$95:$F$183,MATCH(LEFT(Z402,255),LEFT('Disaggregation Records'!$D$95:$D$183,255),0))),"")</f>
        <v/>
      </c>
      <c r="E402" s="386" t="str">
        <f t="array" ref="E402">IFERROR(IF(INDEX('Disaggregation Data'!$K$315:$K$576,MATCH(LEFT(X402,255),LEFT('Disaggregation Data'!$J$315:$J$576,255),0))=0,"",INDEX('Disaggregation Data'!$K$315:$K$576,MATCH(LEFT(X402,255),LEFT('Disaggregation Data'!J$315:$J$576,255),0))),"")</f>
        <v/>
      </c>
      <c r="F402" s="387" t="str">
        <f t="array" ref="F402">IFERROR(IF(INDEX('Disaggregation Data'!$L$315:$L$576,MATCH(LEFT(X402,255),LEFT('Disaggregation Data'!$J$315:$J$576,255),0))=0,"",INDEX('Disaggregation Data'!$L$315:$L$576,MATCH(LEFT(X402,255),LEFT('Disaggregation Data'!J$315:$J$576,255),0))),"")</f>
        <v/>
      </c>
      <c r="G402" s="442" t="str">
        <f t="array" ref="G402">IFERROR(IF(INDEX('Disaggregation Data'!$M$315:$M$576,MATCH(LEFT(X402,255),LEFT('Disaggregation Data'!$J$315:$J$576,255),0))=0,(E402/F402)*100,INDEX('Disaggregation Data'!$M$315:$M$576,MATCH(LEFT(X402,255),LEFT('Disaggregation Data'!J$315:$J$576,255),0))),"")</f>
        <v/>
      </c>
      <c r="H402" s="390" t="str">
        <f t="array" ref="H402">IFERROR(IF(INDEX('Disaggregation Data'!$N$315:$N$576,MATCH(LEFT(X402,255),LEFT('Disaggregation Data'!$J$315:$J$576,255),0))=0,"",INDEX('Disaggregation Data'!$N$315:$N$576,MATCH(LEFT(X402,255),LEFT('Disaggregation Data'!J$315:$J$576,255),0))),"")</f>
        <v/>
      </c>
      <c r="I402" s="471"/>
      <c r="J402" s="471"/>
      <c r="K402" s="471"/>
      <c r="L402" s="471"/>
      <c r="M402" s="471"/>
      <c r="N402" s="471"/>
      <c r="O402" s="471"/>
      <c r="P402" s="471"/>
      <c r="Q402" s="471"/>
      <c r="R402" s="471"/>
      <c r="S402" s="471"/>
      <c r="T402" s="471"/>
      <c r="U402" s="390" t="str">
        <f t="array" ref="U402">IFERROR(IF(INDEX('Disaggregation Data'!$O$315:$O$576,MATCH(LEFT(X402,255),LEFT('Disaggregation Data'!$J$315:$J$576,255),0))=0,"",INDEX('Disaggregation Data'!$O$315:$O$576,MATCH(LEFT(X402,255),LEFT('Disaggregation Data'!J$315:$J$576,255),0))),"")</f>
        <v/>
      </c>
      <c r="V402" s="402" t="str">
        <f t="array" ref="V402">IFERROR(IF(INDEX('Disaggregation Data'!$P$315:$P$576,MATCH(LEFT(X402,255),LEFT('Disaggregation Data'!$J$315:$J$576,255),0))=0,"",INDEX('Disaggregation Data'!$P$315:$P$576,MATCH(LEFT(X402,255),LEFT('Disaggregation Data'!J$315:$J$576,255),0))),"")</f>
        <v/>
      </c>
      <c r="W402" s="472"/>
      <c r="X402" s="472" t="str">
        <f t="shared" si="28"/>
        <v/>
      </c>
      <c r="Y402" s="472">
        <f t="shared" si="29"/>
        <v>76</v>
      </c>
      <c r="Z402" s="472" t="str">
        <f t="shared" si="30"/>
        <v/>
      </c>
      <c r="AA402" s="472" t="b">
        <f t="shared" si="31"/>
        <v>0</v>
      </c>
      <c r="AB402" s="472" t="s">
        <v>1930</v>
      </c>
      <c r="AC402" s="472" t="str">
        <f t="array" ref="AC402">IFERROR(IF(INDEX('Disaggregation Records'!$G$95:$G$183,MATCH(LEFT(Z402,255),LEFT('Disaggregation Records'!$D$95:$D$183,255),0))=0,"",INDEX('Disaggregation Records'!$G$95:$G$183,MATCH(LEFT(Z402,255),LEFT('Disaggregation Records'!$D$95:$D$183,255),0))),"")</f>
        <v/>
      </c>
      <c r="AD402" s="472" t="s">
        <v>785</v>
      </c>
      <c r="AE402" s="219"/>
      <c r="AF402" s="135"/>
      <c r="AG402" s="135"/>
    </row>
    <row r="403" spans="1:33" ht="37.5" customHeight="1" x14ac:dyDescent="0.3">
      <c r="A403" s="367">
        <v>8</v>
      </c>
      <c r="B403" s="384" t="str">
        <f>IFERROR(VLOOKUP(A403,'Coverage Indicators - Section D'!$A$10:$Y$38,25,FALSE),"")</f>
        <v/>
      </c>
      <c r="C403" s="467" t="str">
        <f t="array" ref="C403">IFERROR(IF(INDEX('Disaggregation Records'!$E$95:$E$183,MATCH(LEFT(Z403,255),LEFT('Disaggregation Records'!$D$95:$D$183,255),0))=0,"",INDEX('Disaggregation Records'!$E$95:$E$183,MATCH(LEFT(Z403,255),LEFT('Disaggregation Records'!$D$95:$D$183,255),0))),"")</f>
        <v/>
      </c>
      <c r="D403" s="467" t="str">
        <f t="array" ref="D403">IFERROR(IF(INDEX('Disaggregation Records'!$F$95:$F$183,MATCH(LEFT(Z403,255),LEFT('Disaggregation Records'!$D$95:$D$183,255),0))=0,"",INDEX('Disaggregation Records'!$F$95:$F$183,MATCH(LEFT(Z403,255),LEFT('Disaggregation Records'!$D$95:$D$183,255),0))),"")</f>
        <v/>
      </c>
      <c r="E403" s="386" t="str">
        <f t="array" ref="E403">IFERROR(IF(INDEX('Disaggregation Data'!$K$315:$K$576,MATCH(LEFT(X403,255),LEFT('Disaggregation Data'!$J$315:$J$576,255),0))=0,"",INDEX('Disaggregation Data'!$K$315:$K$576,MATCH(LEFT(X403,255),LEFT('Disaggregation Data'!J$315:$J$576,255),0))),"")</f>
        <v/>
      </c>
      <c r="F403" s="387" t="str">
        <f t="array" ref="F403">IFERROR(IF(INDEX('Disaggregation Data'!$L$315:$L$576,MATCH(LEFT(X403,255),LEFT('Disaggregation Data'!$J$315:$J$576,255),0))=0,"",INDEX('Disaggregation Data'!$L$315:$L$576,MATCH(LEFT(X403,255),LEFT('Disaggregation Data'!J$315:$J$576,255),0))),"")</f>
        <v/>
      </c>
      <c r="G403" s="442" t="str">
        <f t="array" ref="G403">IFERROR(IF(INDEX('Disaggregation Data'!$M$315:$M$576,MATCH(LEFT(X403,255),LEFT('Disaggregation Data'!$J$315:$J$576,255),0))=0,(E403/F403)*100,INDEX('Disaggregation Data'!$M$315:$M$576,MATCH(LEFT(X403,255),LEFT('Disaggregation Data'!J$315:$J$576,255),0))),"")</f>
        <v/>
      </c>
      <c r="H403" s="390" t="str">
        <f t="array" ref="H403">IFERROR(IF(INDEX('Disaggregation Data'!$N$315:$N$576,MATCH(LEFT(X403,255),LEFT('Disaggregation Data'!$J$315:$J$576,255),0))=0,"",INDEX('Disaggregation Data'!$N$315:$N$576,MATCH(LEFT(X403,255),LEFT('Disaggregation Data'!J$315:$J$576,255),0))),"")</f>
        <v/>
      </c>
      <c r="I403" s="471"/>
      <c r="J403" s="471"/>
      <c r="K403" s="471"/>
      <c r="L403" s="471"/>
      <c r="M403" s="471"/>
      <c r="N403" s="471"/>
      <c r="O403" s="471"/>
      <c r="P403" s="471"/>
      <c r="Q403" s="471"/>
      <c r="R403" s="471"/>
      <c r="S403" s="471"/>
      <c r="T403" s="471"/>
      <c r="U403" s="390" t="str">
        <f t="array" ref="U403">IFERROR(IF(INDEX('Disaggregation Data'!$O$315:$O$576,MATCH(LEFT(X403,255),LEFT('Disaggregation Data'!$J$315:$J$576,255),0))=0,"",INDEX('Disaggregation Data'!$O$315:$O$576,MATCH(LEFT(X403,255),LEFT('Disaggregation Data'!J$315:$J$576,255),0))),"")</f>
        <v/>
      </c>
      <c r="V403" s="402" t="str">
        <f t="array" ref="V403">IFERROR(IF(INDEX('Disaggregation Data'!$P$315:$P$576,MATCH(LEFT(X403,255),LEFT('Disaggregation Data'!$J$315:$J$576,255),0))=0,"",INDEX('Disaggregation Data'!$P$315:$P$576,MATCH(LEFT(X403,255),LEFT('Disaggregation Data'!J$315:$J$576,255),0))),"")</f>
        <v/>
      </c>
      <c r="W403" s="472"/>
      <c r="X403" s="472" t="str">
        <f t="shared" si="28"/>
        <v/>
      </c>
      <c r="Y403" s="472">
        <f t="shared" si="29"/>
        <v>77</v>
      </c>
      <c r="Z403" s="472" t="str">
        <f t="shared" si="30"/>
        <v/>
      </c>
      <c r="AA403" s="472" t="b">
        <f t="shared" si="31"/>
        <v>0</v>
      </c>
      <c r="AB403" s="472" t="s">
        <v>1931</v>
      </c>
      <c r="AC403" s="472" t="str">
        <f t="array" ref="AC403">IFERROR(IF(INDEX('Disaggregation Records'!$G$95:$G$183,MATCH(LEFT(Z403,255),LEFT('Disaggregation Records'!$D$95:$D$183,255),0))=0,"",INDEX('Disaggregation Records'!$G$95:$G$183,MATCH(LEFT(Z403,255),LEFT('Disaggregation Records'!$D$95:$D$183,255),0))),"")</f>
        <v/>
      </c>
      <c r="AD403" s="472" t="s">
        <v>785</v>
      </c>
      <c r="AE403" s="219"/>
      <c r="AF403" s="135"/>
      <c r="AG403" s="135"/>
    </row>
    <row r="404" spans="1:33" ht="37.5" customHeight="1" x14ac:dyDescent="0.3">
      <c r="A404" s="367">
        <v>8</v>
      </c>
      <c r="B404" s="384" t="str">
        <f>IFERROR(VLOOKUP(A404,'Coverage Indicators - Section D'!$A$10:$Y$38,25,FALSE),"")</f>
        <v/>
      </c>
      <c r="C404" s="467" t="str">
        <f t="array" ref="C404">IFERROR(IF(INDEX('Disaggregation Records'!$E$95:$E$183,MATCH(LEFT(Z404,255),LEFT('Disaggregation Records'!$D$95:$D$183,255),0))=0,"",INDEX('Disaggregation Records'!$E$95:$E$183,MATCH(LEFT(Z404,255),LEFT('Disaggregation Records'!$D$95:$D$183,255),0))),"")</f>
        <v/>
      </c>
      <c r="D404" s="467" t="str">
        <f t="array" ref="D404">IFERROR(IF(INDEX('Disaggregation Records'!$F$95:$F$183,MATCH(LEFT(Z404,255),LEFT('Disaggregation Records'!$D$95:$D$183,255),0))=0,"",INDEX('Disaggregation Records'!$F$95:$F$183,MATCH(LEFT(Z404,255),LEFT('Disaggregation Records'!$D$95:$D$183,255),0))),"")</f>
        <v/>
      </c>
      <c r="E404" s="386" t="str">
        <f t="array" ref="E404">IFERROR(IF(INDEX('Disaggregation Data'!$K$315:$K$576,MATCH(LEFT(X404,255),LEFT('Disaggregation Data'!$J$315:$J$576,255),0))=0,"",INDEX('Disaggregation Data'!$K$315:$K$576,MATCH(LEFT(X404,255),LEFT('Disaggregation Data'!J$315:$J$576,255),0))),"")</f>
        <v/>
      </c>
      <c r="F404" s="387" t="str">
        <f t="array" ref="F404">IFERROR(IF(INDEX('Disaggregation Data'!$L$315:$L$576,MATCH(LEFT(X404,255),LEFT('Disaggregation Data'!$J$315:$J$576,255),0))=0,"",INDEX('Disaggregation Data'!$L$315:$L$576,MATCH(LEFT(X404,255),LEFT('Disaggregation Data'!J$315:$J$576,255),0))),"")</f>
        <v/>
      </c>
      <c r="G404" s="442" t="str">
        <f t="array" ref="G404">IFERROR(IF(INDEX('Disaggregation Data'!$M$315:$M$576,MATCH(LEFT(X404,255),LEFT('Disaggregation Data'!$J$315:$J$576,255),0))=0,(E404/F404)*100,INDEX('Disaggregation Data'!$M$315:$M$576,MATCH(LEFT(X404,255),LEFT('Disaggregation Data'!J$315:$J$576,255),0))),"")</f>
        <v/>
      </c>
      <c r="H404" s="390" t="str">
        <f t="array" ref="H404">IFERROR(IF(INDEX('Disaggregation Data'!$N$315:$N$576,MATCH(LEFT(X404,255),LEFT('Disaggregation Data'!$J$315:$J$576,255),0))=0,"",INDEX('Disaggregation Data'!$N$315:$N$576,MATCH(LEFT(X404,255),LEFT('Disaggregation Data'!J$315:$J$576,255),0))),"")</f>
        <v/>
      </c>
      <c r="I404" s="471"/>
      <c r="J404" s="471"/>
      <c r="K404" s="471"/>
      <c r="L404" s="471"/>
      <c r="M404" s="471"/>
      <c r="N404" s="471"/>
      <c r="O404" s="471"/>
      <c r="P404" s="471"/>
      <c r="Q404" s="471"/>
      <c r="R404" s="471"/>
      <c r="S404" s="471"/>
      <c r="T404" s="471"/>
      <c r="U404" s="390" t="str">
        <f t="array" ref="U404">IFERROR(IF(INDEX('Disaggregation Data'!$O$315:$O$576,MATCH(LEFT(X404,255),LEFT('Disaggregation Data'!$J$315:$J$576,255),0))=0,"",INDEX('Disaggregation Data'!$O$315:$O$576,MATCH(LEFT(X404,255),LEFT('Disaggregation Data'!J$315:$J$576,255),0))),"")</f>
        <v/>
      </c>
      <c r="V404" s="402" t="str">
        <f t="array" ref="V404">IFERROR(IF(INDEX('Disaggregation Data'!$P$315:$P$576,MATCH(LEFT(X404,255),LEFT('Disaggregation Data'!$J$315:$J$576,255),0))=0,"",INDEX('Disaggregation Data'!$P$315:$P$576,MATCH(LEFT(X404,255),LEFT('Disaggregation Data'!J$315:$J$576,255),0))),"")</f>
        <v/>
      </c>
      <c r="W404" s="472"/>
      <c r="X404" s="472" t="str">
        <f t="shared" si="28"/>
        <v/>
      </c>
      <c r="Y404" s="472">
        <f t="shared" si="29"/>
        <v>78</v>
      </c>
      <c r="Z404" s="472" t="str">
        <f t="shared" si="30"/>
        <v/>
      </c>
      <c r="AA404" s="472" t="b">
        <f t="shared" si="31"/>
        <v>0</v>
      </c>
      <c r="AB404" s="472" t="s">
        <v>1932</v>
      </c>
      <c r="AC404" s="472" t="str">
        <f t="array" ref="AC404">IFERROR(IF(INDEX('Disaggregation Records'!$G$95:$G$183,MATCH(LEFT(Z404,255),LEFT('Disaggregation Records'!$D$95:$D$183,255),0))=0,"",INDEX('Disaggregation Records'!$G$95:$G$183,MATCH(LEFT(Z404,255),LEFT('Disaggregation Records'!$D$95:$D$183,255),0))),"")</f>
        <v/>
      </c>
      <c r="AD404" s="472" t="s">
        <v>785</v>
      </c>
      <c r="AE404" s="219"/>
      <c r="AF404" s="135"/>
      <c r="AG404" s="135"/>
    </row>
    <row r="405" spans="1:33" ht="37.5" customHeight="1" x14ac:dyDescent="0.3">
      <c r="A405" s="367">
        <v>8</v>
      </c>
      <c r="B405" s="384" t="str">
        <f>IFERROR(VLOOKUP(A405,'Coverage Indicators - Section D'!$A$10:$Y$38,25,FALSE),"")</f>
        <v/>
      </c>
      <c r="C405" s="467" t="str">
        <f t="array" ref="C405">IFERROR(IF(INDEX('Disaggregation Records'!$E$95:$E$183,MATCH(LEFT(Z405,255),LEFT('Disaggregation Records'!$D$95:$D$183,255),0))=0,"",INDEX('Disaggregation Records'!$E$95:$E$183,MATCH(LEFT(Z405,255),LEFT('Disaggregation Records'!$D$95:$D$183,255),0))),"")</f>
        <v/>
      </c>
      <c r="D405" s="467" t="str">
        <f t="array" ref="D405">IFERROR(IF(INDEX('Disaggregation Records'!$F$95:$F$183,MATCH(LEFT(Z405,255),LEFT('Disaggregation Records'!$D$95:$D$183,255),0))=0,"",INDEX('Disaggregation Records'!$F$95:$F$183,MATCH(LEFT(Z405,255),LEFT('Disaggregation Records'!$D$95:$D$183,255),0))),"")</f>
        <v/>
      </c>
      <c r="E405" s="386" t="str">
        <f t="array" ref="E405">IFERROR(IF(INDEX('Disaggregation Data'!$K$315:$K$576,MATCH(LEFT(X405,255),LEFT('Disaggregation Data'!$J$315:$J$576,255),0))=0,"",INDEX('Disaggregation Data'!$K$315:$K$576,MATCH(LEFT(X405,255),LEFT('Disaggregation Data'!J$315:$J$576,255),0))),"")</f>
        <v/>
      </c>
      <c r="F405" s="387" t="str">
        <f t="array" ref="F405">IFERROR(IF(INDEX('Disaggregation Data'!$L$315:$L$576,MATCH(LEFT(X405,255),LEFT('Disaggregation Data'!$J$315:$J$576,255),0))=0,"",INDEX('Disaggregation Data'!$L$315:$L$576,MATCH(LEFT(X405,255),LEFT('Disaggregation Data'!J$315:$J$576,255),0))),"")</f>
        <v/>
      </c>
      <c r="G405" s="442" t="str">
        <f t="array" ref="G405">IFERROR(IF(INDEX('Disaggregation Data'!$M$315:$M$576,MATCH(LEFT(X405,255),LEFT('Disaggregation Data'!$J$315:$J$576,255),0))=0,(E405/F405)*100,INDEX('Disaggregation Data'!$M$315:$M$576,MATCH(LEFT(X405,255),LEFT('Disaggregation Data'!J$315:$J$576,255),0))),"")</f>
        <v/>
      </c>
      <c r="H405" s="390" t="str">
        <f t="array" ref="H405">IFERROR(IF(INDEX('Disaggregation Data'!$N$315:$N$576,MATCH(LEFT(X405,255),LEFT('Disaggregation Data'!$J$315:$J$576,255),0))=0,"",INDEX('Disaggregation Data'!$N$315:$N$576,MATCH(LEFT(X405,255),LEFT('Disaggregation Data'!J$315:$J$576,255),0))),"")</f>
        <v/>
      </c>
      <c r="I405" s="471"/>
      <c r="J405" s="471"/>
      <c r="K405" s="471"/>
      <c r="L405" s="471"/>
      <c r="M405" s="471"/>
      <c r="N405" s="471"/>
      <c r="O405" s="471"/>
      <c r="P405" s="471"/>
      <c r="Q405" s="471"/>
      <c r="R405" s="471"/>
      <c r="S405" s="471"/>
      <c r="T405" s="471"/>
      <c r="U405" s="390" t="str">
        <f t="array" ref="U405">IFERROR(IF(INDEX('Disaggregation Data'!$O$315:$O$576,MATCH(LEFT(X405,255),LEFT('Disaggregation Data'!$J$315:$J$576,255),0))=0,"",INDEX('Disaggregation Data'!$O$315:$O$576,MATCH(LEFT(X405,255),LEFT('Disaggregation Data'!J$315:$J$576,255),0))),"")</f>
        <v/>
      </c>
      <c r="V405" s="402" t="str">
        <f t="array" ref="V405">IFERROR(IF(INDEX('Disaggregation Data'!$P$315:$P$576,MATCH(LEFT(X405,255),LEFT('Disaggregation Data'!$J$315:$J$576,255),0))=0,"",INDEX('Disaggregation Data'!$P$315:$P$576,MATCH(LEFT(X405,255),LEFT('Disaggregation Data'!J$315:$J$576,255),0))),"")</f>
        <v/>
      </c>
      <c r="W405" s="472"/>
      <c r="X405" s="472" t="str">
        <f t="shared" si="28"/>
        <v/>
      </c>
      <c r="Y405" s="472">
        <f t="shared" si="29"/>
        <v>79</v>
      </c>
      <c r="Z405" s="472" t="str">
        <f t="shared" si="30"/>
        <v/>
      </c>
      <c r="AA405" s="472" t="b">
        <f t="shared" si="31"/>
        <v>0</v>
      </c>
      <c r="AB405" s="472" t="s">
        <v>1933</v>
      </c>
      <c r="AC405" s="472" t="str">
        <f t="array" ref="AC405">IFERROR(IF(INDEX('Disaggregation Records'!$G$95:$G$183,MATCH(LEFT(Z405,255),LEFT('Disaggregation Records'!$D$95:$D$183,255),0))=0,"",INDEX('Disaggregation Records'!$G$95:$G$183,MATCH(LEFT(Z405,255),LEFT('Disaggregation Records'!$D$95:$D$183,255),0))),"")</f>
        <v/>
      </c>
      <c r="AD405" s="472" t="s">
        <v>785</v>
      </c>
      <c r="AE405" s="219"/>
      <c r="AF405" s="135"/>
      <c r="AG405" s="135"/>
    </row>
    <row r="406" spans="1:33" ht="37.5" customHeight="1" x14ac:dyDescent="0.3">
      <c r="A406" s="367">
        <v>8</v>
      </c>
      <c r="B406" s="384" t="str">
        <f>IFERROR(VLOOKUP(A406,'Coverage Indicators - Section D'!$A$10:$Y$38,25,FALSE),"")</f>
        <v/>
      </c>
      <c r="C406" s="467" t="str">
        <f t="array" ref="C406">IFERROR(IF(INDEX('Disaggregation Records'!$E$95:$E$183,MATCH(LEFT(Z406,255),LEFT('Disaggregation Records'!$D$95:$D$183,255),0))=0,"",INDEX('Disaggregation Records'!$E$95:$E$183,MATCH(LEFT(Z406,255),LEFT('Disaggregation Records'!$D$95:$D$183,255),0))),"")</f>
        <v/>
      </c>
      <c r="D406" s="467" t="str">
        <f t="array" ref="D406">IFERROR(IF(INDEX('Disaggregation Records'!$F$95:$F$183,MATCH(LEFT(Z406,255),LEFT('Disaggregation Records'!$D$95:$D$183,255),0))=0,"",INDEX('Disaggregation Records'!$F$95:$F$183,MATCH(LEFT(Z406,255),LEFT('Disaggregation Records'!$D$95:$D$183,255),0))),"")</f>
        <v/>
      </c>
      <c r="E406" s="386" t="str">
        <f t="array" ref="E406">IFERROR(IF(INDEX('Disaggregation Data'!$K$315:$K$576,MATCH(LEFT(X406,255),LEFT('Disaggregation Data'!$J$315:$J$576,255),0))=0,"",INDEX('Disaggregation Data'!$K$315:$K$576,MATCH(LEFT(X406,255),LEFT('Disaggregation Data'!J$315:$J$576,255),0))),"")</f>
        <v/>
      </c>
      <c r="F406" s="387" t="str">
        <f t="array" ref="F406">IFERROR(IF(INDEX('Disaggregation Data'!$L$315:$L$576,MATCH(LEFT(X406,255),LEFT('Disaggregation Data'!$J$315:$J$576,255),0))=0,"",INDEX('Disaggregation Data'!$L$315:$L$576,MATCH(LEFT(X406,255),LEFT('Disaggregation Data'!J$315:$J$576,255),0))),"")</f>
        <v/>
      </c>
      <c r="G406" s="442" t="str">
        <f t="array" ref="G406">IFERROR(IF(INDEX('Disaggregation Data'!$M$315:$M$576,MATCH(LEFT(X406,255),LEFT('Disaggregation Data'!$J$315:$J$576,255),0))=0,(E406/F406)*100,INDEX('Disaggregation Data'!$M$315:$M$576,MATCH(LEFT(X406,255),LEFT('Disaggregation Data'!J$315:$J$576,255),0))),"")</f>
        <v/>
      </c>
      <c r="H406" s="390" t="str">
        <f t="array" ref="H406">IFERROR(IF(INDEX('Disaggregation Data'!$N$315:$N$576,MATCH(LEFT(X406,255),LEFT('Disaggregation Data'!$J$315:$J$576,255),0))=0,"",INDEX('Disaggregation Data'!$N$315:$N$576,MATCH(LEFT(X406,255),LEFT('Disaggregation Data'!J$315:$J$576,255),0))),"")</f>
        <v/>
      </c>
      <c r="I406" s="471"/>
      <c r="J406" s="471"/>
      <c r="K406" s="471"/>
      <c r="L406" s="471"/>
      <c r="M406" s="471"/>
      <c r="N406" s="471"/>
      <c r="O406" s="471"/>
      <c r="P406" s="471"/>
      <c r="Q406" s="471"/>
      <c r="R406" s="471"/>
      <c r="S406" s="471"/>
      <c r="T406" s="471"/>
      <c r="U406" s="390" t="str">
        <f t="array" ref="U406">IFERROR(IF(INDEX('Disaggregation Data'!$O$315:$O$576,MATCH(LEFT(X406,255),LEFT('Disaggregation Data'!$J$315:$J$576,255),0))=0,"",INDEX('Disaggregation Data'!$O$315:$O$576,MATCH(LEFT(X406,255),LEFT('Disaggregation Data'!J$315:$J$576,255),0))),"")</f>
        <v/>
      </c>
      <c r="V406" s="402" t="str">
        <f t="array" ref="V406">IFERROR(IF(INDEX('Disaggregation Data'!$P$315:$P$576,MATCH(LEFT(X406,255),LEFT('Disaggregation Data'!$J$315:$J$576,255),0))=0,"",INDEX('Disaggregation Data'!$P$315:$P$576,MATCH(LEFT(X406,255),LEFT('Disaggregation Data'!J$315:$J$576,255),0))),"")</f>
        <v/>
      </c>
      <c r="W406" s="472"/>
      <c r="X406" s="472" t="str">
        <f t="shared" si="28"/>
        <v/>
      </c>
      <c r="Y406" s="472">
        <f t="shared" si="29"/>
        <v>80</v>
      </c>
      <c r="Z406" s="472" t="str">
        <f t="shared" si="30"/>
        <v/>
      </c>
      <c r="AA406" s="472" t="b">
        <f t="shared" si="31"/>
        <v>0</v>
      </c>
      <c r="AB406" s="472" t="s">
        <v>1934</v>
      </c>
      <c r="AC406" s="472" t="str">
        <f t="array" ref="AC406">IFERROR(IF(INDEX('Disaggregation Records'!$G$95:$G$183,MATCH(LEFT(Z406,255),LEFT('Disaggregation Records'!$D$95:$D$183,255),0))=0,"",INDEX('Disaggregation Records'!$G$95:$G$183,MATCH(LEFT(Z406,255),LEFT('Disaggregation Records'!$D$95:$D$183,255),0))),"")</f>
        <v/>
      </c>
      <c r="AD406" s="472" t="s">
        <v>785</v>
      </c>
      <c r="AE406" s="219"/>
      <c r="AF406" s="135"/>
      <c r="AG406" s="135"/>
    </row>
    <row r="407" spans="1:33" ht="37.5" customHeight="1" x14ac:dyDescent="0.3">
      <c r="A407" s="367">
        <v>9</v>
      </c>
      <c r="B407" s="384" t="str">
        <f>IFERROR(VLOOKUP(A407,'Coverage Indicators - Section D'!$A$10:$Y$38,25,FALSE),"")</f>
        <v/>
      </c>
      <c r="C407" s="467" t="str">
        <f t="array" ref="C407">IFERROR(IF(INDEX('Disaggregation Records'!$E$95:$E$183,MATCH(LEFT(Z407,255),LEFT('Disaggregation Records'!$D$95:$D$183,255),0))=0,"",INDEX('Disaggregation Records'!$E$95:$E$183,MATCH(LEFT(Z407,255),LEFT('Disaggregation Records'!$D$95:$D$183,255),0))),"")</f>
        <v/>
      </c>
      <c r="D407" s="467" t="str">
        <f t="array" ref="D407">IFERROR(IF(INDEX('Disaggregation Records'!$F$95:$F$183,MATCH(LEFT(Z407,255),LEFT('Disaggregation Records'!$D$95:$D$183,255),0))=0,"",INDEX('Disaggregation Records'!$F$95:$F$183,MATCH(LEFT(Z407,255),LEFT('Disaggregation Records'!$D$95:$D$183,255),0))),"")</f>
        <v/>
      </c>
      <c r="E407" s="386" t="str">
        <f t="array" ref="E407">IFERROR(IF(INDEX('Disaggregation Data'!$K$315:$K$576,MATCH(LEFT(X407,255),LEFT('Disaggregation Data'!$J$315:$J$576,255),0))=0,"",INDEX('Disaggregation Data'!$K$315:$K$576,MATCH(LEFT(X407,255),LEFT('Disaggregation Data'!J$315:$J$576,255),0))),"")</f>
        <v/>
      </c>
      <c r="F407" s="387" t="str">
        <f t="array" ref="F407">IFERROR(IF(INDEX('Disaggregation Data'!$L$315:$L$576,MATCH(LEFT(X407,255),LEFT('Disaggregation Data'!$J$315:$J$576,255),0))=0,"",INDEX('Disaggregation Data'!$L$315:$L$576,MATCH(LEFT(X407,255),LEFT('Disaggregation Data'!J$315:$J$576,255),0))),"")</f>
        <v/>
      </c>
      <c r="G407" s="442" t="str">
        <f t="array" ref="G407">IFERROR(IF(INDEX('Disaggregation Data'!$M$315:$M$576,MATCH(LEFT(X407,255),LEFT('Disaggregation Data'!$J$315:$J$576,255),0))=0,(E407/F407)*100,INDEX('Disaggregation Data'!$M$315:$M$576,MATCH(LEFT(X407,255),LEFT('Disaggregation Data'!J$315:$J$576,255),0))),"")</f>
        <v/>
      </c>
      <c r="H407" s="390" t="str">
        <f t="array" ref="H407">IFERROR(IF(INDEX('Disaggregation Data'!$N$315:$N$576,MATCH(LEFT(X407,255),LEFT('Disaggregation Data'!$J$315:$J$576,255),0))=0,"",INDEX('Disaggregation Data'!$N$315:$N$576,MATCH(LEFT(X407,255),LEFT('Disaggregation Data'!J$315:$J$576,255),0))),"")</f>
        <v/>
      </c>
      <c r="I407" s="471"/>
      <c r="J407" s="471"/>
      <c r="K407" s="471"/>
      <c r="L407" s="471"/>
      <c r="M407" s="471"/>
      <c r="N407" s="471"/>
      <c r="O407" s="471"/>
      <c r="P407" s="471"/>
      <c r="Q407" s="471"/>
      <c r="R407" s="471"/>
      <c r="S407" s="471"/>
      <c r="T407" s="471"/>
      <c r="U407" s="390" t="str">
        <f t="array" ref="U407">IFERROR(IF(INDEX('Disaggregation Data'!$O$315:$O$576,MATCH(LEFT(X407,255),LEFT('Disaggregation Data'!$J$315:$J$576,255),0))=0,"",INDEX('Disaggregation Data'!$O$315:$O$576,MATCH(LEFT(X407,255),LEFT('Disaggregation Data'!J$315:$J$576,255),0))),"")</f>
        <v/>
      </c>
      <c r="V407" s="402" t="str">
        <f t="array" ref="V407">IFERROR(IF(INDEX('Disaggregation Data'!$P$315:$P$576,MATCH(LEFT(X407,255),LEFT('Disaggregation Data'!$J$315:$J$576,255),0))=0,"",INDEX('Disaggregation Data'!$P$315:$P$576,MATCH(LEFT(X407,255),LEFT('Disaggregation Data'!J$315:$J$576,255),0))),"")</f>
        <v/>
      </c>
      <c r="W407" s="472"/>
      <c r="X407" s="472" t="str">
        <f t="shared" si="28"/>
        <v/>
      </c>
      <c r="Y407" s="472">
        <f t="shared" si="29"/>
        <v>81</v>
      </c>
      <c r="Z407" s="472" t="str">
        <f t="shared" si="30"/>
        <v/>
      </c>
      <c r="AA407" s="472" t="b">
        <f t="shared" si="31"/>
        <v>0</v>
      </c>
      <c r="AB407" s="472" t="s">
        <v>1935</v>
      </c>
      <c r="AC407" s="472" t="str">
        <f t="array" ref="AC407">IFERROR(IF(INDEX('Disaggregation Records'!$G$95:$G$183,MATCH(LEFT(Z407,255),LEFT('Disaggregation Records'!$D$95:$D$183,255),0))=0,"",INDEX('Disaggregation Records'!$G$95:$G$183,MATCH(LEFT(Z407,255),LEFT('Disaggregation Records'!$D$95:$D$183,255),0))),"")</f>
        <v/>
      </c>
      <c r="AD407" s="472" t="s">
        <v>788</v>
      </c>
      <c r="AE407" s="219"/>
      <c r="AF407" s="135"/>
      <c r="AG407" s="135"/>
    </row>
    <row r="408" spans="1:33" ht="37.5" customHeight="1" x14ac:dyDescent="0.3">
      <c r="A408" s="367">
        <v>9</v>
      </c>
      <c r="B408" s="384" t="str">
        <f>IFERROR(VLOOKUP(A408,'Coverage Indicators - Section D'!$A$10:$Y$38,25,FALSE),"")</f>
        <v/>
      </c>
      <c r="C408" s="467" t="str">
        <f t="array" ref="C408">IFERROR(IF(INDEX('Disaggregation Records'!$E$95:$E$183,MATCH(LEFT(Z408,255),LEFT('Disaggregation Records'!$D$95:$D$183,255),0))=0,"",INDEX('Disaggregation Records'!$E$95:$E$183,MATCH(LEFT(Z408,255),LEFT('Disaggregation Records'!$D$95:$D$183,255),0))),"")</f>
        <v/>
      </c>
      <c r="D408" s="467" t="str">
        <f t="array" ref="D408">IFERROR(IF(INDEX('Disaggregation Records'!$F$95:$F$183,MATCH(LEFT(Z408,255),LEFT('Disaggregation Records'!$D$95:$D$183,255),0))=0,"",INDEX('Disaggregation Records'!$F$95:$F$183,MATCH(LEFT(Z408,255),LEFT('Disaggregation Records'!$D$95:$D$183,255),0))),"")</f>
        <v/>
      </c>
      <c r="E408" s="386" t="str">
        <f t="array" ref="E408">IFERROR(IF(INDEX('Disaggregation Data'!$K$315:$K$576,MATCH(LEFT(X408,255),LEFT('Disaggregation Data'!$J$315:$J$576,255),0))=0,"",INDEX('Disaggregation Data'!$K$315:$K$576,MATCH(LEFT(X408,255),LEFT('Disaggregation Data'!J$315:$J$576,255),0))),"")</f>
        <v/>
      </c>
      <c r="F408" s="387" t="str">
        <f t="array" ref="F408">IFERROR(IF(INDEX('Disaggregation Data'!$L$315:$L$576,MATCH(LEFT(X408,255),LEFT('Disaggregation Data'!$J$315:$J$576,255),0))=0,"",INDEX('Disaggregation Data'!$L$315:$L$576,MATCH(LEFT(X408,255),LEFT('Disaggregation Data'!J$315:$J$576,255),0))),"")</f>
        <v/>
      </c>
      <c r="G408" s="442" t="str">
        <f t="array" ref="G408">IFERROR(IF(INDEX('Disaggregation Data'!$M$315:$M$576,MATCH(LEFT(X408,255),LEFT('Disaggregation Data'!$J$315:$J$576,255),0))=0,(E408/F408)*100,INDEX('Disaggregation Data'!$M$315:$M$576,MATCH(LEFT(X408,255),LEFT('Disaggregation Data'!J$315:$J$576,255),0))),"")</f>
        <v/>
      </c>
      <c r="H408" s="390" t="str">
        <f t="array" ref="H408">IFERROR(IF(INDEX('Disaggregation Data'!$N$315:$N$576,MATCH(LEFT(X408,255),LEFT('Disaggregation Data'!$J$315:$J$576,255),0))=0,"",INDEX('Disaggregation Data'!$N$315:$N$576,MATCH(LEFT(X408,255),LEFT('Disaggregation Data'!J$315:$J$576,255),0))),"")</f>
        <v/>
      </c>
      <c r="I408" s="471"/>
      <c r="J408" s="471"/>
      <c r="K408" s="471"/>
      <c r="L408" s="471"/>
      <c r="M408" s="471"/>
      <c r="N408" s="471"/>
      <c r="O408" s="471"/>
      <c r="P408" s="471"/>
      <c r="Q408" s="471"/>
      <c r="R408" s="471"/>
      <c r="S408" s="471"/>
      <c r="T408" s="471"/>
      <c r="U408" s="390" t="str">
        <f t="array" ref="U408">IFERROR(IF(INDEX('Disaggregation Data'!$O$315:$O$576,MATCH(LEFT(X408,255),LEFT('Disaggregation Data'!$J$315:$J$576,255),0))=0,"",INDEX('Disaggregation Data'!$O$315:$O$576,MATCH(LEFT(X408,255),LEFT('Disaggregation Data'!J$315:$J$576,255),0))),"")</f>
        <v/>
      </c>
      <c r="V408" s="402" t="str">
        <f t="array" ref="V408">IFERROR(IF(INDEX('Disaggregation Data'!$P$315:$P$576,MATCH(LEFT(X408,255),LEFT('Disaggregation Data'!$J$315:$J$576,255),0))=0,"",INDEX('Disaggregation Data'!$P$315:$P$576,MATCH(LEFT(X408,255),LEFT('Disaggregation Data'!J$315:$J$576,255),0))),"")</f>
        <v/>
      </c>
      <c r="W408" s="472"/>
      <c r="X408" s="472" t="str">
        <f t="shared" si="28"/>
        <v/>
      </c>
      <c r="Y408" s="472">
        <f t="shared" si="29"/>
        <v>82</v>
      </c>
      <c r="Z408" s="472" t="str">
        <f t="shared" si="30"/>
        <v/>
      </c>
      <c r="AA408" s="472" t="b">
        <f t="shared" si="31"/>
        <v>0</v>
      </c>
      <c r="AB408" s="472" t="s">
        <v>1936</v>
      </c>
      <c r="AC408" s="472" t="str">
        <f t="array" ref="AC408">IFERROR(IF(INDEX('Disaggregation Records'!$G$95:$G$183,MATCH(LEFT(Z408,255),LEFT('Disaggregation Records'!$D$95:$D$183,255),0))=0,"",INDEX('Disaggregation Records'!$G$95:$G$183,MATCH(LEFT(Z408,255),LEFT('Disaggregation Records'!$D$95:$D$183,255),0))),"")</f>
        <v/>
      </c>
      <c r="AD408" s="472" t="s">
        <v>788</v>
      </c>
      <c r="AE408" s="219"/>
      <c r="AF408" s="135"/>
      <c r="AG408" s="135"/>
    </row>
    <row r="409" spans="1:33" ht="37.5" customHeight="1" x14ac:dyDescent="0.3">
      <c r="A409" s="367">
        <v>9</v>
      </c>
      <c r="B409" s="384" t="str">
        <f>IFERROR(VLOOKUP(A409,'Coverage Indicators - Section D'!$A$10:$Y$38,25,FALSE),"")</f>
        <v/>
      </c>
      <c r="C409" s="467" t="str">
        <f t="array" ref="C409">IFERROR(IF(INDEX('Disaggregation Records'!$E$95:$E$183,MATCH(LEFT(Z409,255),LEFT('Disaggregation Records'!$D$95:$D$183,255),0))=0,"",INDEX('Disaggregation Records'!$E$95:$E$183,MATCH(LEFT(Z409,255),LEFT('Disaggregation Records'!$D$95:$D$183,255),0))),"")</f>
        <v/>
      </c>
      <c r="D409" s="467" t="str">
        <f t="array" ref="D409">IFERROR(IF(INDEX('Disaggregation Records'!$F$95:$F$183,MATCH(LEFT(Z409,255),LEFT('Disaggregation Records'!$D$95:$D$183,255),0))=0,"",INDEX('Disaggregation Records'!$F$95:$F$183,MATCH(LEFT(Z409,255),LEFT('Disaggregation Records'!$D$95:$D$183,255),0))),"")</f>
        <v/>
      </c>
      <c r="E409" s="386" t="str">
        <f t="array" ref="E409">IFERROR(IF(INDEX('Disaggregation Data'!$K$315:$K$576,MATCH(LEFT(X409,255),LEFT('Disaggregation Data'!$J$315:$J$576,255),0))=0,"",INDEX('Disaggregation Data'!$K$315:$K$576,MATCH(LEFT(X409,255),LEFT('Disaggregation Data'!J$315:$J$576,255),0))),"")</f>
        <v/>
      </c>
      <c r="F409" s="387" t="str">
        <f t="array" ref="F409">IFERROR(IF(INDEX('Disaggregation Data'!$L$315:$L$576,MATCH(LEFT(X409,255),LEFT('Disaggregation Data'!$J$315:$J$576,255),0))=0,"",INDEX('Disaggregation Data'!$L$315:$L$576,MATCH(LEFT(X409,255),LEFT('Disaggregation Data'!J$315:$J$576,255),0))),"")</f>
        <v/>
      </c>
      <c r="G409" s="442" t="str">
        <f t="array" ref="G409">IFERROR(IF(INDEX('Disaggregation Data'!$M$315:$M$576,MATCH(LEFT(X409,255),LEFT('Disaggregation Data'!$J$315:$J$576,255),0))=0,(E409/F409)*100,INDEX('Disaggregation Data'!$M$315:$M$576,MATCH(LEFT(X409,255),LEFT('Disaggregation Data'!J$315:$J$576,255),0))),"")</f>
        <v/>
      </c>
      <c r="H409" s="390" t="str">
        <f t="array" ref="H409">IFERROR(IF(INDEX('Disaggregation Data'!$N$315:$N$576,MATCH(LEFT(X409,255),LEFT('Disaggregation Data'!$J$315:$J$576,255),0))=0,"",INDEX('Disaggregation Data'!$N$315:$N$576,MATCH(LEFT(X409,255),LEFT('Disaggregation Data'!J$315:$J$576,255),0))),"")</f>
        <v/>
      </c>
      <c r="I409" s="471"/>
      <c r="J409" s="471"/>
      <c r="K409" s="471"/>
      <c r="L409" s="471"/>
      <c r="M409" s="471"/>
      <c r="N409" s="471"/>
      <c r="O409" s="471"/>
      <c r="P409" s="471"/>
      <c r="Q409" s="471"/>
      <c r="R409" s="471"/>
      <c r="S409" s="471"/>
      <c r="T409" s="471"/>
      <c r="U409" s="390" t="str">
        <f t="array" ref="U409">IFERROR(IF(INDEX('Disaggregation Data'!$O$315:$O$576,MATCH(LEFT(X409,255),LEFT('Disaggregation Data'!$J$315:$J$576,255),0))=0,"",INDEX('Disaggregation Data'!$O$315:$O$576,MATCH(LEFT(X409,255),LEFT('Disaggregation Data'!J$315:$J$576,255),0))),"")</f>
        <v/>
      </c>
      <c r="V409" s="402" t="str">
        <f t="array" ref="V409">IFERROR(IF(INDEX('Disaggregation Data'!$P$315:$P$576,MATCH(LEFT(X409,255),LEFT('Disaggregation Data'!$J$315:$J$576,255),0))=0,"",INDEX('Disaggregation Data'!$P$315:$P$576,MATCH(LEFT(X409,255),LEFT('Disaggregation Data'!J$315:$J$576,255),0))),"")</f>
        <v/>
      </c>
      <c r="W409" s="472"/>
      <c r="X409" s="472" t="str">
        <f t="shared" si="28"/>
        <v/>
      </c>
      <c r="Y409" s="472">
        <f t="shared" si="29"/>
        <v>83</v>
      </c>
      <c r="Z409" s="472" t="str">
        <f t="shared" si="30"/>
        <v/>
      </c>
      <c r="AA409" s="472" t="b">
        <f t="shared" si="31"/>
        <v>0</v>
      </c>
      <c r="AB409" s="472" t="s">
        <v>1937</v>
      </c>
      <c r="AC409" s="472" t="str">
        <f t="array" ref="AC409">IFERROR(IF(INDEX('Disaggregation Records'!$G$95:$G$183,MATCH(LEFT(Z409,255),LEFT('Disaggregation Records'!$D$95:$D$183,255),0))=0,"",INDEX('Disaggregation Records'!$G$95:$G$183,MATCH(LEFT(Z409,255),LEFT('Disaggregation Records'!$D$95:$D$183,255),0))),"")</f>
        <v/>
      </c>
      <c r="AD409" s="472" t="s">
        <v>788</v>
      </c>
      <c r="AE409" s="219"/>
      <c r="AF409" s="135"/>
      <c r="AG409" s="135"/>
    </row>
    <row r="410" spans="1:33" ht="37.5" customHeight="1" x14ac:dyDescent="0.3">
      <c r="A410" s="367">
        <v>9</v>
      </c>
      <c r="B410" s="384" t="str">
        <f>IFERROR(VLOOKUP(A410,'Coverage Indicators - Section D'!$A$10:$Y$38,25,FALSE),"")</f>
        <v/>
      </c>
      <c r="C410" s="467" t="str">
        <f t="array" ref="C410">IFERROR(IF(INDEX('Disaggregation Records'!$E$95:$E$183,MATCH(LEFT(Z410,255),LEFT('Disaggregation Records'!$D$95:$D$183,255),0))=0,"",INDEX('Disaggregation Records'!$E$95:$E$183,MATCH(LEFT(Z410,255),LEFT('Disaggregation Records'!$D$95:$D$183,255),0))),"")</f>
        <v/>
      </c>
      <c r="D410" s="467" t="str">
        <f t="array" ref="D410">IFERROR(IF(INDEX('Disaggregation Records'!$F$95:$F$183,MATCH(LEFT(Z410,255),LEFT('Disaggregation Records'!$D$95:$D$183,255),0))=0,"",INDEX('Disaggregation Records'!$F$95:$F$183,MATCH(LEFT(Z410,255),LEFT('Disaggregation Records'!$D$95:$D$183,255),0))),"")</f>
        <v/>
      </c>
      <c r="E410" s="386" t="str">
        <f t="array" ref="E410">IFERROR(IF(INDEX('Disaggregation Data'!$K$315:$K$576,MATCH(LEFT(X410,255),LEFT('Disaggregation Data'!$J$315:$J$576,255),0))=0,"",INDEX('Disaggregation Data'!$K$315:$K$576,MATCH(LEFT(X410,255),LEFT('Disaggregation Data'!J$315:$J$576,255),0))),"")</f>
        <v/>
      </c>
      <c r="F410" s="387" t="str">
        <f t="array" ref="F410">IFERROR(IF(INDEX('Disaggregation Data'!$L$315:$L$576,MATCH(LEFT(X410,255),LEFT('Disaggregation Data'!$J$315:$J$576,255),0))=0,"",INDEX('Disaggregation Data'!$L$315:$L$576,MATCH(LEFT(X410,255),LEFT('Disaggregation Data'!J$315:$J$576,255),0))),"")</f>
        <v/>
      </c>
      <c r="G410" s="442" t="str">
        <f t="array" ref="G410">IFERROR(IF(INDEX('Disaggregation Data'!$M$315:$M$576,MATCH(LEFT(X410,255),LEFT('Disaggregation Data'!$J$315:$J$576,255),0))=0,(E410/F410)*100,INDEX('Disaggregation Data'!$M$315:$M$576,MATCH(LEFT(X410,255),LEFT('Disaggregation Data'!J$315:$J$576,255),0))),"")</f>
        <v/>
      </c>
      <c r="H410" s="390" t="str">
        <f t="array" ref="H410">IFERROR(IF(INDEX('Disaggregation Data'!$N$315:$N$576,MATCH(LEFT(X410,255),LEFT('Disaggregation Data'!$J$315:$J$576,255),0))=0,"",INDEX('Disaggregation Data'!$N$315:$N$576,MATCH(LEFT(X410,255),LEFT('Disaggregation Data'!J$315:$J$576,255),0))),"")</f>
        <v/>
      </c>
      <c r="I410" s="471"/>
      <c r="J410" s="471"/>
      <c r="K410" s="471"/>
      <c r="L410" s="471"/>
      <c r="M410" s="471"/>
      <c r="N410" s="471"/>
      <c r="O410" s="471"/>
      <c r="P410" s="471"/>
      <c r="Q410" s="471"/>
      <c r="R410" s="471"/>
      <c r="S410" s="471"/>
      <c r="T410" s="471"/>
      <c r="U410" s="390" t="str">
        <f t="array" ref="U410">IFERROR(IF(INDEX('Disaggregation Data'!$O$315:$O$576,MATCH(LEFT(X410,255),LEFT('Disaggregation Data'!$J$315:$J$576,255),0))=0,"",INDEX('Disaggregation Data'!$O$315:$O$576,MATCH(LEFT(X410,255),LEFT('Disaggregation Data'!J$315:$J$576,255),0))),"")</f>
        <v/>
      </c>
      <c r="V410" s="402" t="str">
        <f t="array" ref="V410">IFERROR(IF(INDEX('Disaggregation Data'!$P$315:$P$576,MATCH(LEFT(X410,255),LEFT('Disaggregation Data'!$J$315:$J$576,255),0))=0,"",INDEX('Disaggregation Data'!$P$315:$P$576,MATCH(LEFT(X410,255),LEFT('Disaggregation Data'!J$315:$J$576,255),0))),"")</f>
        <v/>
      </c>
      <c r="W410" s="472"/>
      <c r="X410" s="472" t="str">
        <f t="shared" si="28"/>
        <v/>
      </c>
      <c r="Y410" s="472">
        <f t="shared" si="29"/>
        <v>84</v>
      </c>
      <c r="Z410" s="472" t="str">
        <f t="shared" si="30"/>
        <v/>
      </c>
      <c r="AA410" s="472" t="b">
        <f t="shared" si="31"/>
        <v>0</v>
      </c>
      <c r="AB410" s="472" t="s">
        <v>1938</v>
      </c>
      <c r="AC410" s="472" t="str">
        <f t="array" ref="AC410">IFERROR(IF(INDEX('Disaggregation Records'!$G$95:$G$183,MATCH(LEFT(Z410,255),LEFT('Disaggregation Records'!$D$95:$D$183,255),0))=0,"",INDEX('Disaggregation Records'!$G$95:$G$183,MATCH(LEFT(Z410,255),LEFT('Disaggregation Records'!$D$95:$D$183,255),0))),"")</f>
        <v/>
      </c>
      <c r="AD410" s="472" t="s">
        <v>788</v>
      </c>
      <c r="AE410" s="219"/>
      <c r="AF410" s="135"/>
      <c r="AG410" s="135"/>
    </row>
    <row r="411" spans="1:33" ht="37.5" customHeight="1" x14ac:dyDescent="0.3">
      <c r="A411" s="367">
        <v>9</v>
      </c>
      <c r="B411" s="384" t="str">
        <f>IFERROR(VLOOKUP(A411,'Coverage Indicators - Section D'!$A$10:$Y$38,25,FALSE),"")</f>
        <v/>
      </c>
      <c r="C411" s="467" t="str">
        <f t="array" ref="C411">IFERROR(IF(INDEX('Disaggregation Records'!$E$95:$E$183,MATCH(LEFT(Z411,255),LEFT('Disaggregation Records'!$D$95:$D$183,255),0))=0,"",INDEX('Disaggregation Records'!$E$95:$E$183,MATCH(LEFT(Z411,255),LEFT('Disaggregation Records'!$D$95:$D$183,255),0))),"")</f>
        <v/>
      </c>
      <c r="D411" s="467" t="str">
        <f t="array" ref="D411">IFERROR(IF(INDEX('Disaggregation Records'!$F$95:$F$183,MATCH(LEFT(Z411,255),LEFT('Disaggregation Records'!$D$95:$D$183,255),0))=0,"",INDEX('Disaggregation Records'!$F$95:$F$183,MATCH(LEFT(Z411,255),LEFT('Disaggregation Records'!$D$95:$D$183,255),0))),"")</f>
        <v/>
      </c>
      <c r="E411" s="386" t="str">
        <f t="array" ref="E411">IFERROR(IF(INDEX('Disaggregation Data'!$K$315:$K$576,MATCH(LEFT(X411,255),LEFT('Disaggregation Data'!$J$315:$J$576,255),0))=0,"",INDEX('Disaggregation Data'!$K$315:$K$576,MATCH(LEFT(X411,255),LEFT('Disaggregation Data'!J$315:$J$576,255),0))),"")</f>
        <v/>
      </c>
      <c r="F411" s="387" t="str">
        <f t="array" ref="F411">IFERROR(IF(INDEX('Disaggregation Data'!$L$315:$L$576,MATCH(LEFT(X411,255),LEFT('Disaggregation Data'!$J$315:$J$576,255),0))=0,"",INDEX('Disaggregation Data'!$L$315:$L$576,MATCH(LEFT(X411,255),LEFT('Disaggregation Data'!J$315:$J$576,255),0))),"")</f>
        <v/>
      </c>
      <c r="G411" s="442" t="str">
        <f t="array" ref="G411">IFERROR(IF(INDEX('Disaggregation Data'!$M$315:$M$576,MATCH(LEFT(X411,255),LEFT('Disaggregation Data'!$J$315:$J$576,255),0))=0,(E411/F411)*100,INDEX('Disaggregation Data'!$M$315:$M$576,MATCH(LEFT(X411,255),LEFT('Disaggregation Data'!J$315:$J$576,255),0))),"")</f>
        <v/>
      </c>
      <c r="H411" s="390" t="str">
        <f t="array" ref="H411">IFERROR(IF(INDEX('Disaggregation Data'!$N$315:$N$576,MATCH(LEFT(X411,255),LEFT('Disaggregation Data'!$J$315:$J$576,255),0))=0,"",INDEX('Disaggregation Data'!$N$315:$N$576,MATCH(LEFT(X411,255),LEFT('Disaggregation Data'!J$315:$J$576,255),0))),"")</f>
        <v/>
      </c>
      <c r="I411" s="471"/>
      <c r="J411" s="471"/>
      <c r="K411" s="471"/>
      <c r="L411" s="471"/>
      <c r="M411" s="471"/>
      <c r="N411" s="471"/>
      <c r="O411" s="471"/>
      <c r="P411" s="471"/>
      <c r="Q411" s="471"/>
      <c r="R411" s="471"/>
      <c r="S411" s="471"/>
      <c r="T411" s="471"/>
      <c r="U411" s="390" t="str">
        <f t="array" ref="U411">IFERROR(IF(INDEX('Disaggregation Data'!$O$315:$O$576,MATCH(LEFT(X411,255),LEFT('Disaggregation Data'!$J$315:$J$576,255),0))=0,"",INDEX('Disaggregation Data'!$O$315:$O$576,MATCH(LEFT(X411,255),LEFT('Disaggregation Data'!J$315:$J$576,255),0))),"")</f>
        <v/>
      </c>
      <c r="V411" s="402" t="str">
        <f t="array" ref="V411">IFERROR(IF(INDEX('Disaggregation Data'!$P$315:$P$576,MATCH(LEFT(X411,255),LEFT('Disaggregation Data'!$J$315:$J$576,255),0))=0,"",INDEX('Disaggregation Data'!$P$315:$P$576,MATCH(LEFT(X411,255),LEFT('Disaggregation Data'!J$315:$J$576,255),0))),"")</f>
        <v/>
      </c>
      <c r="W411" s="472"/>
      <c r="X411" s="472" t="str">
        <f t="shared" si="28"/>
        <v/>
      </c>
      <c r="Y411" s="472">
        <f t="shared" si="29"/>
        <v>85</v>
      </c>
      <c r="Z411" s="472" t="str">
        <f t="shared" si="30"/>
        <v/>
      </c>
      <c r="AA411" s="472" t="b">
        <f t="shared" si="31"/>
        <v>0</v>
      </c>
      <c r="AB411" s="472" t="s">
        <v>1939</v>
      </c>
      <c r="AC411" s="472" t="str">
        <f t="array" ref="AC411">IFERROR(IF(INDEX('Disaggregation Records'!$G$95:$G$183,MATCH(LEFT(Z411,255),LEFT('Disaggregation Records'!$D$95:$D$183,255),0))=0,"",INDEX('Disaggregation Records'!$G$95:$G$183,MATCH(LEFT(Z411,255),LEFT('Disaggregation Records'!$D$95:$D$183,255),0))),"")</f>
        <v/>
      </c>
      <c r="AD411" s="472" t="s">
        <v>788</v>
      </c>
      <c r="AE411" s="219"/>
      <c r="AF411" s="135"/>
      <c r="AG411" s="135"/>
    </row>
    <row r="412" spans="1:33" ht="37.5" customHeight="1" x14ac:dyDescent="0.3">
      <c r="A412" s="367">
        <v>9</v>
      </c>
      <c r="B412" s="384" t="str">
        <f>IFERROR(VLOOKUP(A412,'Coverage Indicators - Section D'!$A$10:$Y$38,25,FALSE),"")</f>
        <v/>
      </c>
      <c r="C412" s="467" t="str">
        <f t="array" ref="C412">IFERROR(IF(INDEX('Disaggregation Records'!$E$95:$E$183,MATCH(LEFT(Z412,255),LEFT('Disaggregation Records'!$D$95:$D$183,255),0))=0,"",INDEX('Disaggregation Records'!$E$95:$E$183,MATCH(LEFT(Z412,255),LEFT('Disaggregation Records'!$D$95:$D$183,255),0))),"")</f>
        <v/>
      </c>
      <c r="D412" s="467" t="str">
        <f t="array" ref="D412">IFERROR(IF(INDEX('Disaggregation Records'!$F$95:$F$183,MATCH(LEFT(Z412,255),LEFT('Disaggregation Records'!$D$95:$D$183,255),0))=0,"",INDEX('Disaggregation Records'!$F$95:$F$183,MATCH(LEFT(Z412,255),LEFT('Disaggregation Records'!$D$95:$D$183,255),0))),"")</f>
        <v/>
      </c>
      <c r="E412" s="386" t="str">
        <f t="array" ref="E412">IFERROR(IF(INDEX('Disaggregation Data'!$K$315:$K$576,MATCH(LEFT(X412,255),LEFT('Disaggregation Data'!$J$315:$J$576,255),0))=0,"",INDEX('Disaggregation Data'!$K$315:$K$576,MATCH(LEFT(X412,255),LEFT('Disaggregation Data'!J$315:$J$576,255),0))),"")</f>
        <v/>
      </c>
      <c r="F412" s="387" t="str">
        <f t="array" ref="F412">IFERROR(IF(INDEX('Disaggregation Data'!$L$315:$L$576,MATCH(LEFT(X412,255),LEFT('Disaggregation Data'!$J$315:$J$576,255),0))=0,"",INDEX('Disaggregation Data'!$L$315:$L$576,MATCH(LEFT(X412,255),LEFT('Disaggregation Data'!J$315:$J$576,255),0))),"")</f>
        <v/>
      </c>
      <c r="G412" s="442" t="str">
        <f t="array" ref="G412">IFERROR(IF(INDEX('Disaggregation Data'!$M$315:$M$576,MATCH(LEFT(X412,255),LEFT('Disaggregation Data'!$J$315:$J$576,255),0))=0,(E412/F412)*100,INDEX('Disaggregation Data'!$M$315:$M$576,MATCH(LEFT(X412,255),LEFT('Disaggregation Data'!J$315:$J$576,255),0))),"")</f>
        <v/>
      </c>
      <c r="H412" s="390" t="str">
        <f t="array" ref="H412">IFERROR(IF(INDEX('Disaggregation Data'!$N$315:$N$576,MATCH(LEFT(X412,255),LEFT('Disaggregation Data'!$J$315:$J$576,255),0))=0,"",INDEX('Disaggregation Data'!$N$315:$N$576,MATCH(LEFT(X412,255),LEFT('Disaggregation Data'!J$315:$J$576,255),0))),"")</f>
        <v/>
      </c>
      <c r="I412" s="471"/>
      <c r="J412" s="471"/>
      <c r="K412" s="471"/>
      <c r="L412" s="471"/>
      <c r="M412" s="471"/>
      <c r="N412" s="471"/>
      <c r="O412" s="471"/>
      <c r="P412" s="471"/>
      <c r="Q412" s="471"/>
      <c r="R412" s="471"/>
      <c r="S412" s="471"/>
      <c r="T412" s="471"/>
      <c r="U412" s="390" t="str">
        <f t="array" ref="U412">IFERROR(IF(INDEX('Disaggregation Data'!$O$315:$O$576,MATCH(LEFT(X412,255),LEFT('Disaggregation Data'!$J$315:$J$576,255),0))=0,"",INDEX('Disaggregation Data'!$O$315:$O$576,MATCH(LEFT(X412,255),LEFT('Disaggregation Data'!J$315:$J$576,255),0))),"")</f>
        <v/>
      </c>
      <c r="V412" s="402" t="str">
        <f t="array" ref="V412">IFERROR(IF(INDEX('Disaggregation Data'!$P$315:$P$576,MATCH(LEFT(X412,255),LEFT('Disaggregation Data'!$J$315:$J$576,255),0))=0,"",INDEX('Disaggregation Data'!$P$315:$P$576,MATCH(LEFT(X412,255),LEFT('Disaggregation Data'!J$315:$J$576,255),0))),"")</f>
        <v/>
      </c>
      <c r="W412" s="472"/>
      <c r="X412" s="472" t="str">
        <f t="shared" si="28"/>
        <v/>
      </c>
      <c r="Y412" s="472">
        <f t="shared" si="29"/>
        <v>86</v>
      </c>
      <c r="Z412" s="472" t="str">
        <f t="shared" si="30"/>
        <v/>
      </c>
      <c r="AA412" s="472" t="b">
        <f t="shared" si="31"/>
        <v>0</v>
      </c>
      <c r="AB412" s="472" t="s">
        <v>1940</v>
      </c>
      <c r="AC412" s="472" t="str">
        <f t="array" ref="AC412">IFERROR(IF(INDEX('Disaggregation Records'!$G$95:$G$183,MATCH(LEFT(Z412,255),LEFT('Disaggregation Records'!$D$95:$D$183,255),0))=0,"",INDEX('Disaggregation Records'!$G$95:$G$183,MATCH(LEFT(Z412,255),LEFT('Disaggregation Records'!$D$95:$D$183,255),0))),"")</f>
        <v/>
      </c>
      <c r="AD412" s="472" t="s">
        <v>788</v>
      </c>
      <c r="AE412" s="219"/>
      <c r="AF412" s="135"/>
      <c r="AG412" s="135"/>
    </row>
    <row r="413" spans="1:33" ht="37.5" customHeight="1" x14ac:dyDescent="0.3">
      <c r="A413" s="367">
        <v>9</v>
      </c>
      <c r="B413" s="384" t="str">
        <f>IFERROR(VLOOKUP(A413,'Coverage Indicators - Section D'!$A$10:$Y$38,25,FALSE),"")</f>
        <v/>
      </c>
      <c r="C413" s="467" t="str">
        <f t="array" ref="C413">IFERROR(IF(INDEX('Disaggregation Records'!$E$95:$E$183,MATCH(LEFT(Z413,255),LEFT('Disaggregation Records'!$D$95:$D$183,255),0))=0,"",INDEX('Disaggregation Records'!$E$95:$E$183,MATCH(LEFT(Z413,255),LEFT('Disaggregation Records'!$D$95:$D$183,255),0))),"")</f>
        <v/>
      </c>
      <c r="D413" s="467" t="str">
        <f t="array" ref="D413">IFERROR(IF(INDEX('Disaggregation Records'!$F$95:$F$183,MATCH(LEFT(Z413,255),LEFT('Disaggregation Records'!$D$95:$D$183,255),0))=0,"",INDEX('Disaggregation Records'!$F$95:$F$183,MATCH(LEFT(Z413,255),LEFT('Disaggregation Records'!$D$95:$D$183,255),0))),"")</f>
        <v/>
      </c>
      <c r="E413" s="386" t="str">
        <f t="array" ref="E413">IFERROR(IF(INDEX('Disaggregation Data'!$K$315:$K$576,MATCH(LEFT(X413,255),LEFT('Disaggregation Data'!$J$315:$J$576,255),0))=0,"",INDEX('Disaggregation Data'!$K$315:$K$576,MATCH(LEFT(X413,255),LEFT('Disaggregation Data'!J$315:$J$576,255),0))),"")</f>
        <v/>
      </c>
      <c r="F413" s="387" t="str">
        <f t="array" ref="F413">IFERROR(IF(INDEX('Disaggregation Data'!$L$315:$L$576,MATCH(LEFT(X413,255),LEFT('Disaggregation Data'!$J$315:$J$576,255),0))=0,"",INDEX('Disaggregation Data'!$L$315:$L$576,MATCH(LEFT(X413,255),LEFT('Disaggregation Data'!J$315:$J$576,255),0))),"")</f>
        <v/>
      </c>
      <c r="G413" s="442" t="str">
        <f t="array" ref="G413">IFERROR(IF(INDEX('Disaggregation Data'!$M$315:$M$576,MATCH(LEFT(X413,255),LEFT('Disaggregation Data'!$J$315:$J$576,255),0))=0,(E413/F413)*100,INDEX('Disaggregation Data'!$M$315:$M$576,MATCH(LEFT(X413,255),LEFT('Disaggregation Data'!J$315:$J$576,255),0))),"")</f>
        <v/>
      </c>
      <c r="H413" s="390" t="str">
        <f t="array" ref="H413">IFERROR(IF(INDEX('Disaggregation Data'!$N$315:$N$576,MATCH(LEFT(X413,255),LEFT('Disaggregation Data'!$J$315:$J$576,255),0))=0,"",INDEX('Disaggregation Data'!$N$315:$N$576,MATCH(LEFT(X413,255),LEFT('Disaggregation Data'!J$315:$J$576,255),0))),"")</f>
        <v/>
      </c>
      <c r="I413" s="471"/>
      <c r="J413" s="471"/>
      <c r="K413" s="471"/>
      <c r="L413" s="471"/>
      <c r="M413" s="471"/>
      <c r="N413" s="471"/>
      <c r="O413" s="471"/>
      <c r="P413" s="471"/>
      <c r="Q413" s="471"/>
      <c r="R413" s="471"/>
      <c r="S413" s="471"/>
      <c r="T413" s="471"/>
      <c r="U413" s="390" t="str">
        <f t="array" ref="U413">IFERROR(IF(INDEX('Disaggregation Data'!$O$315:$O$576,MATCH(LEFT(X413,255),LEFT('Disaggregation Data'!$J$315:$J$576,255),0))=0,"",INDEX('Disaggregation Data'!$O$315:$O$576,MATCH(LEFT(X413,255),LEFT('Disaggregation Data'!J$315:$J$576,255),0))),"")</f>
        <v/>
      </c>
      <c r="V413" s="402" t="str">
        <f t="array" ref="V413">IFERROR(IF(INDEX('Disaggregation Data'!$P$315:$P$576,MATCH(LEFT(X413,255),LEFT('Disaggregation Data'!$J$315:$J$576,255),0))=0,"",INDEX('Disaggregation Data'!$P$315:$P$576,MATCH(LEFT(X413,255),LEFT('Disaggregation Data'!J$315:$J$576,255),0))),"")</f>
        <v/>
      </c>
      <c r="W413" s="472"/>
      <c r="X413" s="472" t="str">
        <f t="shared" si="28"/>
        <v/>
      </c>
      <c r="Y413" s="472">
        <f t="shared" si="29"/>
        <v>87</v>
      </c>
      <c r="Z413" s="472" t="str">
        <f t="shared" si="30"/>
        <v/>
      </c>
      <c r="AA413" s="472" t="b">
        <f t="shared" si="31"/>
        <v>0</v>
      </c>
      <c r="AB413" s="472" t="s">
        <v>1941</v>
      </c>
      <c r="AC413" s="472" t="str">
        <f t="array" ref="AC413">IFERROR(IF(INDEX('Disaggregation Records'!$G$95:$G$183,MATCH(LEFT(Z413,255),LEFT('Disaggregation Records'!$D$95:$D$183,255),0))=0,"",INDEX('Disaggregation Records'!$G$95:$G$183,MATCH(LEFT(Z413,255),LEFT('Disaggregation Records'!$D$95:$D$183,255),0))),"")</f>
        <v/>
      </c>
      <c r="AD413" s="472" t="s">
        <v>788</v>
      </c>
      <c r="AE413" s="219"/>
      <c r="AF413" s="135"/>
      <c r="AG413" s="135"/>
    </row>
    <row r="414" spans="1:33" ht="37.5" customHeight="1" x14ac:dyDescent="0.3">
      <c r="A414" s="367">
        <v>9</v>
      </c>
      <c r="B414" s="384" t="str">
        <f>IFERROR(VLOOKUP(A414,'Coverage Indicators - Section D'!$A$10:$Y$38,25,FALSE),"")</f>
        <v/>
      </c>
      <c r="C414" s="467" t="str">
        <f t="array" ref="C414">IFERROR(IF(INDEX('Disaggregation Records'!$E$95:$E$183,MATCH(LEFT(Z414,255),LEFT('Disaggregation Records'!$D$95:$D$183,255),0))=0,"",INDEX('Disaggregation Records'!$E$95:$E$183,MATCH(LEFT(Z414,255),LEFT('Disaggregation Records'!$D$95:$D$183,255),0))),"")</f>
        <v/>
      </c>
      <c r="D414" s="467" t="str">
        <f t="array" ref="D414">IFERROR(IF(INDEX('Disaggregation Records'!$F$95:$F$183,MATCH(LEFT(Z414,255),LEFT('Disaggregation Records'!$D$95:$D$183,255),0))=0,"",INDEX('Disaggregation Records'!$F$95:$F$183,MATCH(LEFT(Z414,255),LEFT('Disaggregation Records'!$D$95:$D$183,255),0))),"")</f>
        <v/>
      </c>
      <c r="E414" s="386" t="str">
        <f t="array" ref="E414">IFERROR(IF(INDEX('Disaggregation Data'!$K$315:$K$576,MATCH(LEFT(X414,255),LEFT('Disaggregation Data'!$J$315:$J$576,255),0))=0,"",INDEX('Disaggregation Data'!$K$315:$K$576,MATCH(LEFT(X414,255),LEFT('Disaggregation Data'!J$315:$J$576,255),0))),"")</f>
        <v/>
      </c>
      <c r="F414" s="387" t="str">
        <f t="array" ref="F414">IFERROR(IF(INDEX('Disaggregation Data'!$L$315:$L$576,MATCH(LEFT(X414,255),LEFT('Disaggregation Data'!$J$315:$J$576,255),0))=0,"",INDEX('Disaggregation Data'!$L$315:$L$576,MATCH(LEFT(X414,255),LEFT('Disaggregation Data'!J$315:$J$576,255),0))),"")</f>
        <v/>
      </c>
      <c r="G414" s="442" t="str">
        <f t="array" ref="G414">IFERROR(IF(INDEX('Disaggregation Data'!$M$315:$M$576,MATCH(LEFT(X414,255),LEFT('Disaggregation Data'!$J$315:$J$576,255),0))=0,(E414/F414)*100,INDEX('Disaggregation Data'!$M$315:$M$576,MATCH(LEFT(X414,255),LEFT('Disaggregation Data'!J$315:$J$576,255),0))),"")</f>
        <v/>
      </c>
      <c r="H414" s="390" t="str">
        <f t="array" ref="H414">IFERROR(IF(INDEX('Disaggregation Data'!$N$315:$N$576,MATCH(LEFT(X414,255),LEFT('Disaggregation Data'!$J$315:$J$576,255),0))=0,"",INDEX('Disaggregation Data'!$N$315:$N$576,MATCH(LEFT(X414,255),LEFT('Disaggregation Data'!J$315:$J$576,255),0))),"")</f>
        <v/>
      </c>
      <c r="I414" s="471"/>
      <c r="J414" s="471"/>
      <c r="K414" s="471"/>
      <c r="L414" s="471"/>
      <c r="M414" s="471"/>
      <c r="N414" s="471"/>
      <c r="O414" s="471"/>
      <c r="P414" s="471"/>
      <c r="Q414" s="471"/>
      <c r="R414" s="471"/>
      <c r="S414" s="471"/>
      <c r="T414" s="471"/>
      <c r="U414" s="390" t="str">
        <f t="array" ref="U414">IFERROR(IF(INDEX('Disaggregation Data'!$O$315:$O$576,MATCH(LEFT(X414,255),LEFT('Disaggregation Data'!$J$315:$J$576,255),0))=0,"",INDEX('Disaggregation Data'!$O$315:$O$576,MATCH(LEFT(X414,255),LEFT('Disaggregation Data'!J$315:$J$576,255),0))),"")</f>
        <v/>
      </c>
      <c r="V414" s="402" t="str">
        <f t="array" ref="V414">IFERROR(IF(INDEX('Disaggregation Data'!$P$315:$P$576,MATCH(LEFT(X414,255),LEFT('Disaggregation Data'!$J$315:$J$576,255),0))=0,"",INDEX('Disaggregation Data'!$P$315:$P$576,MATCH(LEFT(X414,255),LEFT('Disaggregation Data'!J$315:$J$576,255),0))),"")</f>
        <v/>
      </c>
      <c r="W414" s="472"/>
      <c r="X414" s="472" t="str">
        <f t="shared" si="28"/>
        <v/>
      </c>
      <c r="Y414" s="472">
        <f t="shared" si="29"/>
        <v>88</v>
      </c>
      <c r="Z414" s="472" t="str">
        <f t="shared" si="30"/>
        <v/>
      </c>
      <c r="AA414" s="472" t="b">
        <f t="shared" si="31"/>
        <v>0</v>
      </c>
      <c r="AB414" s="472" t="s">
        <v>1942</v>
      </c>
      <c r="AC414" s="472" t="str">
        <f t="array" ref="AC414">IFERROR(IF(INDEX('Disaggregation Records'!$G$95:$G$183,MATCH(LEFT(Z414,255),LEFT('Disaggregation Records'!$D$95:$D$183,255),0))=0,"",INDEX('Disaggregation Records'!$G$95:$G$183,MATCH(LEFT(Z414,255),LEFT('Disaggregation Records'!$D$95:$D$183,255),0))),"")</f>
        <v/>
      </c>
      <c r="AD414" s="472" t="s">
        <v>788</v>
      </c>
      <c r="AE414" s="219"/>
      <c r="AF414" s="135"/>
      <c r="AG414" s="135"/>
    </row>
    <row r="415" spans="1:33" ht="37.5" customHeight="1" x14ac:dyDescent="0.3">
      <c r="A415" s="367">
        <v>9</v>
      </c>
      <c r="B415" s="384" t="str">
        <f>IFERROR(VLOOKUP(A415,'Coverage Indicators - Section D'!$A$10:$Y$38,25,FALSE),"")</f>
        <v/>
      </c>
      <c r="C415" s="467" t="str">
        <f t="array" ref="C415">IFERROR(IF(INDEX('Disaggregation Records'!$E$95:$E$183,MATCH(LEFT(Z415,255),LEFT('Disaggregation Records'!$D$95:$D$183,255),0))=0,"",INDEX('Disaggregation Records'!$E$95:$E$183,MATCH(LEFT(Z415,255),LEFT('Disaggregation Records'!$D$95:$D$183,255),0))),"")</f>
        <v/>
      </c>
      <c r="D415" s="467" t="str">
        <f t="array" ref="D415">IFERROR(IF(INDEX('Disaggregation Records'!$F$95:$F$183,MATCH(LEFT(Z415,255),LEFT('Disaggregation Records'!$D$95:$D$183,255),0))=0,"",INDEX('Disaggregation Records'!$F$95:$F$183,MATCH(LEFT(Z415,255),LEFT('Disaggregation Records'!$D$95:$D$183,255),0))),"")</f>
        <v/>
      </c>
      <c r="E415" s="386" t="str">
        <f t="array" ref="E415">IFERROR(IF(INDEX('Disaggregation Data'!$K$315:$K$576,MATCH(LEFT(X415,255),LEFT('Disaggregation Data'!$J$315:$J$576,255),0))=0,"",INDEX('Disaggregation Data'!$K$315:$K$576,MATCH(LEFT(X415,255),LEFT('Disaggregation Data'!J$315:$J$576,255),0))),"")</f>
        <v/>
      </c>
      <c r="F415" s="387" t="str">
        <f t="array" ref="F415">IFERROR(IF(INDEX('Disaggregation Data'!$L$315:$L$576,MATCH(LEFT(X415,255),LEFT('Disaggregation Data'!$J$315:$J$576,255),0))=0,"",INDEX('Disaggregation Data'!$L$315:$L$576,MATCH(LEFT(X415,255),LEFT('Disaggregation Data'!J$315:$J$576,255),0))),"")</f>
        <v/>
      </c>
      <c r="G415" s="442" t="str">
        <f t="array" ref="G415">IFERROR(IF(INDEX('Disaggregation Data'!$M$315:$M$576,MATCH(LEFT(X415,255),LEFT('Disaggregation Data'!$J$315:$J$576,255),0))=0,(E415/F415)*100,INDEX('Disaggregation Data'!$M$315:$M$576,MATCH(LEFT(X415,255),LEFT('Disaggregation Data'!J$315:$J$576,255),0))),"")</f>
        <v/>
      </c>
      <c r="H415" s="390" t="str">
        <f t="array" ref="H415">IFERROR(IF(INDEX('Disaggregation Data'!$N$315:$N$576,MATCH(LEFT(X415,255),LEFT('Disaggregation Data'!$J$315:$J$576,255),0))=0,"",INDEX('Disaggregation Data'!$N$315:$N$576,MATCH(LEFT(X415,255),LEFT('Disaggregation Data'!J$315:$J$576,255),0))),"")</f>
        <v/>
      </c>
      <c r="I415" s="471"/>
      <c r="J415" s="471"/>
      <c r="K415" s="471"/>
      <c r="L415" s="471"/>
      <c r="M415" s="471"/>
      <c r="N415" s="471"/>
      <c r="O415" s="471"/>
      <c r="P415" s="471"/>
      <c r="Q415" s="471"/>
      <c r="R415" s="471"/>
      <c r="S415" s="471"/>
      <c r="T415" s="471"/>
      <c r="U415" s="390" t="str">
        <f t="array" ref="U415">IFERROR(IF(INDEX('Disaggregation Data'!$O$315:$O$576,MATCH(LEFT(X415,255),LEFT('Disaggregation Data'!$J$315:$J$576,255),0))=0,"",INDEX('Disaggregation Data'!$O$315:$O$576,MATCH(LEFT(X415,255),LEFT('Disaggregation Data'!J$315:$J$576,255),0))),"")</f>
        <v/>
      </c>
      <c r="V415" s="402" t="str">
        <f t="array" ref="V415">IFERROR(IF(INDEX('Disaggregation Data'!$P$315:$P$576,MATCH(LEFT(X415,255),LEFT('Disaggregation Data'!$J$315:$J$576,255),0))=0,"",INDEX('Disaggregation Data'!$P$315:$P$576,MATCH(LEFT(X415,255),LEFT('Disaggregation Data'!J$315:$J$576,255),0))),"")</f>
        <v/>
      </c>
      <c r="W415" s="472"/>
      <c r="X415" s="472" t="str">
        <f t="shared" si="28"/>
        <v/>
      </c>
      <c r="Y415" s="472">
        <f t="shared" si="29"/>
        <v>89</v>
      </c>
      <c r="Z415" s="472" t="str">
        <f t="shared" si="30"/>
        <v/>
      </c>
      <c r="AA415" s="472" t="b">
        <f t="shared" si="31"/>
        <v>0</v>
      </c>
      <c r="AB415" s="472" t="s">
        <v>1943</v>
      </c>
      <c r="AC415" s="472" t="str">
        <f t="array" ref="AC415">IFERROR(IF(INDEX('Disaggregation Records'!$G$95:$G$183,MATCH(LEFT(Z415,255),LEFT('Disaggregation Records'!$D$95:$D$183,255),0))=0,"",INDEX('Disaggregation Records'!$G$95:$G$183,MATCH(LEFT(Z415,255),LEFT('Disaggregation Records'!$D$95:$D$183,255),0))),"")</f>
        <v/>
      </c>
      <c r="AD415" s="472" t="s">
        <v>788</v>
      </c>
      <c r="AE415" s="219"/>
      <c r="AF415" s="135"/>
      <c r="AG415" s="135"/>
    </row>
    <row r="416" spans="1:33" ht="37.5" customHeight="1" x14ac:dyDescent="0.3">
      <c r="A416" s="367">
        <v>9</v>
      </c>
      <c r="B416" s="384" t="str">
        <f>IFERROR(VLOOKUP(A416,'Coverage Indicators - Section D'!$A$10:$Y$38,25,FALSE),"")</f>
        <v/>
      </c>
      <c r="C416" s="467" t="str">
        <f t="array" ref="C416">IFERROR(IF(INDEX('Disaggregation Records'!$E$95:$E$183,MATCH(LEFT(Z416,255),LEFT('Disaggregation Records'!$D$95:$D$183,255),0))=0,"",INDEX('Disaggregation Records'!$E$95:$E$183,MATCH(LEFT(Z416,255),LEFT('Disaggregation Records'!$D$95:$D$183,255),0))),"")</f>
        <v/>
      </c>
      <c r="D416" s="467" t="str">
        <f t="array" ref="D416">IFERROR(IF(INDEX('Disaggregation Records'!$F$95:$F$183,MATCH(LEFT(Z416,255),LEFT('Disaggregation Records'!$D$95:$D$183,255),0))=0,"",INDEX('Disaggregation Records'!$F$95:$F$183,MATCH(LEFT(Z416,255),LEFT('Disaggregation Records'!$D$95:$D$183,255),0))),"")</f>
        <v/>
      </c>
      <c r="E416" s="386" t="str">
        <f t="array" ref="E416">IFERROR(IF(INDEX('Disaggregation Data'!$K$315:$K$576,MATCH(LEFT(X416,255),LEFT('Disaggregation Data'!$J$315:$J$576,255),0))=0,"",INDEX('Disaggregation Data'!$K$315:$K$576,MATCH(LEFT(X416,255),LEFT('Disaggregation Data'!J$315:$J$576,255),0))),"")</f>
        <v/>
      </c>
      <c r="F416" s="387" t="str">
        <f t="array" ref="F416">IFERROR(IF(INDEX('Disaggregation Data'!$L$315:$L$576,MATCH(LEFT(X416,255),LEFT('Disaggregation Data'!$J$315:$J$576,255),0))=0,"",INDEX('Disaggregation Data'!$L$315:$L$576,MATCH(LEFT(X416,255),LEFT('Disaggregation Data'!J$315:$J$576,255),0))),"")</f>
        <v/>
      </c>
      <c r="G416" s="442" t="str">
        <f t="array" ref="G416">IFERROR(IF(INDEX('Disaggregation Data'!$M$315:$M$576,MATCH(LEFT(X416,255),LEFT('Disaggregation Data'!$J$315:$J$576,255),0))=0,(E416/F416)*100,INDEX('Disaggregation Data'!$M$315:$M$576,MATCH(LEFT(X416,255),LEFT('Disaggregation Data'!J$315:$J$576,255),0))),"")</f>
        <v/>
      </c>
      <c r="H416" s="390" t="str">
        <f t="array" ref="H416">IFERROR(IF(INDEX('Disaggregation Data'!$N$315:$N$576,MATCH(LEFT(X416,255),LEFT('Disaggregation Data'!$J$315:$J$576,255),0))=0,"",INDEX('Disaggregation Data'!$N$315:$N$576,MATCH(LEFT(X416,255),LEFT('Disaggregation Data'!J$315:$J$576,255),0))),"")</f>
        <v/>
      </c>
      <c r="I416" s="471"/>
      <c r="J416" s="471"/>
      <c r="K416" s="471"/>
      <c r="L416" s="471"/>
      <c r="M416" s="471"/>
      <c r="N416" s="471"/>
      <c r="O416" s="471"/>
      <c r="P416" s="471"/>
      <c r="Q416" s="471"/>
      <c r="R416" s="471"/>
      <c r="S416" s="471"/>
      <c r="T416" s="471"/>
      <c r="U416" s="390" t="str">
        <f t="array" ref="U416">IFERROR(IF(INDEX('Disaggregation Data'!$O$315:$O$576,MATCH(LEFT(X416,255),LEFT('Disaggregation Data'!$J$315:$J$576,255),0))=0,"",INDEX('Disaggregation Data'!$O$315:$O$576,MATCH(LEFT(X416,255),LEFT('Disaggregation Data'!J$315:$J$576,255),0))),"")</f>
        <v/>
      </c>
      <c r="V416" s="402" t="str">
        <f t="array" ref="V416">IFERROR(IF(INDEX('Disaggregation Data'!$P$315:$P$576,MATCH(LEFT(X416,255),LEFT('Disaggregation Data'!$J$315:$J$576,255),0))=0,"",INDEX('Disaggregation Data'!$P$315:$P$576,MATCH(LEFT(X416,255),LEFT('Disaggregation Data'!J$315:$J$576,255),0))),"")</f>
        <v/>
      </c>
      <c r="W416" s="472"/>
      <c r="X416" s="472" t="str">
        <f t="shared" si="28"/>
        <v/>
      </c>
      <c r="Y416" s="472">
        <f t="shared" si="29"/>
        <v>90</v>
      </c>
      <c r="Z416" s="472" t="str">
        <f t="shared" si="30"/>
        <v/>
      </c>
      <c r="AA416" s="472" t="b">
        <f t="shared" si="31"/>
        <v>0</v>
      </c>
      <c r="AB416" s="472" t="s">
        <v>1944</v>
      </c>
      <c r="AC416" s="472" t="str">
        <f t="array" ref="AC416">IFERROR(IF(INDEX('Disaggregation Records'!$G$95:$G$183,MATCH(LEFT(Z416,255),LEFT('Disaggregation Records'!$D$95:$D$183,255),0))=0,"",INDEX('Disaggregation Records'!$G$95:$G$183,MATCH(LEFT(Z416,255),LEFT('Disaggregation Records'!$D$95:$D$183,255),0))),"")</f>
        <v/>
      </c>
      <c r="AD416" s="472" t="s">
        <v>788</v>
      </c>
      <c r="AE416" s="219"/>
      <c r="AF416" s="135"/>
      <c r="AG416" s="135"/>
    </row>
    <row r="417" spans="1:33" ht="37.5" customHeight="1" x14ac:dyDescent="0.3">
      <c r="A417" s="367">
        <v>10</v>
      </c>
      <c r="B417" s="384" t="str">
        <f>IFERROR(VLOOKUP(A417,'Coverage Indicators - Section D'!$A$10:$Y$38,25,FALSE),"")</f>
        <v/>
      </c>
      <c r="C417" s="467" t="str">
        <f t="array" ref="C417">IFERROR(IF(INDEX('Disaggregation Records'!$E$95:$E$183,MATCH(LEFT(Z417,255),LEFT('Disaggregation Records'!$D$95:$D$183,255),0))=0,"",INDEX('Disaggregation Records'!$E$95:$E$183,MATCH(LEFT(Z417,255),LEFT('Disaggregation Records'!$D$95:$D$183,255),0))),"")</f>
        <v/>
      </c>
      <c r="D417" s="467" t="str">
        <f t="array" ref="D417">IFERROR(IF(INDEX('Disaggregation Records'!$F$95:$F$183,MATCH(LEFT(Z417,255),LEFT('Disaggregation Records'!$D$95:$D$183,255),0))=0,"",INDEX('Disaggregation Records'!$F$95:$F$183,MATCH(LEFT(Z417,255),LEFT('Disaggregation Records'!$D$95:$D$183,255),0))),"")</f>
        <v/>
      </c>
      <c r="E417" s="386" t="str">
        <f t="array" ref="E417">IFERROR(IF(INDEX('Disaggregation Data'!$K$315:$K$576,MATCH(LEFT(X417,255),LEFT('Disaggregation Data'!$J$315:$J$576,255),0))=0,"",INDEX('Disaggregation Data'!$K$315:$K$576,MATCH(LEFT(X417,255),LEFT('Disaggregation Data'!J$315:$J$576,255),0))),"")</f>
        <v/>
      </c>
      <c r="F417" s="387" t="str">
        <f t="array" ref="F417">IFERROR(IF(INDEX('Disaggregation Data'!$L$315:$L$576,MATCH(LEFT(X417,255),LEFT('Disaggregation Data'!$J$315:$J$576,255),0))=0,"",INDEX('Disaggregation Data'!$L$315:$L$576,MATCH(LEFT(X417,255),LEFT('Disaggregation Data'!J$315:$J$576,255),0))),"")</f>
        <v/>
      </c>
      <c r="G417" s="442" t="str">
        <f t="array" ref="G417">IFERROR(IF(INDEX('Disaggregation Data'!$M$315:$M$576,MATCH(LEFT(X417,255),LEFT('Disaggregation Data'!$J$315:$J$576,255),0))=0,(E417/F417)*100,INDEX('Disaggregation Data'!$M$315:$M$576,MATCH(LEFT(X417,255),LEFT('Disaggregation Data'!J$315:$J$576,255),0))),"")</f>
        <v/>
      </c>
      <c r="H417" s="390" t="str">
        <f t="array" ref="H417">IFERROR(IF(INDEX('Disaggregation Data'!$N$315:$N$576,MATCH(LEFT(X417,255),LEFT('Disaggregation Data'!$J$315:$J$576,255),0))=0,"",INDEX('Disaggregation Data'!$N$315:$N$576,MATCH(LEFT(X417,255),LEFT('Disaggregation Data'!J$315:$J$576,255),0))),"")</f>
        <v/>
      </c>
      <c r="I417" s="471"/>
      <c r="J417" s="471"/>
      <c r="K417" s="471"/>
      <c r="L417" s="471"/>
      <c r="M417" s="471"/>
      <c r="N417" s="471"/>
      <c r="O417" s="471"/>
      <c r="P417" s="471"/>
      <c r="Q417" s="471"/>
      <c r="R417" s="471"/>
      <c r="S417" s="471"/>
      <c r="T417" s="471"/>
      <c r="U417" s="390" t="str">
        <f t="array" ref="U417">IFERROR(IF(INDEX('Disaggregation Data'!$O$315:$O$576,MATCH(LEFT(X417,255),LEFT('Disaggregation Data'!$J$315:$J$576,255),0))=0,"",INDEX('Disaggregation Data'!$O$315:$O$576,MATCH(LEFT(X417,255),LEFT('Disaggregation Data'!J$315:$J$576,255),0))),"")</f>
        <v/>
      </c>
      <c r="V417" s="402" t="str">
        <f t="array" ref="V417">IFERROR(IF(INDEX('Disaggregation Data'!$P$315:$P$576,MATCH(LEFT(X417,255),LEFT('Disaggregation Data'!$J$315:$J$576,255),0))=0,"",INDEX('Disaggregation Data'!$P$315:$P$576,MATCH(LEFT(X417,255),LEFT('Disaggregation Data'!J$315:$J$576,255),0))),"")</f>
        <v/>
      </c>
      <c r="W417" s="472"/>
      <c r="X417" s="472" t="str">
        <f t="shared" si="28"/>
        <v/>
      </c>
      <c r="Y417" s="472">
        <f t="shared" si="29"/>
        <v>91</v>
      </c>
      <c r="Z417" s="472" t="str">
        <f t="shared" si="30"/>
        <v/>
      </c>
      <c r="AA417" s="472" t="b">
        <f t="shared" si="31"/>
        <v>0</v>
      </c>
      <c r="AB417" s="472" t="s">
        <v>1945</v>
      </c>
      <c r="AC417" s="472" t="str">
        <f t="array" ref="AC417">IFERROR(IF(INDEX('Disaggregation Records'!$G$95:$G$183,MATCH(LEFT(Z417,255),LEFT('Disaggregation Records'!$D$95:$D$183,255),0))=0,"",INDEX('Disaggregation Records'!$G$95:$G$183,MATCH(LEFT(Z417,255),LEFT('Disaggregation Records'!$D$95:$D$183,255),0))),"")</f>
        <v/>
      </c>
      <c r="AD417" s="472" t="s">
        <v>791</v>
      </c>
      <c r="AE417" s="219"/>
      <c r="AF417" s="135"/>
      <c r="AG417" s="135"/>
    </row>
    <row r="418" spans="1:33" ht="37.5" customHeight="1" x14ac:dyDescent="0.3">
      <c r="A418" s="367">
        <v>10</v>
      </c>
      <c r="B418" s="384" t="str">
        <f>IFERROR(VLOOKUP(A418,'Coverage Indicators - Section D'!$A$10:$Y$38,25,FALSE),"")</f>
        <v/>
      </c>
      <c r="C418" s="467" t="str">
        <f t="array" ref="C418">IFERROR(IF(INDEX('Disaggregation Records'!$E$95:$E$183,MATCH(LEFT(Z418,255),LEFT('Disaggregation Records'!$D$95:$D$183,255),0))=0,"",INDEX('Disaggregation Records'!$E$95:$E$183,MATCH(LEFT(Z418,255),LEFT('Disaggregation Records'!$D$95:$D$183,255),0))),"")</f>
        <v/>
      </c>
      <c r="D418" s="467" t="str">
        <f t="array" ref="D418">IFERROR(IF(INDEX('Disaggregation Records'!$F$95:$F$183,MATCH(LEFT(Z418,255),LEFT('Disaggregation Records'!$D$95:$D$183,255),0))=0,"",INDEX('Disaggregation Records'!$F$95:$F$183,MATCH(LEFT(Z418,255),LEFT('Disaggregation Records'!$D$95:$D$183,255),0))),"")</f>
        <v/>
      </c>
      <c r="E418" s="386" t="str">
        <f t="array" ref="E418">IFERROR(IF(INDEX('Disaggregation Data'!$K$315:$K$576,MATCH(LEFT(X418,255),LEFT('Disaggregation Data'!$J$315:$J$576,255),0))=0,"",INDEX('Disaggregation Data'!$K$315:$K$576,MATCH(LEFT(X418,255),LEFT('Disaggregation Data'!J$315:$J$576,255),0))),"")</f>
        <v/>
      </c>
      <c r="F418" s="387" t="str">
        <f t="array" ref="F418">IFERROR(IF(INDEX('Disaggregation Data'!$L$315:$L$576,MATCH(LEFT(X418,255),LEFT('Disaggregation Data'!$J$315:$J$576,255),0))=0,"",INDEX('Disaggregation Data'!$L$315:$L$576,MATCH(LEFT(X418,255),LEFT('Disaggregation Data'!J$315:$J$576,255),0))),"")</f>
        <v/>
      </c>
      <c r="G418" s="442" t="str">
        <f t="array" ref="G418">IFERROR(IF(INDEX('Disaggregation Data'!$M$315:$M$576,MATCH(LEFT(X418,255),LEFT('Disaggregation Data'!$J$315:$J$576,255),0))=0,(E418/F418)*100,INDEX('Disaggregation Data'!$M$315:$M$576,MATCH(LEFT(X418,255),LEFT('Disaggregation Data'!J$315:$J$576,255),0))),"")</f>
        <v/>
      </c>
      <c r="H418" s="390" t="str">
        <f t="array" ref="H418">IFERROR(IF(INDEX('Disaggregation Data'!$N$315:$N$576,MATCH(LEFT(X418,255),LEFT('Disaggregation Data'!$J$315:$J$576,255),0))=0,"",INDEX('Disaggregation Data'!$N$315:$N$576,MATCH(LEFT(X418,255),LEFT('Disaggregation Data'!J$315:$J$576,255),0))),"")</f>
        <v/>
      </c>
      <c r="I418" s="471"/>
      <c r="J418" s="471"/>
      <c r="K418" s="471"/>
      <c r="L418" s="471"/>
      <c r="M418" s="471"/>
      <c r="N418" s="471"/>
      <c r="O418" s="471"/>
      <c r="P418" s="471"/>
      <c r="Q418" s="471"/>
      <c r="R418" s="471"/>
      <c r="S418" s="471"/>
      <c r="T418" s="471"/>
      <c r="U418" s="390" t="str">
        <f t="array" ref="U418">IFERROR(IF(INDEX('Disaggregation Data'!$O$315:$O$576,MATCH(LEFT(X418,255),LEFT('Disaggregation Data'!$J$315:$J$576,255),0))=0,"",INDEX('Disaggregation Data'!$O$315:$O$576,MATCH(LEFT(X418,255),LEFT('Disaggregation Data'!J$315:$J$576,255),0))),"")</f>
        <v/>
      </c>
      <c r="V418" s="402" t="str">
        <f t="array" ref="V418">IFERROR(IF(INDEX('Disaggregation Data'!$P$315:$P$576,MATCH(LEFT(X418,255),LEFT('Disaggregation Data'!$J$315:$J$576,255),0))=0,"",INDEX('Disaggregation Data'!$P$315:$P$576,MATCH(LEFT(X418,255),LEFT('Disaggregation Data'!J$315:$J$576,255),0))),"")</f>
        <v/>
      </c>
      <c r="W418" s="472"/>
      <c r="X418" s="472" t="str">
        <f t="shared" si="28"/>
        <v/>
      </c>
      <c r="Y418" s="472">
        <f t="shared" si="29"/>
        <v>92</v>
      </c>
      <c r="Z418" s="472" t="str">
        <f t="shared" si="30"/>
        <v/>
      </c>
      <c r="AA418" s="472" t="b">
        <f t="shared" si="31"/>
        <v>0</v>
      </c>
      <c r="AB418" s="472" t="s">
        <v>1946</v>
      </c>
      <c r="AC418" s="472" t="str">
        <f t="array" ref="AC418">IFERROR(IF(INDEX('Disaggregation Records'!$G$95:$G$183,MATCH(LEFT(Z418,255),LEFT('Disaggregation Records'!$D$95:$D$183,255),0))=0,"",INDEX('Disaggregation Records'!$G$95:$G$183,MATCH(LEFT(Z418,255),LEFT('Disaggregation Records'!$D$95:$D$183,255),0))),"")</f>
        <v/>
      </c>
      <c r="AD418" s="472" t="s">
        <v>791</v>
      </c>
      <c r="AE418" s="219"/>
      <c r="AF418" s="135"/>
      <c r="AG418" s="135"/>
    </row>
    <row r="419" spans="1:33" ht="37.5" customHeight="1" x14ac:dyDescent="0.3">
      <c r="A419" s="367">
        <v>10</v>
      </c>
      <c r="B419" s="384" t="str">
        <f>IFERROR(VLOOKUP(A419,'Coverage Indicators - Section D'!$A$10:$Y$38,25,FALSE),"")</f>
        <v/>
      </c>
      <c r="C419" s="467" t="str">
        <f t="array" ref="C419">IFERROR(IF(INDEX('Disaggregation Records'!$E$95:$E$183,MATCH(LEFT(Z419,255),LEFT('Disaggregation Records'!$D$95:$D$183,255),0))=0,"",INDEX('Disaggregation Records'!$E$95:$E$183,MATCH(LEFT(Z419,255),LEFT('Disaggregation Records'!$D$95:$D$183,255),0))),"")</f>
        <v/>
      </c>
      <c r="D419" s="467" t="str">
        <f t="array" ref="D419">IFERROR(IF(INDEX('Disaggregation Records'!$F$95:$F$183,MATCH(LEFT(Z419,255),LEFT('Disaggregation Records'!$D$95:$D$183,255),0))=0,"",INDEX('Disaggregation Records'!$F$95:$F$183,MATCH(LEFT(Z419,255),LEFT('Disaggregation Records'!$D$95:$D$183,255),0))),"")</f>
        <v/>
      </c>
      <c r="E419" s="386" t="str">
        <f t="array" ref="E419">IFERROR(IF(INDEX('Disaggregation Data'!$K$315:$K$576,MATCH(LEFT(X419,255),LEFT('Disaggregation Data'!$J$315:$J$576,255),0))=0,"",INDEX('Disaggregation Data'!$K$315:$K$576,MATCH(LEFT(X419,255),LEFT('Disaggregation Data'!J$315:$J$576,255),0))),"")</f>
        <v/>
      </c>
      <c r="F419" s="387" t="str">
        <f t="array" ref="F419">IFERROR(IF(INDEX('Disaggregation Data'!$L$315:$L$576,MATCH(LEFT(X419,255),LEFT('Disaggregation Data'!$J$315:$J$576,255),0))=0,"",INDEX('Disaggregation Data'!$L$315:$L$576,MATCH(LEFT(X419,255),LEFT('Disaggregation Data'!J$315:$J$576,255),0))),"")</f>
        <v/>
      </c>
      <c r="G419" s="442" t="str">
        <f t="array" ref="G419">IFERROR(IF(INDEX('Disaggregation Data'!$M$315:$M$576,MATCH(LEFT(X419,255),LEFT('Disaggregation Data'!$J$315:$J$576,255),0))=0,(E419/F419)*100,INDEX('Disaggregation Data'!$M$315:$M$576,MATCH(LEFT(X419,255),LEFT('Disaggregation Data'!J$315:$J$576,255),0))),"")</f>
        <v/>
      </c>
      <c r="H419" s="390" t="str">
        <f t="array" ref="H419">IFERROR(IF(INDEX('Disaggregation Data'!$N$315:$N$576,MATCH(LEFT(X419,255),LEFT('Disaggregation Data'!$J$315:$J$576,255),0))=0,"",INDEX('Disaggregation Data'!$N$315:$N$576,MATCH(LEFT(X419,255),LEFT('Disaggregation Data'!J$315:$J$576,255),0))),"")</f>
        <v/>
      </c>
      <c r="I419" s="471"/>
      <c r="J419" s="471"/>
      <c r="K419" s="471"/>
      <c r="L419" s="471"/>
      <c r="M419" s="471"/>
      <c r="N419" s="471"/>
      <c r="O419" s="471"/>
      <c r="P419" s="471"/>
      <c r="Q419" s="471"/>
      <c r="R419" s="471"/>
      <c r="S419" s="471"/>
      <c r="T419" s="471"/>
      <c r="U419" s="390" t="str">
        <f t="array" ref="U419">IFERROR(IF(INDEX('Disaggregation Data'!$O$315:$O$576,MATCH(LEFT(X419,255),LEFT('Disaggregation Data'!$J$315:$J$576,255),0))=0,"",INDEX('Disaggregation Data'!$O$315:$O$576,MATCH(LEFT(X419,255),LEFT('Disaggregation Data'!J$315:$J$576,255),0))),"")</f>
        <v/>
      </c>
      <c r="V419" s="402" t="str">
        <f t="array" ref="V419">IFERROR(IF(INDEX('Disaggregation Data'!$P$315:$P$576,MATCH(LEFT(X419,255),LEFT('Disaggregation Data'!$J$315:$J$576,255),0))=0,"",INDEX('Disaggregation Data'!$P$315:$P$576,MATCH(LEFT(X419,255),LEFT('Disaggregation Data'!J$315:$J$576,255),0))),"")</f>
        <v/>
      </c>
      <c r="W419" s="472"/>
      <c r="X419" s="472" t="str">
        <f t="shared" si="28"/>
        <v/>
      </c>
      <c r="Y419" s="472">
        <f t="shared" si="29"/>
        <v>93</v>
      </c>
      <c r="Z419" s="472" t="str">
        <f t="shared" si="30"/>
        <v/>
      </c>
      <c r="AA419" s="472" t="b">
        <f t="shared" si="31"/>
        <v>0</v>
      </c>
      <c r="AB419" s="472" t="s">
        <v>1947</v>
      </c>
      <c r="AC419" s="472" t="str">
        <f t="array" ref="AC419">IFERROR(IF(INDEX('Disaggregation Records'!$G$95:$G$183,MATCH(LEFT(Z419,255),LEFT('Disaggregation Records'!$D$95:$D$183,255),0))=0,"",INDEX('Disaggregation Records'!$G$95:$G$183,MATCH(LEFT(Z419,255),LEFT('Disaggregation Records'!$D$95:$D$183,255),0))),"")</f>
        <v/>
      </c>
      <c r="AD419" s="472" t="s">
        <v>791</v>
      </c>
      <c r="AE419" s="219"/>
      <c r="AF419" s="135"/>
      <c r="AG419" s="135"/>
    </row>
    <row r="420" spans="1:33" ht="37.5" customHeight="1" x14ac:dyDescent="0.3">
      <c r="A420" s="367">
        <v>10</v>
      </c>
      <c r="B420" s="384" t="str">
        <f>IFERROR(VLOOKUP(A420,'Coverage Indicators - Section D'!$A$10:$Y$38,25,FALSE),"")</f>
        <v/>
      </c>
      <c r="C420" s="467" t="str">
        <f t="array" ref="C420">IFERROR(IF(INDEX('Disaggregation Records'!$E$95:$E$183,MATCH(LEFT(Z420,255),LEFT('Disaggregation Records'!$D$95:$D$183,255),0))=0,"",INDEX('Disaggregation Records'!$E$95:$E$183,MATCH(LEFT(Z420,255),LEFT('Disaggregation Records'!$D$95:$D$183,255),0))),"")</f>
        <v/>
      </c>
      <c r="D420" s="467" t="str">
        <f t="array" ref="D420">IFERROR(IF(INDEX('Disaggregation Records'!$F$95:$F$183,MATCH(LEFT(Z420,255),LEFT('Disaggregation Records'!$D$95:$D$183,255),0))=0,"",INDEX('Disaggregation Records'!$F$95:$F$183,MATCH(LEFT(Z420,255),LEFT('Disaggregation Records'!$D$95:$D$183,255),0))),"")</f>
        <v/>
      </c>
      <c r="E420" s="386" t="str">
        <f t="array" ref="E420">IFERROR(IF(INDEX('Disaggregation Data'!$K$315:$K$576,MATCH(LEFT(X420,255),LEFT('Disaggregation Data'!$J$315:$J$576,255),0))=0,"",INDEX('Disaggregation Data'!$K$315:$K$576,MATCH(LEFT(X420,255),LEFT('Disaggregation Data'!J$315:$J$576,255),0))),"")</f>
        <v/>
      </c>
      <c r="F420" s="387" t="str">
        <f t="array" ref="F420">IFERROR(IF(INDEX('Disaggregation Data'!$L$315:$L$576,MATCH(LEFT(X420,255),LEFT('Disaggregation Data'!$J$315:$J$576,255),0))=0,"",INDEX('Disaggregation Data'!$L$315:$L$576,MATCH(LEFT(X420,255),LEFT('Disaggregation Data'!J$315:$J$576,255),0))),"")</f>
        <v/>
      </c>
      <c r="G420" s="442" t="str">
        <f t="array" ref="G420">IFERROR(IF(INDEX('Disaggregation Data'!$M$315:$M$576,MATCH(LEFT(X420,255),LEFT('Disaggregation Data'!$J$315:$J$576,255),0))=0,(E420/F420)*100,INDEX('Disaggregation Data'!$M$315:$M$576,MATCH(LEFT(X420,255),LEFT('Disaggregation Data'!J$315:$J$576,255),0))),"")</f>
        <v/>
      </c>
      <c r="H420" s="390" t="str">
        <f t="array" ref="H420">IFERROR(IF(INDEX('Disaggregation Data'!$N$315:$N$576,MATCH(LEFT(X420,255),LEFT('Disaggregation Data'!$J$315:$J$576,255),0))=0,"",INDEX('Disaggregation Data'!$N$315:$N$576,MATCH(LEFT(X420,255),LEFT('Disaggregation Data'!J$315:$J$576,255),0))),"")</f>
        <v/>
      </c>
      <c r="I420" s="471"/>
      <c r="J420" s="471"/>
      <c r="K420" s="471"/>
      <c r="L420" s="471"/>
      <c r="M420" s="471"/>
      <c r="N420" s="471"/>
      <c r="O420" s="471"/>
      <c r="P420" s="471"/>
      <c r="Q420" s="471"/>
      <c r="R420" s="471"/>
      <c r="S420" s="471"/>
      <c r="T420" s="471"/>
      <c r="U420" s="390" t="str">
        <f t="array" ref="U420">IFERROR(IF(INDEX('Disaggregation Data'!$O$315:$O$576,MATCH(LEFT(X420,255),LEFT('Disaggregation Data'!$J$315:$J$576,255),0))=0,"",INDEX('Disaggregation Data'!$O$315:$O$576,MATCH(LEFT(X420,255),LEFT('Disaggregation Data'!J$315:$J$576,255),0))),"")</f>
        <v/>
      </c>
      <c r="V420" s="402" t="str">
        <f t="array" ref="V420">IFERROR(IF(INDEX('Disaggregation Data'!$P$315:$P$576,MATCH(LEFT(X420,255),LEFT('Disaggregation Data'!$J$315:$J$576,255),0))=0,"",INDEX('Disaggregation Data'!$P$315:$P$576,MATCH(LEFT(X420,255),LEFT('Disaggregation Data'!J$315:$J$576,255),0))),"")</f>
        <v/>
      </c>
      <c r="W420" s="472"/>
      <c r="X420" s="472" t="str">
        <f t="shared" si="28"/>
        <v/>
      </c>
      <c r="Y420" s="472">
        <f t="shared" si="29"/>
        <v>94</v>
      </c>
      <c r="Z420" s="472" t="str">
        <f t="shared" si="30"/>
        <v/>
      </c>
      <c r="AA420" s="472" t="b">
        <f t="shared" si="31"/>
        <v>0</v>
      </c>
      <c r="AB420" s="472" t="s">
        <v>1948</v>
      </c>
      <c r="AC420" s="472" t="str">
        <f t="array" ref="AC420">IFERROR(IF(INDEX('Disaggregation Records'!$G$95:$G$183,MATCH(LEFT(Z420,255),LEFT('Disaggregation Records'!$D$95:$D$183,255),0))=0,"",INDEX('Disaggregation Records'!$G$95:$G$183,MATCH(LEFT(Z420,255),LEFT('Disaggregation Records'!$D$95:$D$183,255),0))),"")</f>
        <v/>
      </c>
      <c r="AD420" s="472" t="s">
        <v>791</v>
      </c>
      <c r="AE420" s="219"/>
      <c r="AF420" s="135"/>
      <c r="AG420" s="135"/>
    </row>
    <row r="421" spans="1:33" ht="37.5" customHeight="1" x14ac:dyDescent="0.3">
      <c r="A421" s="367">
        <v>10</v>
      </c>
      <c r="B421" s="384" t="str">
        <f>IFERROR(VLOOKUP(A421,'Coverage Indicators - Section D'!$A$10:$Y$38,25,FALSE),"")</f>
        <v/>
      </c>
      <c r="C421" s="467" t="str">
        <f t="array" ref="C421">IFERROR(IF(INDEX('Disaggregation Records'!$E$95:$E$183,MATCH(LEFT(Z421,255),LEFT('Disaggregation Records'!$D$95:$D$183,255),0))=0,"",INDEX('Disaggregation Records'!$E$95:$E$183,MATCH(LEFT(Z421,255),LEFT('Disaggregation Records'!$D$95:$D$183,255),0))),"")</f>
        <v/>
      </c>
      <c r="D421" s="467" t="str">
        <f t="array" ref="D421">IFERROR(IF(INDEX('Disaggregation Records'!$F$95:$F$183,MATCH(LEFT(Z421,255),LEFT('Disaggregation Records'!$D$95:$D$183,255),0))=0,"",INDEX('Disaggregation Records'!$F$95:$F$183,MATCH(LEFT(Z421,255),LEFT('Disaggregation Records'!$D$95:$D$183,255),0))),"")</f>
        <v/>
      </c>
      <c r="E421" s="386" t="str">
        <f t="array" ref="E421">IFERROR(IF(INDEX('Disaggregation Data'!$K$315:$K$576,MATCH(LEFT(X421,255),LEFT('Disaggregation Data'!$J$315:$J$576,255),0))=0,"",INDEX('Disaggregation Data'!$K$315:$K$576,MATCH(LEFT(X421,255),LEFT('Disaggregation Data'!J$315:$J$576,255),0))),"")</f>
        <v/>
      </c>
      <c r="F421" s="387" t="str">
        <f t="array" ref="F421">IFERROR(IF(INDEX('Disaggregation Data'!$L$315:$L$576,MATCH(LEFT(X421,255),LEFT('Disaggregation Data'!$J$315:$J$576,255),0))=0,"",INDEX('Disaggregation Data'!$L$315:$L$576,MATCH(LEFT(X421,255),LEFT('Disaggregation Data'!J$315:$J$576,255),0))),"")</f>
        <v/>
      </c>
      <c r="G421" s="442" t="str">
        <f t="array" ref="G421">IFERROR(IF(INDEX('Disaggregation Data'!$M$315:$M$576,MATCH(LEFT(X421,255),LEFT('Disaggregation Data'!$J$315:$J$576,255),0))=0,(E421/F421)*100,INDEX('Disaggregation Data'!$M$315:$M$576,MATCH(LEFT(X421,255),LEFT('Disaggregation Data'!J$315:$J$576,255),0))),"")</f>
        <v/>
      </c>
      <c r="H421" s="390" t="str">
        <f t="array" ref="H421">IFERROR(IF(INDEX('Disaggregation Data'!$N$315:$N$576,MATCH(LEFT(X421,255),LEFT('Disaggregation Data'!$J$315:$J$576,255),0))=0,"",INDEX('Disaggregation Data'!$N$315:$N$576,MATCH(LEFT(X421,255),LEFT('Disaggregation Data'!J$315:$J$576,255),0))),"")</f>
        <v/>
      </c>
      <c r="I421" s="471"/>
      <c r="J421" s="471"/>
      <c r="K421" s="471"/>
      <c r="L421" s="471"/>
      <c r="M421" s="471"/>
      <c r="N421" s="471"/>
      <c r="O421" s="471"/>
      <c r="P421" s="471"/>
      <c r="Q421" s="471"/>
      <c r="R421" s="471"/>
      <c r="S421" s="471"/>
      <c r="T421" s="471"/>
      <c r="U421" s="390" t="str">
        <f t="array" ref="U421">IFERROR(IF(INDEX('Disaggregation Data'!$O$315:$O$576,MATCH(LEFT(X421,255),LEFT('Disaggregation Data'!$J$315:$J$576,255),0))=0,"",INDEX('Disaggregation Data'!$O$315:$O$576,MATCH(LEFT(X421,255),LEFT('Disaggregation Data'!J$315:$J$576,255),0))),"")</f>
        <v/>
      </c>
      <c r="V421" s="402" t="str">
        <f t="array" ref="V421">IFERROR(IF(INDEX('Disaggregation Data'!$P$315:$P$576,MATCH(LEFT(X421,255),LEFT('Disaggregation Data'!$J$315:$J$576,255),0))=0,"",INDEX('Disaggregation Data'!$P$315:$P$576,MATCH(LEFT(X421,255),LEFT('Disaggregation Data'!J$315:$J$576,255),0))),"")</f>
        <v/>
      </c>
      <c r="W421" s="472"/>
      <c r="X421" s="472" t="str">
        <f t="shared" si="28"/>
        <v/>
      </c>
      <c r="Y421" s="472">
        <f t="shared" si="29"/>
        <v>95</v>
      </c>
      <c r="Z421" s="472" t="str">
        <f t="shared" si="30"/>
        <v/>
      </c>
      <c r="AA421" s="472" t="b">
        <f t="shared" si="31"/>
        <v>0</v>
      </c>
      <c r="AB421" s="472" t="s">
        <v>1949</v>
      </c>
      <c r="AC421" s="472" t="str">
        <f t="array" ref="AC421">IFERROR(IF(INDEX('Disaggregation Records'!$G$95:$G$183,MATCH(LEFT(Z421,255),LEFT('Disaggregation Records'!$D$95:$D$183,255),0))=0,"",INDEX('Disaggregation Records'!$G$95:$G$183,MATCH(LEFT(Z421,255),LEFT('Disaggregation Records'!$D$95:$D$183,255),0))),"")</f>
        <v/>
      </c>
      <c r="AD421" s="472" t="s">
        <v>791</v>
      </c>
      <c r="AE421" s="219"/>
      <c r="AF421" s="135"/>
      <c r="AG421" s="135"/>
    </row>
    <row r="422" spans="1:33" ht="37.5" customHeight="1" x14ac:dyDescent="0.3">
      <c r="A422" s="367">
        <v>10</v>
      </c>
      <c r="B422" s="384" t="str">
        <f>IFERROR(VLOOKUP(A422,'Coverage Indicators - Section D'!$A$10:$Y$38,25,FALSE),"")</f>
        <v/>
      </c>
      <c r="C422" s="467" t="str">
        <f t="array" ref="C422">IFERROR(IF(INDEX('Disaggregation Records'!$E$95:$E$183,MATCH(LEFT(Z422,255),LEFT('Disaggregation Records'!$D$95:$D$183,255),0))=0,"",INDEX('Disaggregation Records'!$E$95:$E$183,MATCH(LEFT(Z422,255),LEFT('Disaggregation Records'!$D$95:$D$183,255),0))),"")</f>
        <v/>
      </c>
      <c r="D422" s="467" t="str">
        <f t="array" ref="D422">IFERROR(IF(INDEX('Disaggregation Records'!$F$95:$F$183,MATCH(LEFT(Z422,255),LEFT('Disaggregation Records'!$D$95:$D$183,255),0))=0,"",INDEX('Disaggregation Records'!$F$95:$F$183,MATCH(LEFT(Z422,255),LEFT('Disaggregation Records'!$D$95:$D$183,255),0))),"")</f>
        <v/>
      </c>
      <c r="E422" s="386" t="str">
        <f t="array" ref="E422">IFERROR(IF(INDEX('Disaggregation Data'!$K$315:$K$576,MATCH(LEFT(X422,255),LEFT('Disaggregation Data'!$J$315:$J$576,255),0))=0,"",INDEX('Disaggregation Data'!$K$315:$K$576,MATCH(LEFT(X422,255),LEFT('Disaggregation Data'!J$315:$J$576,255),0))),"")</f>
        <v/>
      </c>
      <c r="F422" s="387" t="str">
        <f t="array" ref="F422">IFERROR(IF(INDEX('Disaggregation Data'!$L$315:$L$576,MATCH(LEFT(X422,255),LEFT('Disaggregation Data'!$J$315:$J$576,255),0))=0,"",INDEX('Disaggregation Data'!$L$315:$L$576,MATCH(LEFT(X422,255),LEFT('Disaggregation Data'!J$315:$J$576,255),0))),"")</f>
        <v/>
      </c>
      <c r="G422" s="442" t="str">
        <f t="array" ref="G422">IFERROR(IF(INDEX('Disaggregation Data'!$M$315:$M$576,MATCH(LEFT(X422,255),LEFT('Disaggregation Data'!$J$315:$J$576,255),0))=0,(E422/F422)*100,INDEX('Disaggregation Data'!$M$315:$M$576,MATCH(LEFT(X422,255),LEFT('Disaggregation Data'!J$315:$J$576,255),0))),"")</f>
        <v/>
      </c>
      <c r="H422" s="390" t="str">
        <f t="array" ref="H422">IFERROR(IF(INDEX('Disaggregation Data'!$N$315:$N$576,MATCH(LEFT(X422,255),LEFT('Disaggregation Data'!$J$315:$J$576,255),0))=0,"",INDEX('Disaggregation Data'!$N$315:$N$576,MATCH(LEFT(X422,255),LEFT('Disaggregation Data'!J$315:$J$576,255),0))),"")</f>
        <v/>
      </c>
      <c r="I422" s="471"/>
      <c r="J422" s="471"/>
      <c r="K422" s="471"/>
      <c r="L422" s="471"/>
      <c r="M422" s="471"/>
      <c r="N422" s="471"/>
      <c r="O422" s="471"/>
      <c r="P422" s="471"/>
      <c r="Q422" s="471"/>
      <c r="R422" s="471"/>
      <c r="S422" s="471"/>
      <c r="T422" s="471"/>
      <c r="U422" s="390" t="str">
        <f t="array" ref="U422">IFERROR(IF(INDEX('Disaggregation Data'!$O$315:$O$576,MATCH(LEFT(X422,255),LEFT('Disaggregation Data'!$J$315:$J$576,255),0))=0,"",INDEX('Disaggregation Data'!$O$315:$O$576,MATCH(LEFT(X422,255),LEFT('Disaggregation Data'!J$315:$J$576,255),0))),"")</f>
        <v/>
      </c>
      <c r="V422" s="402" t="str">
        <f t="array" ref="V422">IFERROR(IF(INDEX('Disaggregation Data'!$P$315:$P$576,MATCH(LEFT(X422,255),LEFT('Disaggregation Data'!$J$315:$J$576,255),0))=0,"",INDEX('Disaggregation Data'!$P$315:$P$576,MATCH(LEFT(X422,255),LEFT('Disaggregation Data'!J$315:$J$576,255),0))),"")</f>
        <v/>
      </c>
      <c r="W422" s="472"/>
      <c r="X422" s="472" t="str">
        <f t="shared" si="28"/>
        <v/>
      </c>
      <c r="Y422" s="472">
        <f t="shared" si="29"/>
        <v>96</v>
      </c>
      <c r="Z422" s="472" t="str">
        <f t="shared" si="30"/>
        <v/>
      </c>
      <c r="AA422" s="472" t="b">
        <f t="shared" si="31"/>
        <v>0</v>
      </c>
      <c r="AB422" s="472" t="s">
        <v>1950</v>
      </c>
      <c r="AC422" s="472" t="str">
        <f t="array" ref="AC422">IFERROR(IF(INDEX('Disaggregation Records'!$G$95:$G$183,MATCH(LEFT(Z422,255),LEFT('Disaggregation Records'!$D$95:$D$183,255),0))=0,"",INDEX('Disaggregation Records'!$G$95:$G$183,MATCH(LEFT(Z422,255),LEFT('Disaggregation Records'!$D$95:$D$183,255),0))),"")</f>
        <v/>
      </c>
      <c r="AD422" s="472" t="s">
        <v>791</v>
      </c>
      <c r="AE422" s="219"/>
      <c r="AF422" s="135"/>
      <c r="AG422" s="135"/>
    </row>
    <row r="423" spans="1:33" ht="37.5" customHeight="1" x14ac:dyDescent="0.3">
      <c r="A423" s="367">
        <v>10</v>
      </c>
      <c r="B423" s="384" t="str">
        <f>IFERROR(VLOOKUP(A423,'Coverage Indicators - Section D'!$A$10:$Y$38,25,FALSE),"")</f>
        <v/>
      </c>
      <c r="C423" s="467" t="str">
        <f t="array" ref="C423">IFERROR(IF(INDEX('Disaggregation Records'!$E$95:$E$183,MATCH(LEFT(Z423,255),LEFT('Disaggregation Records'!$D$95:$D$183,255),0))=0,"",INDEX('Disaggregation Records'!$E$95:$E$183,MATCH(LEFT(Z423,255),LEFT('Disaggregation Records'!$D$95:$D$183,255),0))),"")</f>
        <v/>
      </c>
      <c r="D423" s="467" t="str">
        <f t="array" ref="D423">IFERROR(IF(INDEX('Disaggregation Records'!$F$95:$F$183,MATCH(LEFT(Z423,255),LEFT('Disaggregation Records'!$D$95:$D$183,255),0))=0,"",INDEX('Disaggregation Records'!$F$95:$F$183,MATCH(LEFT(Z423,255),LEFT('Disaggregation Records'!$D$95:$D$183,255),0))),"")</f>
        <v/>
      </c>
      <c r="E423" s="386" t="str">
        <f t="array" ref="E423">IFERROR(IF(INDEX('Disaggregation Data'!$K$315:$K$576,MATCH(LEFT(X423,255),LEFT('Disaggregation Data'!$J$315:$J$576,255),0))=0,"",INDEX('Disaggregation Data'!$K$315:$K$576,MATCH(LEFT(X423,255),LEFT('Disaggregation Data'!J$315:$J$576,255),0))),"")</f>
        <v/>
      </c>
      <c r="F423" s="387" t="str">
        <f t="array" ref="F423">IFERROR(IF(INDEX('Disaggregation Data'!$L$315:$L$576,MATCH(LEFT(X423,255),LEFT('Disaggregation Data'!$J$315:$J$576,255),0))=0,"",INDEX('Disaggregation Data'!$L$315:$L$576,MATCH(LEFT(X423,255),LEFT('Disaggregation Data'!J$315:$J$576,255),0))),"")</f>
        <v/>
      </c>
      <c r="G423" s="442" t="str">
        <f t="array" ref="G423">IFERROR(IF(INDEX('Disaggregation Data'!$M$315:$M$576,MATCH(LEFT(X423,255),LEFT('Disaggregation Data'!$J$315:$J$576,255),0))=0,(E423/F423)*100,INDEX('Disaggregation Data'!$M$315:$M$576,MATCH(LEFT(X423,255),LEFT('Disaggregation Data'!J$315:$J$576,255),0))),"")</f>
        <v/>
      </c>
      <c r="H423" s="390" t="str">
        <f t="array" ref="H423">IFERROR(IF(INDEX('Disaggregation Data'!$N$315:$N$576,MATCH(LEFT(X423,255),LEFT('Disaggregation Data'!$J$315:$J$576,255),0))=0,"",INDEX('Disaggregation Data'!$N$315:$N$576,MATCH(LEFT(X423,255),LEFT('Disaggregation Data'!J$315:$J$576,255),0))),"")</f>
        <v/>
      </c>
      <c r="I423" s="471"/>
      <c r="J423" s="471"/>
      <c r="K423" s="471"/>
      <c r="L423" s="471"/>
      <c r="M423" s="471"/>
      <c r="N423" s="471"/>
      <c r="O423" s="471"/>
      <c r="P423" s="471"/>
      <c r="Q423" s="471"/>
      <c r="R423" s="471"/>
      <c r="S423" s="471"/>
      <c r="T423" s="471"/>
      <c r="U423" s="390" t="str">
        <f t="array" ref="U423">IFERROR(IF(INDEX('Disaggregation Data'!$O$315:$O$576,MATCH(LEFT(X423,255),LEFT('Disaggregation Data'!$J$315:$J$576,255),0))=0,"",INDEX('Disaggregation Data'!$O$315:$O$576,MATCH(LEFT(X423,255),LEFT('Disaggregation Data'!J$315:$J$576,255),0))),"")</f>
        <v/>
      </c>
      <c r="V423" s="402" t="str">
        <f t="array" ref="V423">IFERROR(IF(INDEX('Disaggregation Data'!$P$315:$P$576,MATCH(LEFT(X423,255),LEFT('Disaggregation Data'!$J$315:$J$576,255),0))=0,"",INDEX('Disaggregation Data'!$P$315:$P$576,MATCH(LEFT(X423,255),LEFT('Disaggregation Data'!J$315:$J$576,255),0))),"")</f>
        <v/>
      </c>
      <c r="W423" s="472"/>
      <c r="X423" s="472" t="str">
        <f t="shared" si="28"/>
        <v/>
      </c>
      <c r="Y423" s="472">
        <f t="shared" si="29"/>
        <v>97</v>
      </c>
      <c r="Z423" s="472" t="str">
        <f t="shared" si="30"/>
        <v/>
      </c>
      <c r="AA423" s="472" t="b">
        <f t="shared" si="31"/>
        <v>0</v>
      </c>
      <c r="AB423" s="472" t="s">
        <v>1951</v>
      </c>
      <c r="AC423" s="472" t="str">
        <f t="array" ref="AC423">IFERROR(IF(INDEX('Disaggregation Records'!$G$95:$G$183,MATCH(LEFT(Z423,255),LEFT('Disaggregation Records'!$D$95:$D$183,255),0))=0,"",INDEX('Disaggregation Records'!$G$95:$G$183,MATCH(LEFT(Z423,255),LEFT('Disaggregation Records'!$D$95:$D$183,255),0))),"")</f>
        <v/>
      </c>
      <c r="AD423" s="472" t="s">
        <v>791</v>
      </c>
      <c r="AE423" s="219"/>
      <c r="AF423" s="135"/>
      <c r="AG423" s="135"/>
    </row>
    <row r="424" spans="1:33" ht="37.5" customHeight="1" x14ac:dyDescent="0.3">
      <c r="A424" s="367">
        <v>10</v>
      </c>
      <c r="B424" s="384" t="str">
        <f>IFERROR(VLOOKUP(A424,'Coverage Indicators - Section D'!$A$10:$Y$38,25,FALSE),"")</f>
        <v/>
      </c>
      <c r="C424" s="467" t="str">
        <f t="array" ref="C424">IFERROR(IF(INDEX('Disaggregation Records'!$E$95:$E$183,MATCH(LEFT(Z424,255),LEFT('Disaggregation Records'!$D$95:$D$183,255),0))=0,"",INDEX('Disaggregation Records'!$E$95:$E$183,MATCH(LEFT(Z424,255),LEFT('Disaggregation Records'!$D$95:$D$183,255),0))),"")</f>
        <v/>
      </c>
      <c r="D424" s="467" t="str">
        <f t="array" ref="D424">IFERROR(IF(INDEX('Disaggregation Records'!$F$95:$F$183,MATCH(LEFT(Z424,255),LEFT('Disaggregation Records'!$D$95:$D$183,255),0))=0,"",INDEX('Disaggregation Records'!$F$95:$F$183,MATCH(LEFT(Z424,255),LEFT('Disaggregation Records'!$D$95:$D$183,255),0))),"")</f>
        <v/>
      </c>
      <c r="E424" s="386" t="str">
        <f t="array" ref="E424">IFERROR(IF(INDEX('Disaggregation Data'!$K$315:$K$576,MATCH(LEFT(X424,255),LEFT('Disaggregation Data'!$J$315:$J$576,255),0))=0,"",INDEX('Disaggregation Data'!$K$315:$K$576,MATCH(LEFT(X424,255),LEFT('Disaggregation Data'!J$315:$J$576,255),0))),"")</f>
        <v/>
      </c>
      <c r="F424" s="387" t="str">
        <f t="array" ref="F424">IFERROR(IF(INDEX('Disaggregation Data'!$L$315:$L$576,MATCH(LEFT(X424,255),LEFT('Disaggregation Data'!$J$315:$J$576,255),0))=0,"",INDEX('Disaggregation Data'!$L$315:$L$576,MATCH(LEFT(X424,255),LEFT('Disaggregation Data'!J$315:$J$576,255),0))),"")</f>
        <v/>
      </c>
      <c r="G424" s="442" t="str">
        <f t="array" ref="G424">IFERROR(IF(INDEX('Disaggregation Data'!$M$315:$M$576,MATCH(LEFT(X424,255),LEFT('Disaggregation Data'!$J$315:$J$576,255),0))=0,(E424/F424)*100,INDEX('Disaggregation Data'!$M$315:$M$576,MATCH(LEFT(X424,255),LEFT('Disaggregation Data'!J$315:$J$576,255),0))),"")</f>
        <v/>
      </c>
      <c r="H424" s="390" t="str">
        <f t="array" ref="H424">IFERROR(IF(INDEX('Disaggregation Data'!$N$315:$N$576,MATCH(LEFT(X424,255),LEFT('Disaggregation Data'!$J$315:$J$576,255),0))=0,"",INDEX('Disaggregation Data'!$N$315:$N$576,MATCH(LEFT(X424,255),LEFT('Disaggregation Data'!J$315:$J$576,255),0))),"")</f>
        <v/>
      </c>
      <c r="I424" s="471"/>
      <c r="J424" s="471"/>
      <c r="K424" s="471"/>
      <c r="L424" s="471"/>
      <c r="M424" s="471"/>
      <c r="N424" s="471"/>
      <c r="O424" s="471"/>
      <c r="P424" s="471"/>
      <c r="Q424" s="471"/>
      <c r="R424" s="471"/>
      <c r="S424" s="471"/>
      <c r="T424" s="471"/>
      <c r="U424" s="390" t="str">
        <f t="array" ref="U424">IFERROR(IF(INDEX('Disaggregation Data'!$O$315:$O$576,MATCH(LEFT(X424,255),LEFT('Disaggregation Data'!$J$315:$J$576,255),0))=0,"",INDEX('Disaggregation Data'!$O$315:$O$576,MATCH(LEFT(X424,255),LEFT('Disaggregation Data'!J$315:$J$576,255),0))),"")</f>
        <v/>
      </c>
      <c r="V424" s="402" t="str">
        <f t="array" ref="V424">IFERROR(IF(INDEX('Disaggregation Data'!$P$315:$P$576,MATCH(LEFT(X424,255),LEFT('Disaggregation Data'!$J$315:$J$576,255),0))=0,"",INDEX('Disaggregation Data'!$P$315:$P$576,MATCH(LEFT(X424,255),LEFT('Disaggregation Data'!J$315:$J$576,255),0))),"")</f>
        <v/>
      </c>
      <c r="W424" s="472"/>
      <c r="X424" s="472" t="str">
        <f t="shared" si="28"/>
        <v/>
      </c>
      <c r="Y424" s="472">
        <f t="shared" si="29"/>
        <v>98</v>
      </c>
      <c r="Z424" s="472" t="str">
        <f t="shared" si="30"/>
        <v/>
      </c>
      <c r="AA424" s="472" t="b">
        <f t="shared" si="31"/>
        <v>0</v>
      </c>
      <c r="AB424" s="472" t="s">
        <v>1952</v>
      </c>
      <c r="AC424" s="472" t="str">
        <f t="array" ref="AC424">IFERROR(IF(INDEX('Disaggregation Records'!$G$95:$G$183,MATCH(LEFT(Z424,255),LEFT('Disaggregation Records'!$D$95:$D$183,255),0))=0,"",INDEX('Disaggregation Records'!$G$95:$G$183,MATCH(LEFT(Z424,255),LEFT('Disaggregation Records'!$D$95:$D$183,255),0))),"")</f>
        <v/>
      </c>
      <c r="AD424" s="472" t="s">
        <v>791</v>
      </c>
      <c r="AE424" s="219"/>
      <c r="AF424" s="135"/>
      <c r="AG424" s="135"/>
    </row>
    <row r="425" spans="1:33" ht="37.5" customHeight="1" x14ac:dyDescent="0.3">
      <c r="A425" s="367">
        <v>10</v>
      </c>
      <c r="B425" s="384" t="str">
        <f>IFERROR(VLOOKUP(A425,'Coverage Indicators - Section D'!$A$10:$Y$38,25,FALSE),"")</f>
        <v/>
      </c>
      <c r="C425" s="467" t="str">
        <f t="array" ref="C425">IFERROR(IF(INDEX('Disaggregation Records'!$E$95:$E$183,MATCH(LEFT(Z425,255),LEFT('Disaggregation Records'!$D$95:$D$183,255),0))=0,"",INDEX('Disaggregation Records'!$E$95:$E$183,MATCH(LEFT(Z425,255),LEFT('Disaggregation Records'!$D$95:$D$183,255),0))),"")</f>
        <v/>
      </c>
      <c r="D425" s="467" t="str">
        <f t="array" ref="D425">IFERROR(IF(INDEX('Disaggregation Records'!$F$95:$F$183,MATCH(LEFT(Z425,255),LEFT('Disaggregation Records'!$D$95:$D$183,255),0))=0,"",INDEX('Disaggregation Records'!$F$95:$F$183,MATCH(LEFT(Z425,255),LEFT('Disaggregation Records'!$D$95:$D$183,255),0))),"")</f>
        <v/>
      </c>
      <c r="E425" s="386" t="str">
        <f t="array" ref="E425">IFERROR(IF(INDEX('Disaggregation Data'!$K$315:$K$576,MATCH(LEFT(X425,255),LEFT('Disaggregation Data'!$J$315:$J$576,255),0))=0,"",INDEX('Disaggregation Data'!$K$315:$K$576,MATCH(LEFT(X425,255),LEFT('Disaggregation Data'!J$315:$J$576,255),0))),"")</f>
        <v/>
      </c>
      <c r="F425" s="387" t="str">
        <f t="array" ref="F425">IFERROR(IF(INDEX('Disaggregation Data'!$L$315:$L$576,MATCH(LEFT(X425,255),LEFT('Disaggregation Data'!$J$315:$J$576,255),0))=0,"",INDEX('Disaggregation Data'!$L$315:$L$576,MATCH(LEFT(X425,255),LEFT('Disaggregation Data'!J$315:$J$576,255),0))),"")</f>
        <v/>
      </c>
      <c r="G425" s="442" t="str">
        <f t="array" ref="G425">IFERROR(IF(INDEX('Disaggregation Data'!$M$315:$M$576,MATCH(LEFT(X425,255),LEFT('Disaggregation Data'!$J$315:$J$576,255),0))=0,(E425/F425)*100,INDEX('Disaggregation Data'!$M$315:$M$576,MATCH(LEFT(X425,255),LEFT('Disaggregation Data'!J$315:$J$576,255),0))),"")</f>
        <v/>
      </c>
      <c r="H425" s="390" t="str">
        <f t="array" ref="H425">IFERROR(IF(INDEX('Disaggregation Data'!$N$315:$N$576,MATCH(LEFT(X425,255),LEFT('Disaggregation Data'!$J$315:$J$576,255),0))=0,"",INDEX('Disaggregation Data'!$N$315:$N$576,MATCH(LEFT(X425,255),LEFT('Disaggregation Data'!J$315:$J$576,255),0))),"")</f>
        <v/>
      </c>
      <c r="I425" s="471"/>
      <c r="J425" s="471"/>
      <c r="K425" s="471"/>
      <c r="L425" s="471"/>
      <c r="M425" s="471"/>
      <c r="N425" s="471"/>
      <c r="O425" s="471"/>
      <c r="P425" s="471"/>
      <c r="Q425" s="471"/>
      <c r="R425" s="471"/>
      <c r="S425" s="471"/>
      <c r="T425" s="471"/>
      <c r="U425" s="390" t="str">
        <f t="array" ref="U425">IFERROR(IF(INDEX('Disaggregation Data'!$O$315:$O$576,MATCH(LEFT(X425,255),LEFT('Disaggregation Data'!$J$315:$J$576,255),0))=0,"",INDEX('Disaggregation Data'!$O$315:$O$576,MATCH(LEFT(X425,255),LEFT('Disaggregation Data'!J$315:$J$576,255),0))),"")</f>
        <v/>
      </c>
      <c r="V425" s="402" t="str">
        <f t="array" ref="V425">IFERROR(IF(INDEX('Disaggregation Data'!$P$315:$P$576,MATCH(LEFT(X425,255),LEFT('Disaggregation Data'!$J$315:$J$576,255),0))=0,"",INDEX('Disaggregation Data'!$P$315:$P$576,MATCH(LEFT(X425,255),LEFT('Disaggregation Data'!J$315:$J$576,255),0))),"")</f>
        <v/>
      </c>
      <c r="W425" s="472"/>
      <c r="X425" s="472" t="str">
        <f t="shared" si="28"/>
        <v/>
      </c>
      <c r="Y425" s="472">
        <f t="shared" si="29"/>
        <v>99</v>
      </c>
      <c r="Z425" s="472" t="str">
        <f t="shared" si="30"/>
        <v/>
      </c>
      <c r="AA425" s="472" t="b">
        <f t="shared" si="31"/>
        <v>0</v>
      </c>
      <c r="AB425" s="472" t="s">
        <v>1953</v>
      </c>
      <c r="AC425" s="472" t="str">
        <f t="array" ref="AC425">IFERROR(IF(INDEX('Disaggregation Records'!$G$95:$G$183,MATCH(LEFT(Z425,255),LEFT('Disaggregation Records'!$D$95:$D$183,255),0))=0,"",INDEX('Disaggregation Records'!$G$95:$G$183,MATCH(LEFT(Z425,255),LEFT('Disaggregation Records'!$D$95:$D$183,255),0))),"")</f>
        <v/>
      </c>
      <c r="AD425" s="472" t="s">
        <v>791</v>
      </c>
      <c r="AE425" s="219"/>
      <c r="AF425" s="135"/>
      <c r="AG425" s="135"/>
    </row>
    <row r="426" spans="1:33" ht="37.5" customHeight="1" x14ac:dyDescent="0.3">
      <c r="A426" s="367">
        <v>10</v>
      </c>
      <c r="B426" s="384" t="str">
        <f>IFERROR(VLOOKUP(A426,'Coverage Indicators - Section D'!$A$10:$Y$38,25,FALSE),"")</f>
        <v/>
      </c>
      <c r="C426" s="467" t="str">
        <f t="array" ref="C426">IFERROR(IF(INDEX('Disaggregation Records'!$E$95:$E$183,MATCH(LEFT(Z426,255),LEFT('Disaggregation Records'!$D$95:$D$183,255),0))=0,"",INDEX('Disaggregation Records'!$E$95:$E$183,MATCH(LEFT(Z426,255),LEFT('Disaggregation Records'!$D$95:$D$183,255),0))),"")</f>
        <v/>
      </c>
      <c r="D426" s="467" t="str">
        <f t="array" ref="D426">IFERROR(IF(INDEX('Disaggregation Records'!$F$95:$F$183,MATCH(LEFT(Z426,255),LEFT('Disaggregation Records'!$D$95:$D$183,255),0))=0,"",INDEX('Disaggregation Records'!$F$95:$F$183,MATCH(LEFT(Z426,255),LEFT('Disaggregation Records'!$D$95:$D$183,255),0))),"")</f>
        <v/>
      </c>
      <c r="E426" s="386" t="str">
        <f t="array" ref="E426">IFERROR(IF(INDEX('Disaggregation Data'!$K$315:$K$576,MATCH(LEFT(X426,255),LEFT('Disaggregation Data'!$J$315:$J$576,255),0))=0,"",INDEX('Disaggregation Data'!$K$315:$K$576,MATCH(LEFT(X426,255),LEFT('Disaggregation Data'!J$315:$J$576,255),0))),"")</f>
        <v/>
      </c>
      <c r="F426" s="387" t="str">
        <f t="array" ref="F426">IFERROR(IF(INDEX('Disaggregation Data'!$L$315:$L$576,MATCH(LEFT(X426,255),LEFT('Disaggregation Data'!$J$315:$J$576,255),0))=0,"",INDEX('Disaggregation Data'!$L$315:$L$576,MATCH(LEFT(X426,255),LEFT('Disaggregation Data'!J$315:$J$576,255),0))),"")</f>
        <v/>
      </c>
      <c r="G426" s="442" t="str">
        <f t="array" ref="G426">IFERROR(IF(INDEX('Disaggregation Data'!$M$315:$M$576,MATCH(LEFT(X426,255),LEFT('Disaggregation Data'!$J$315:$J$576,255),0))=0,(E426/F426)*100,INDEX('Disaggregation Data'!$M$315:$M$576,MATCH(LEFT(X426,255),LEFT('Disaggregation Data'!J$315:$J$576,255),0))),"")</f>
        <v/>
      </c>
      <c r="H426" s="390" t="str">
        <f t="array" ref="H426">IFERROR(IF(INDEX('Disaggregation Data'!$N$315:$N$576,MATCH(LEFT(X426,255),LEFT('Disaggregation Data'!$J$315:$J$576,255),0))=0,"",INDEX('Disaggregation Data'!$N$315:$N$576,MATCH(LEFT(X426,255),LEFT('Disaggregation Data'!J$315:$J$576,255),0))),"")</f>
        <v/>
      </c>
      <c r="I426" s="471"/>
      <c r="J426" s="471"/>
      <c r="K426" s="471"/>
      <c r="L426" s="471"/>
      <c r="M426" s="471"/>
      <c r="N426" s="471"/>
      <c r="O426" s="471"/>
      <c r="P426" s="471"/>
      <c r="Q426" s="471"/>
      <c r="R426" s="471"/>
      <c r="S426" s="471"/>
      <c r="T426" s="471"/>
      <c r="U426" s="390" t="str">
        <f t="array" ref="U426">IFERROR(IF(INDEX('Disaggregation Data'!$O$315:$O$576,MATCH(LEFT(X426,255),LEFT('Disaggregation Data'!$J$315:$J$576,255),0))=0,"",INDEX('Disaggregation Data'!$O$315:$O$576,MATCH(LEFT(X426,255),LEFT('Disaggregation Data'!J$315:$J$576,255),0))),"")</f>
        <v/>
      </c>
      <c r="V426" s="402" t="str">
        <f t="array" ref="V426">IFERROR(IF(INDEX('Disaggregation Data'!$P$315:$P$576,MATCH(LEFT(X426,255),LEFT('Disaggregation Data'!$J$315:$J$576,255),0))=0,"",INDEX('Disaggregation Data'!$P$315:$P$576,MATCH(LEFT(X426,255),LEFT('Disaggregation Data'!J$315:$J$576,255),0))),"")</f>
        <v/>
      </c>
      <c r="W426" s="472"/>
      <c r="X426" s="472" t="str">
        <f t="shared" si="28"/>
        <v/>
      </c>
      <c r="Y426" s="472">
        <f t="shared" si="29"/>
        <v>100</v>
      </c>
      <c r="Z426" s="472" t="str">
        <f t="shared" si="30"/>
        <v/>
      </c>
      <c r="AA426" s="472" t="b">
        <f t="shared" si="31"/>
        <v>0</v>
      </c>
      <c r="AB426" s="472" t="s">
        <v>1954</v>
      </c>
      <c r="AC426" s="472" t="str">
        <f t="array" ref="AC426">IFERROR(IF(INDEX('Disaggregation Records'!$G$95:$G$183,MATCH(LEFT(Z426,255),LEFT('Disaggregation Records'!$D$95:$D$183,255),0))=0,"",INDEX('Disaggregation Records'!$G$95:$G$183,MATCH(LEFT(Z426,255),LEFT('Disaggregation Records'!$D$95:$D$183,255),0))),"")</f>
        <v/>
      </c>
      <c r="AD426" s="472" t="s">
        <v>791</v>
      </c>
      <c r="AE426" s="219"/>
      <c r="AF426" s="135"/>
      <c r="AG426" s="135"/>
    </row>
    <row r="427" spans="1:33" ht="37.5" customHeight="1" x14ac:dyDescent="0.3">
      <c r="A427" s="367">
        <v>11</v>
      </c>
      <c r="B427" s="384" t="str">
        <f>IFERROR(VLOOKUP(A427,'Coverage Indicators - Section D'!$A$10:$Y$38,25,FALSE),"")</f>
        <v/>
      </c>
      <c r="C427" s="467" t="str">
        <f t="array" ref="C427">IFERROR(IF(INDEX('Disaggregation Records'!$E$95:$E$183,MATCH(LEFT(Z427,255),LEFT('Disaggregation Records'!$D$95:$D$183,255),0))=0,"",INDEX('Disaggregation Records'!$E$95:$E$183,MATCH(LEFT(Z427,255),LEFT('Disaggregation Records'!$D$95:$D$183,255),0))),"")</f>
        <v/>
      </c>
      <c r="D427" s="467" t="str">
        <f t="array" ref="D427">IFERROR(IF(INDEX('Disaggregation Records'!$F$95:$F$183,MATCH(LEFT(Z427,255),LEFT('Disaggregation Records'!$D$95:$D$183,255),0))=0,"",INDEX('Disaggregation Records'!$F$95:$F$183,MATCH(LEFT(Z427,255),LEFT('Disaggregation Records'!$D$95:$D$183,255),0))),"")</f>
        <v/>
      </c>
      <c r="E427" s="386" t="str">
        <f t="array" ref="E427">IFERROR(IF(INDEX('Disaggregation Data'!$K$315:$K$576,MATCH(LEFT(X427,255),LEFT('Disaggregation Data'!$J$315:$J$576,255),0))=0,"",INDEX('Disaggregation Data'!$K$315:$K$576,MATCH(LEFT(X427,255),LEFT('Disaggregation Data'!J$315:$J$576,255),0))),"")</f>
        <v/>
      </c>
      <c r="F427" s="387" t="str">
        <f t="array" ref="F427">IFERROR(IF(INDEX('Disaggregation Data'!$L$315:$L$576,MATCH(LEFT(X427,255),LEFT('Disaggregation Data'!$J$315:$J$576,255),0))=0,"",INDEX('Disaggregation Data'!$L$315:$L$576,MATCH(LEFT(X427,255),LEFT('Disaggregation Data'!J$315:$J$576,255),0))),"")</f>
        <v/>
      </c>
      <c r="G427" s="442" t="str">
        <f t="array" ref="G427">IFERROR(IF(INDEX('Disaggregation Data'!$M$315:$M$576,MATCH(LEFT(X427,255),LEFT('Disaggregation Data'!$J$315:$J$576,255),0))=0,(E427/F427)*100,INDEX('Disaggregation Data'!$M$315:$M$576,MATCH(LEFT(X427,255),LEFT('Disaggregation Data'!J$315:$J$576,255),0))),"")</f>
        <v/>
      </c>
      <c r="H427" s="390" t="str">
        <f t="array" ref="H427">IFERROR(IF(INDEX('Disaggregation Data'!$N$315:$N$576,MATCH(LEFT(X427,255),LEFT('Disaggregation Data'!$J$315:$J$576,255),0))=0,"",INDEX('Disaggregation Data'!$N$315:$N$576,MATCH(LEFT(X427,255),LEFT('Disaggregation Data'!J$315:$J$576,255),0))),"")</f>
        <v/>
      </c>
      <c r="I427" s="471"/>
      <c r="J427" s="471"/>
      <c r="K427" s="471"/>
      <c r="L427" s="471"/>
      <c r="M427" s="471"/>
      <c r="N427" s="471"/>
      <c r="O427" s="471"/>
      <c r="P427" s="471"/>
      <c r="Q427" s="471"/>
      <c r="R427" s="471"/>
      <c r="S427" s="471"/>
      <c r="T427" s="471"/>
      <c r="U427" s="390" t="str">
        <f t="array" ref="U427">IFERROR(IF(INDEX('Disaggregation Data'!$O$315:$O$576,MATCH(LEFT(X427,255),LEFT('Disaggregation Data'!$J$315:$J$576,255),0))=0,"",INDEX('Disaggregation Data'!$O$315:$O$576,MATCH(LEFT(X427,255),LEFT('Disaggregation Data'!J$315:$J$576,255),0))),"")</f>
        <v/>
      </c>
      <c r="V427" s="402" t="str">
        <f t="array" ref="V427">IFERROR(IF(INDEX('Disaggregation Data'!$P$315:$P$576,MATCH(LEFT(X427,255),LEFT('Disaggregation Data'!$J$315:$J$576,255),0))=0,"",INDEX('Disaggregation Data'!$P$315:$P$576,MATCH(LEFT(X427,255),LEFT('Disaggregation Data'!J$315:$J$576,255),0))),"")</f>
        <v/>
      </c>
      <c r="W427" s="472"/>
      <c r="X427" s="472" t="str">
        <f t="shared" si="28"/>
        <v/>
      </c>
      <c r="Y427" s="472">
        <f t="shared" si="29"/>
        <v>101</v>
      </c>
      <c r="Z427" s="472" t="str">
        <f t="shared" si="30"/>
        <v/>
      </c>
      <c r="AA427" s="472" t="b">
        <f t="shared" si="31"/>
        <v>0</v>
      </c>
      <c r="AB427" s="472" t="s">
        <v>1955</v>
      </c>
      <c r="AC427" s="472" t="str">
        <f t="array" ref="AC427">IFERROR(IF(INDEX('Disaggregation Records'!$G$95:$G$183,MATCH(LEFT(Z427,255),LEFT('Disaggregation Records'!$D$95:$D$183,255),0))=0,"",INDEX('Disaggregation Records'!$G$95:$G$183,MATCH(LEFT(Z427,255),LEFT('Disaggregation Records'!$D$95:$D$183,255),0))),"")</f>
        <v/>
      </c>
      <c r="AD427" s="472" t="s">
        <v>794</v>
      </c>
      <c r="AE427" s="219"/>
      <c r="AF427" s="135"/>
      <c r="AG427" s="135"/>
    </row>
    <row r="428" spans="1:33" ht="37.5" customHeight="1" x14ac:dyDescent="0.3">
      <c r="A428" s="367">
        <v>11</v>
      </c>
      <c r="B428" s="384" t="str">
        <f>IFERROR(VLOOKUP(A428,'Coverage Indicators - Section D'!$A$10:$Y$38,25,FALSE),"")</f>
        <v/>
      </c>
      <c r="C428" s="467" t="str">
        <f t="array" ref="C428">IFERROR(IF(INDEX('Disaggregation Records'!$E$95:$E$183,MATCH(LEFT(Z428,255),LEFT('Disaggregation Records'!$D$95:$D$183,255),0))=0,"",INDEX('Disaggregation Records'!$E$95:$E$183,MATCH(LEFT(Z428,255),LEFT('Disaggregation Records'!$D$95:$D$183,255),0))),"")</f>
        <v/>
      </c>
      <c r="D428" s="467" t="str">
        <f t="array" ref="D428">IFERROR(IF(INDEX('Disaggregation Records'!$F$95:$F$183,MATCH(LEFT(Z428,255),LEFT('Disaggregation Records'!$D$95:$D$183,255),0))=0,"",INDEX('Disaggregation Records'!$F$95:$F$183,MATCH(LEFT(Z428,255),LEFT('Disaggregation Records'!$D$95:$D$183,255),0))),"")</f>
        <v/>
      </c>
      <c r="E428" s="386" t="str">
        <f t="array" ref="E428">IFERROR(IF(INDEX('Disaggregation Data'!$K$315:$K$576,MATCH(LEFT(X428,255),LEFT('Disaggregation Data'!$J$315:$J$576,255),0))=0,"",INDEX('Disaggregation Data'!$K$315:$K$576,MATCH(LEFT(X428,255),LEFT('Disaggregation Data'!J$315:$J$576,255),0))),"")</f>
        <v/>
      </c>
      <c r="F428" s="387" t="str">
        <f t="array" ref="F428">IFERROR(IF(INDEX('Disaggregation Data'!$L$315:$L$576,MATCH(LEFT(X428,255),LEFT('Disaggregation Data'!$J$315:$J$576,255),0))=0,"",INDEX('Disaggregation Data'!$L$315:$L$576,MATCH(LEFT(X428,255),LEFT('Disaggregation Data'!J$315:$J$576,255),0))),"")</f>
        <v/>
      </c>
      <c r="G428" s="442" t="str">
        <f t="array" ref="G428">IFERROR(IF(INDEX('Disaggregation Data'!$M$315:$M$576,MATCH(LEFT(X428,255),LEFT('Disaggregation Data'!$J$315:$J$576,255),0))=0,(E428/F428)*100,INDEX('Disaggregation Data'!$M$315:$M$576,MATCH(LEFT(X428,255),LEFT('Disaggregation Data'!J$315:$J$576,255),0))),"")</f>
        <v/>
      </c>
      <c r="H428" s="390" t="str">
        <f t="array" ref="H428">IFERROR(IF(INDEX('Disaggregation Data'!$N$315:$N$576,MATCH(LEFT(X428,255),LEFT('Disaggregation Data'!$J$315:$J$576,255),0))=0,"",INDEX('Disaggregation Data'!$N$315:$N$576,MATCH(LEFT(X428,255),LEFT('Disaggregation Data'!J$315:$J$576,255),0))),"")</f>
        <v/>
      </c>
      <c r="I428" s="471"/>
      <c r="J428" s="471"/>
      <c r="K428" s="471"/>
      <c r="L428" s="471"/>
      <c r="M428" s="471"/>
      <c r="N428" s="471"/>
      <c r="O428" s="471"/>
      <c r="P428" s="471"/>
      <c r="Q428" s="471"/>
      <c r="R428" s="471"/>
      <c r="S428" s="471"/>
      <c r="T428" s="471"/>
      <c r="U428" s="390" t="str">
        <f t="array" ref="U428">IFERROR(IF(INDEX('Disaggregation Data'!$O$315:$O$576,MATCH(LEFT(X428,255),LEFT('Disaggregation Data'!$J$315:$J$576,255),0))=0,"",INDEX('Disaggregation Data'!$O$315:$O$576,MATCH(LEFT(X428,255),LEFT('Disaggregation Data'!J$315:$J$576,255),0))),"")</f>
        <v/>
      </c>
      <c r="V428" s="402" t="str">
        <f t="array" ref="V428">IFERROR(IF(INDEX('Disaggregation Data'!$P$315:$P$576,MATCH(LEFT(X428,255),LEFT('Disaggregation Data'!$J$315:$J$576,255),0))=0,"",INDEX('Disaggregation Data'!$P$315:$P$576,MATCH(LEFT(X428,255),LEFT('Disaggregation Data'!J$315:$J$576,255),0))),"")</f>
        <v/>
      </c>
      <c r="W428" s="472"/>
      <c r="X428" s="472" t="str">
        <f t="shared" si="28"/>
        <v/>
      </c>
      <c r="Y428" s="472">
        <f t="shared" si="29"/>
        <v>102</v>
      </c>
      <c r="Z428" s="472" t="str">
        <f t="shared" si="30"/>
        <v/>
      </c>
      <c r="AA428" s="472" t="b">
        <f t="shared" si="31"/>
        <v>0</v>
      </c>
      <c r="AB428" s="472" t="s">
        <v>1956</v>
      </c>
      <c r="AC428" s="472" t="str">
        <f t="array" ref="AC428">IFERROR(IF(INDEX('Disaggregation Records'!$G$95:$G$183,MATCH(LEFT(Z428,255),LEFT('Disaggregation Records'!$D$95:$D$183,255),0))=0,"",INDEX('Disaggregation Records'!$G$95:$G$183,MATCH(LEFT(Z428,255),LEFT('Disaggregation Records'!$D$95:$D$183,255),0))),"")</f>
        <v/>
      </c>
      <c r="AD428" s="472" t="s">
        <v>794</v>
      </c>
      <c r="AE428" s="219"/>
      <c r="AF428" s="135"/>
      <c r="AG428" s="135"/>
    </row>
    <row r="429" spans="1:33" ht="37.5" customHeight="1" x14ac:dyDescent="0.3">
      <c r="A429" s="367">
        <v>11</v>
      </c>
      <c r="B429" s="384" t="str">
        <f>IFERROR(VLOOKUP(A429,'Coverage Indicators - Section D'!$A$10:$Y$38,25,FALSE),"")</f>
        <v/>
      </c>
      <c r="C429" s="467" t="str">
        <f t="array" ref="C429">IFERROR(IF(INDEX('Disaggregation Records'!$E$95:$E$183,MATCH(LEFT(Z429,255),LEFT('Disaggregation Records'!$D$95:$D$183,255),0))=0,"",INDEX('Disaggregation Records'!$E$95:$E$183,MATCH(LEFT(Z429,255),LEFT('Disaggregation Records'!$D$95:$D$183,255),0))),"")</f>
        <v/>
      </c>
      <c r="D429" s="467" t="str">
        <f t="array" ref="D429">IFERROR(IF(INDEX('Disaggregation Records'!$F$95:$F$183,MATCH(LEFT(Z429,255),LEFT('Disaggregation Records'!$D$95:$D$183,255),0))=0,"",INDEX('Disaggregation Records'!$F$95:$F$183,MATCH(LEFT(Z429,255),LEFT('Disaggregation Records'!$D$95:$D$183,255),0))),"")</f>
        <v/>
      </c>
      <c r="E429" s="386" t="str">
        <f t="array" ref="E429">IFERROR(IF(INDEX('Disaggregation Data'!$K$315:$K$576,MATCH(LEFT(X429,255),LEFT('Disaggregation Data'!$J$315:$J$576,255),0))=0,"",INDEX('Disaggregation Data'!$K$315:$K$576,MATCH(LEFT(X429,255),LEFT('Disaggregation Data'!J$315:$J$576,255),0))),"")</f>
        <v/>
      </c>
      <c r="F429" s="387" t="str">
        <f t="array" ref="F429">IFERROR(IF(INDEX('Disaggregation Data'!$L$315:$L$576,MATCH(LEFT(X429,255),LEFT('Disaggregation Data'!$J$315:$J$576,255),0))=0,"",INDEX('Disaggregation Data'!$L$315:$L$576,MATCH(LEFT(X429,255),LEFT('Disaggregation Data'!J$315:$J$576,255),0))),"")</f>
        <v/>
      </c>
      <c r="G429" s="442" t="str">
        <f t="array" ref="G429">IFERROR(IF(INDEX('Disaggregation Data'!$M$315:$M$576,MATCH(LEFT(X429,255),LEFT('Disaggregation Data'!$J$315:$J$576,255),0))=0,(E429/F429)*100,INDEX('Disaggregation Data'!$M$315:$M$576,MATCH(LEFT(X429,255),LEFT('Disaggregation Data'!J$315:$J$576,255),0))),"")</f>
        <v/>
      </c>
      <c r="H429" s="390" t="str">
        <f t="array" ref="H429">IFERROR(IF(INDEX('Disaggregation Data'!$N$315:$N$576,MATCH(LEFT(X429,255),LEFT('Disaggregation Data'!$J$315:$J$576,255),0))=0,"",INDEX('Disaggregation Data'!$N$315:$N$576,MATCH(LEFT(X429,255),LEFT('Disaggregation Data'!J$315:$J$576,255),0))),"")</f>
        <v/>
      </c>
      <c r="I429" s="471"/>
      <c r="J429" s="471"/>
      <c r="K429" s="471"/>
      <c r="L429" s="471"/>
      <c r="M429" s="471"/>
      <c r="N429" s="471"/>
      <c r="O429" s="471"/>
      <c r="P429" s="471"/>
      <c r="Q429" s="471"/>
      <c r="R429" s="471"/>
      <c r="S429" s="471"/>
      <c r="T429" s="471"/>
      <c r="U429" s="390" t="str">
        <f t="array" ref="U429">IFERROR(IF(INDEX('Disaggregation Data'!$O$315:$O$576,MATCH(LEFT(X429,255),LEFT('Disaggregation Data'!$J$315:$J$576,255),0))=0,"",INDEX('Disaggregation Data'!$O$315:$O$576,MATCH(LEFT(X429,255),LEFT('Disaggregation Data'!J$315:$J$576,255),0))),"")</f>
        <v/>
      </c>
      <c r="V429" s="402" t="str">
        <f t="array" ref="V429">IFERROR(IF(INDEX('Disaggregation Data'!$P$315:$P$576,MATCH(LEFT(X429,255),LEFT('Disaggregation Data'!$J$315:$J$576,255),0))=0,"",INDEX('Disaggregation Data'!$P$315:$P$576,MATCH(LEFT(X429,255),LEFT('Disaggregation Data'!J$315:$J$576,255),0))),"")</f>
        <v/>
      </c>
      <c r="W429" s="472"/>
      <c r="X429" s="472" t="str">
        <f t="shared" si="28"/>
        <v/>
      </c>
      <c r="Y429" s="472">
        <f t="shared" si="29"/>
        <v>103</v>
      </c>
      <c r="Z429" s="472" t="str">
        <f t="shared" si="30"/>
        <v/>
      </c>
      <c r="AA429" s="472" t="b">
        <f t="shared" si="31"/>
        <v>0</v>
      </c>
      <c r="AB429" s="472" t="s">
        <v>1957</v>
      </c>
      <c r="AC429" s="472" t="str">
        <f t="array" ref="AC429">IFERROR(IF(INDEX('Disaggregation Records'!$G$95:$G$183,MATCH(LEFT(Z429,255),LEFT('Disaggregation Records'!$D$95:$D$183,255),0))=0,"",INDEX('Disaggregation Records'!$G$95:$G$183,MATCH(LEFT(Z429,255),LEFT('Disaggregation Records'!$D$95:$D$183,255),0))),"")</f>
        <v/>
      </c>
      <c r="AD429" s="472" t="s">
        <v>794</v>
      </c>
      <c r="AE429" s="219"/>
      <c r="AF429" s="135"/>
      <c r="AG429" s="135"/>
    </row>
    <row r="430" spans="1:33" ht="37.5" customHeight="1" x14ac:dyDescent="0.3">
      <c r="A430" s="367">
        <v>11</v>
      </c>
      <c r="B430" s="384" t="str">
        <f>IFERROR(VLOOKUP(A430,'Coverage Indicators - Section D'!$A$10:$Y$38,25,FALSE),"")</f>
        <v/>
      </c>
      <c r="C430" s="467" t="str">
        <f t="array" ref="C430">IFERROR(IF(INDEX('Disaggregation Records'!$E$95:$E$183,MATCH(LEFT(Z430,255),LEFT('Disaggregation Records'!$D$95:$D$183,255),0))=0,"",INDEX('Disaggregation Records'!$E$95:$E$183,MATCH(LEFT(Z430,255),LEFT('Disaggregation Records'!$D$95:$D$183,255),0))),"")</f>
        <v/>
      </c>
      <c r="D430" s="467" t="str">
        <f t="array" ref="D430">IFERROR(IF(INDEX('Disaggregation Records'!$F$95:$F$183,MATCH(LEFT(Z430,255),LEFT('Disaggregation Records'!$D$95:$D$183,255),0))=0,"",INDEX('Disaggregation Records'!$F$95:$F$183,MATCH(LEFT(Z430,255),LEFT('Disaggregation Records'!$D$95:$D$183,255),0))),"")</f>
        <v/>
      </c>
      <c r="E430" s="386" t="str">
        <f t="array" ref="E430">IFERROR(IF(INDEX('Disaggregation Data'!$K$315:$K$576,MATCH(LEFT(X430,255),LEFT('Disaggregation Data'!$J$315:$J$576,255),0))=0,"",INDEX('Disaggregation Data'!$K$315:$K$576,MATCH(LEFT(X430,255),LEFT('Disaggregation Data'!J$315:$J$576,255),0))),"")</f>
        <v/>
      </c>
      <c r="F430" s="387" t="str">
        <f t="array" ref="F430">IFERROR(IF(INDEX('Disaggregation Data'!$L$315:$L$576,MATCH(LEFT(X430,255),LEFT('Disaggregation Data'!$J$315:$J$576,255),0))=0,"",INDEX('Disaggregation Data'!$L$315:$L$576,MATCH(LEFT(X430,255),LEFT('Disaggregation Data'!J$315:$J$576,255),0))),"")</f>
        <v/>
      </c>
      <c r="G430" s="442" t="str">
        <f t="array" ref="G430">IFERROR(IF(INDEX('Disaggregation Data'!$M$315:$M$576,MATCH(LEFT(X430,255),LEFT('Disaggregation Data'!$J$315:$J$576,255),0))=0,(E430/F430)*100,INDEX('Disaggregation Data'!$M$315:$M$576,MATCH(LEFT(X430,255),LEFT('Disaggregation Data'!J$315:$J$576,255),0))),"")</f>
        <v/>
      </c>
      <c r="H430" s="390" t="str">
        <f t="array" ref="H430">IFERROR(IF(INDEX('Disaggregation Data'!$N$315:$N$576,MATCH(LEFT(X430,255),LEFT('Disaggregation Data'!$J$315:$J$576,255),0))=0,"",INDEX('Disaggregation Data'!$N$315:$N$576,MATCH(LEFT(X430,255),LEFT('Disaggregation Data'!J$315:$J$576,255),0))),"")</f>
        <v/>
      </c>
      <c r="I430" s="471"/>
      <c r="J430" s="471"/>
      <c r="K430" s="471"/>
      <c r="L430" s="471"/>
      <c r="M430" s="471"/>
      <c r="N430" s="471"/>
      <c r="O430" s="471"/>
      <c r="P430" s="471"/>
      <c r="Q430" s="471"/>
      <c r="R430" s="471"/>
      <c r="S430" s="471"/>
      <c r="T430" s="471"/>
      <c r="U430" s="390" t="str">
        <f t="array" ref="U430">IFERROR(IF(INDEX('Disaggregation Data'!$O$315:$O$576,MATCH(LEFT(X430,255),LEFT('Disaggregation Data'!$J$315:$J$576,255),0))=0,"",INDEX('Disaggregation Data'!$O$315:$O$576,MATCH(LEFT(X430,255),LEFT('Disaggregation Data'!J$315:$J$576,255),0))),"")</f>
        <v/>
      </c>
      <c r="V430" s="402" t="str">
        <f t="array" ref="V430">IFERROR(IF(INDEX('Disaggregation Data'!$P$315:$P$576,MATCH(LEFT(X430,255),LEFT('Disaggregation Data'!$J$315:$J$576,255),0))=0,"",INDEX('Disaggregation Data'!$P$315:$P$576,MATCH(LEFT(X430,255),LEFT('Disaggregation Data'!J$315:$J$576,255),0))),"")</f>
        <v/>
      </c>
      <c r="W430" s="472"/>
      <c r="X430" s="472" t="str">
        <f t="shared" si="28"/>
        <v/>
      </c>
      <c r="Y430" s="472">
        <f t="shared" si="29"/>
        <v>104</v>
      </c>
      <c r="Z430" s="472" t="str">
        <f t="shared" si="30"/>
        <v/>
      </c>
      <c r="AA430" s="472" t="b">
        <f t="shared" si="31"/>
        <v>0</v>
      </c>
      <c r="AB430" s="472" t="s">
        <v>1958</v>
      </c>
      <c r="AC430" s="472" t="str">
        <f t="array" ref="AC430">IFERROR(IF(INDEX('Disaggregation Records'!$G$95:$G$183,MATCH(LEFT(Z430,255),LEFT('Disaggregation Records'!$D$95:$D$183,255),0))=0,"",INDEX('Disaggregation Records'!$G$95:$G$183,MATCH(LEFT(Z430,255),LEFT('Disaggregation Records'!$D$95:$D$183,255),0))),"")</f>
        <v/>
      </c>
      <c r="AD430" s="472" t="s">
        <v>794</v>
      </c>
      <c r="AE430" s="219"/>
      <c r="AF430" s="135"/>
      <c r="AG430" s="135"/>
    </row>
    <row r="431" spans="1:33" ht="37.5" customHeight="1" x14ac:dyDescent="0.3">
      <c r="A431" s="367">
        <v>11</v>
      </c>
      <c r="B431" s="384" t="str">
        <f>IFERROR(VLOOKUP(A431,'Coverage Indicators - Section D'!$A$10:$Y$38,25,FALSE),"")</f>
        <v/>
      </c>
      <c r="C431" s="467" t="str">
        <f t="array" ref="C431">IFERROR(IF(INDEX('Disaggregation Records'!$E$95:$E$183,MATCH(LEFT(Z431,255),LEFT('Disaggregation Records'!$D$95:$D$183,255),0))=0,"",INDEX('Disaggregation Records'!$E$95:$E$183,MATCH(LEFT(Z431,255),LEFT('Disaggregation Records'!$D$95:$D$183,255),0))),"")</f>
        <v/>
      </c>
      <c r="D431" s="467" t="str">
        <f t="array" ref="D431">IFERROR(IF(INDEX('Disaggregation Records'!$F$95:$F$183,MATCH(LEFT(Z431,255),LEFT('Disaggregation Records'!$D$95:$D$183,255),0))=0,"",INDEX('Disaggregation Records'!$F$95:$F$183,MATCH(LEFT(Z431,255),LEFT('Disaggregation Records'!$D$95:$D$183,255),0))),"")</f>
        <v/>
      </c>
      <c r="E431" s="386" t="str">
        <f t="array" ref="E431">IFERROR(IF(INDEX('Disaggregation Data'!$K$315:$K$576,MATCH(LEFT(X431,255),LEFT('Disaggregation Data'!$J$315:$J$576,255),0))=0,"",INDEX('Disaggregation Data'!$K$315:$K$576,MATCH(LEFT(X431,255),LEFT('Disaggregation Data'!J$315:$J$576,255),0))),"")</f>
        <v/>
      </c>
      <c r="F431" s="387" t="str">
        <f t="array" ref="F431">IFERROR(IF(INDEX('Disaggregation Data'!$L$315:$L$576,MATCH(LEFT(X431,255),LEFT('Disaggregation Data'!$J$315:$J$576,255),0))=0,"",INDEX('Disaggregation Data'!$L$315:$L$576,MATCH(LEFT(X431,255),LEFT('Disaggregation Data'!J$315:$J$576,255),0))),"")</f>
        <v/>
      </c>
      <c r="G431" s="442" t="str">
        <f t="array" ref="G431">IFERROR(IF(INDEX('Disaggregation Data'!$M$315:$M$576,MATCH(LEFT(X431,255),LEFT('Disaggregation Data'!$J$315:$J$576,255),0))=0,(E431/F431)*100,INDEX('Disaggregation Data'!$M$315:$M$576,MATCH(LEFT(X431,255),LEFT('Disaggregation Data'!J$315:$J$576,255),0))),"")</f>
        <v/>
      </c>
      <c r="H431" s="390" t="str">
        <f t="array" ref="H431">IFERROR(IF(INDEX('Disaggregation Data'!$N$315:$N$576,MATCH(LEFT(X431,255),LEFT('Disaggregation Data'!$J$315:$J$576,255),0))=0,"",INDEX('Disaggregation Data'!$N$315:$N$576,MATCH(LEFT(X431,255),LEFT('Disaggregation Data'!J$315:$J$576,255),0))),"")</f>
        <v/>
      </c>
      <c r="I431" s="471"/>
      <c r="J431" s="471"/>
      <c r="K431" s="471"/>
      <c r="L431" s="471"/>
      <c r="M431" s="471"/>
      <c r="N431" s="471"/>
      <c r="O431" s="471"/>
      <c r="P431" s="471"/>
      <c r="Q431" s="471"/>
      <c r="R431" s="471"/>
      <c r="S431" s="471"/>
      <c r="T431" s="471"/>
      <c r="U431" s="390" t="str">
        <f t="array" ref="U431">IFERROR(IF(INDEX('Disaggregation Data'!$O$315:$O$576,MATCH(LEFT(X431,255),LEFT('Disaggregation Data'!$J$315:$J$576,255),0))=0,"",INDEX('Disaggregation Data'!$O$315:$O$576,MATCH(LEFT(X431,255),LEFT('Disaggregation Data'!J$315:$J$576,255),0))),"")</f>
        <v/>
      </c>
      <c r="V431" s="402" t="str">
        <f t="array" ref="V431">IFERROR(IF(INDEX('Disaggregation Data'!$P$315:$P$576,MATCH(LEFT(X431,255),LEFT('Disaggregation Data'!$J$315:$J$576,255),0))=0,"",INDEX('Disaggregation Data'!$P$315:$P$576,MATCH(LEFT(X431,255),LEFT('Disaggregation Data'!J$315:$J$576,255),0))),"")</f>
        <v/>
      </c>
      <c r="W431" s="472"/>
      <c r="X431" s="472" t="str">
        <f t="shared" si="28"/>
        <v/>
      </c>
      <c r="Y431" s="472">
        <f t="shared" si="29"/>
        <v>105</v>
      </c>
      <c r="Z431" s="472" t="str">
        <f t="shared" si="30"/>
        <v/>
      </c>
      <c r="AA431" s="472" t="b">
        <f t="shared" si="31"/>
        <v>0</v>
      </c>
      <c r="AB431" s="472" t="s">
        <v>1959</v>
      </c>
      <c r="AC431" s="472" t="str">
        <f t="array" ref="AC431">IFERROR(IF(INDEX('Disaggregation Records'!$G$95:$G$183,MATCH(LEFT(Z431,255),LEFT('Disaggregation Records'!$D$95:$D$183,255),0))=0,"",INDEX('Disaggregation Records'!$G$95:$G$183,MATCH(LEFT(Z431,255),LEFT('Disaggregation Records'!$D$95:$D$183,255),0))),"")</f>
        <v/>
      </c>
      <c r="AD431" s="472" t="s">
        <v>794</v>
      </c>
      <c r="AE431" s="219"/>
      <c r="AF431" s="135"/>
      <c r="AG431" s="135"/>
    </row>
    <row r="432" spans="1:33" ht="37.5" customHeight="1" x14ac:dyDescent="0.3">
      <c r="A432" s="367">
        <v>11</v>
      </c>
      <c r="B432" s="384" t="str">
        <f>IFERROR(VLOOKUP(A432,'Coverage Indicators - Section D'!$A$10:$Y$38,25,FALSE),"")</f>
        <v/>
      </c>
      <c r="C432" s="467" t="str">
        <f t="array" ref="C432">IFERROR(IF(INDEX('Disaggregation Records'!$E$95:$E$183,MATCH(LEFT(Z432,255),LEFT('Disaggregation Records'!$D$95:$D$183,255),0))=0,"",INDEX('Disaggregation Records'!$E$95:$E$183,MATCH(LEFT(Z432,255),LEFT('Disaggregation Records'!$D$95:$D$183,255),0))),"")</f>
        <v/>
      </c>
      <c r="D432" s="467" t="str">
        <f t="array" ref="D432">IFERROR(IF(INDEX('Disaggregation Records'!$F$95:$F$183,MATCH(LEFT(Z432,255),LEFT('Disaggregation Records'!$D$95:$D$183,255),0))=0,"",INDEX('Disaggregation Records'!$F$95:$F$183,MATCH(LEFT(Z432,255),LEFT('Disaggregation Records'!$D$95:$D$183,255),0))),"")</f>
        <v/>
      </c>
      <c r="E432" s="386" t="str">
        <f t="array" ref="E432">IFERROR(IF(INDEX('Disaggregation Data'!$K$315:$K$576,MATCH(LEFT(X432,255),LEFT('Disaggregation Data'!$J$315:$J$576,255),0))=0,"",INDEX('Disaggregation Data'!$K$315:$K$576,MATCH(LEFT(X432,255),LEFT('Disaggregation Data'!J$315:$J$576,255),0))),"")</f>
        <v/>
      </c>
      <c r="F432" s="387" t="str">
        <f t="array" ref="F432">IFERROR(IF(INDEX('Disaggregation Data'!$L$315:$L$576,MATCH(LEFT(X432,255),LEFT('Disaggregation Data'!$J$315:$J$576,255),0))=0,"",INDEX('Disaggregation Data'!$L$315:$L$576,MATCH(LEFT(X432,255),LEFT('Disaggregation Data'!J$315:$J$576,255),0))),"")</f>
        <v/>
      </c>
      <c r="G432" s="442" t="str">
        <f t="array" ref="G432">IFERROR(IF(INDEX('Disaggregation Data'!$M$315:$M$576,MATCH(LEFT(X432,255),LEFT('Disaggregation Data'!$J$315:$J$576,255),0))=0,(E432/F432)*100,INDEX('Disaggregation Data'!$M$315:$M$576,MATCH(LEFT(X432,255),LEFT('Disaggregation Data'!J$315:$J$576,255),0))),"")</f>
        <v/>
      </c>
      <c r="H432" s="390" t="str">
        <f t="array" ref="H432">IFERROR(IF(INDEX('Disaggregation Data'!$N$315:$N$576,MATCH(LEFT(X432,255),LEFT('Disaggregation Data'!$J$315:$J$576,255),0))=0,"",INDEX('Disaggregation Data'!$N$315:$N$576,MATCH(LEFT(X432,255),LEFT('Disaggregation Data'!J$315:$J$576,255),0))),"")</f>
        <v/>
      </c>
      <c r="I432" s="471"/>
      <c r="J432" s="471"/>
      <c r="K432" s="471"/>
      <c r="L432" s="471"/>
      <c r="M432" s="471"/>
      <c r="N432" s="471"/>
      <c r="O432" s="471"/>
      <c r="P432" s="471"/>
      <c r="Q432" s="471"/>
      <c r="R432" s="471"/>
      <c r="S432" s="471"/>
      <c r="T432" s="471"/>
      <c r="U432" s="390" t="str">
        <f t="array" ref="U432">IFERROR(IF(INDEX('Disaggregation Data'!$O$315:$O$576,MATCH(LEFT(X432,255),LEFT('Disaggregation Data'!$J$315:$J$576,255),0))=0,"",INDEX('Disaggregation Data'!$O$315:$O$576,MATCH(LEFT(X432,255),LEFT('Disaggregation Data'!J$315:$J$576,255),0))),"")</f>
        <v/>
      </c>
      <c r="V432" s="402" t="str">
        <f t="array" ref="V432">IFERROR(IF(INDEX('Disaggregation Data'!$P$315:$P$576,MATCH(LEFT(X432,255),LEFT('Disaggregation Data'!$J$315:$J$576,255),0))=0,"",INDEX('Disaggregation Data'!$P$315:$P$576,MATCH(LEFT(X432,255),LEFT('Disaggregation Data'!J$315:$J$576,255),0))),"")</f>
        <v/>
      </c>
      <c r="W432" s="472"/>
      <c r="X432" s="472" t="str">
        <f t="shared" si="28"/>
        <v/>
      </c>
      <c r="Y432" s="472">
        <f t="shared" si="29"/>
        <v>106</v>
      </c>
      <c r="Z432" s="472" t="str">
        <f t="shared" si="30"/>
        <v/>
      </c>
      <c r="AA432" s="472" t="b">
        <f t="shared" si="31"/>
        <v>0</v>
      </c>
      <c r="AB432" s="472" t="s">
        <v>1960</v>
      </c>
      <c r="AC432" s="472" t="str">
        <f t="array" ref="AC432">IFERROR(IF(INDEX('Disaggregation Records'!$G$95:$G$183,MATCH(LEFT(Z432,255),LEFT('Disaggregation Records'!$D$95:$D$183,255),0))=0,"",INDEX('Disaggregation Records'!$G$95:$G$183,MATCH(LEFT(Z432,255),LEFT('Disaggregation Records'!$D$95:$D$183,255),0))),"")</f>
        <v/>
      </c>
      <c r="AD432" s="472" t="s">
        <v>794</v>
      </c>
      <c r="AE432" s="219"/>
      <c r="AF432" s="135"/>
      <c r="AG432" s="135"/>
    </row>
    <row r="433" spans="1:33" ht="37.5" customHeight="1" x14ac:dyDescent="0.3">
      <c r="A433" s="367">
        <v>11</v>
      </c>
      <c r="B433" s="384" t="str">
        <f>IFERROR(VLOOKUP(A433,'Coverage Indicators - Section D'!$A$10:$Y$38,25,FALSE),"")</f>
        <v/>
      </c>
      <c r="C433" s="467" t="str">
        <f t="array" ref="C433">IFERROR(IF(INDEX('Disaggregation Records'!$E$95:$E$183,MATCH(LEFT(Z433,255),LEFT('Disaggregation Records'!$D$95:$D$183,255),0))=0,"",INDEX('Disaggregation Records'!$E$95:$E$183,MATCH(LEFT(Z433,255),LEFT('Disaggregation Records'!$D$95:$D$183,255),0))),"")</f>
        <v/>
      </c>
      <c r="D433" s="467" t="str">
        <f t="array" ref="D433">IFERROR(IF(INDEX('Disaggregation Records'!$F$95:$F$183,MATCH(LEFT(Z433,255),LEFT('Disaggregation Records'!$D$95:$D$183,255),0))=0,"",INDEX('Disaggregation Records'!$F$95:$F$183,MATCH(LEFT(Z433,255),LEFT('Disaggregation Records'!$D$95:$D$183,255),0))),"")</f>
        <v/>
      </c>
      <c r="E433" s="386" t="str">
        <f t="array" ref="E433">IFERROR(IF(INDEX('Disaggregation Data'!$K$315:$K$576,MATCH(LEFT(X433,255),LEFT('Disaggregation Data'!$J$315:$J$576,255),0))=0,"",INDEX('Disaggregation Data'!$K$315:$K$576,MATCH(LEFT(X433,255),LEFT('Disaggregation Data'!J$315:$J$576,255),0))),"")</f>
        <v/>
      </c>
      <c r="F433" s="387" t="str">
        <f t="array" ref="F433">IFERROR(IF(INDEX('Disaggregation Data'!$L$315:$L$576,MATCH(LEFT(X433,255),LEFT('Disaggregation Data'!$J$315:$J$576,255),0))=0,"",INDEX('Disaggregation Data'!$L$315:$L$576,MATCH(LEFT(X433,255),LEFT('Disaggregation Data'!J$315:$J$576,255),0))),"")</f>
        <v/>
      </c>
      <c r="G433" s="442" t="str">
        <f t="array" ref="G433">IFERROR(IF(INDEX('Disaggregation Data'!$M$315:$M$576,MATCH(LEFT(X433,255),LEFT('Disaggregation Data'!$J$315:$J$576,255),0))=0,(E433/F433)*100,INDEX('Disaggregation Data'!$M$315:$M$576,MATCH(LEFT(X433,255),LEFT('Disaggregation Data'!J$315:$J$576,255),0))),"")</f>
        <v/>
      </c>
      <c r="H433" s="390" t="str">
        <f t="array" ref="H433">IFERROR(IF(INDEX('Disaggregation Data'!$N$315:$N$576,MATCH(LEFT(X433,255),LEFT('Disaggregation Data'!$J$315:$J$576,255),0))=0,"",INDEX('Disaggregation Data'!$N$315:$N$576,MATCH(LEFT(X433,255),LEFT('Disaggregation Data'!J$315:$J$576,255),0))),"")</f>
        <v/>
      </c>
      <c r="I433" s="471"/>
      <c r="J433" s="471"/>
      <c r="K433" s="471"/>
      <c r="L433" s="471"/>
      <c r="M433" s="471"/>
      <c r="N433" s="471"/>
      <c r="O433" s="471"/>
      <c r="P433" s="471"/>
      <c r="Q433" s="471"/>
      <c r="R433" s="471"/>
      <c r="S433" s="471"/>
      <c r="T433" s="471"/>
      <c r="U433" s="390" t="str">
        <f t="array" ref="U433">IFERROR(IF(INDEX('Disaggregation Data'!$O$315:$O$576,MATCH(LEFT(X433,255),LEFT('Disaggregation Data'!$J$315:$J$576,255),0))=0,"",INDEX('Disaggregation Data'!$O$315:$O$576,MATCH(LEFT(X433,255),LEFT('Disaggregation Data'!J$315:$J$576,255),0))),"")</f>
        <v/>
      </c>
      <c r="V433" s="402" t="str">
        <f t="array" ref="V433">IFERROR(IF(INDEX('Disaggregation Data'!$P$315:$P$576,MATCH(LEFT(X433,255),LEFT('Disaggregation Data'!$J$315:$J$576,255),0))=0,"",INDEX('Disaggregation Data'!$P$315:$P$576,MATCH(LEFT(X433,255),LEFT('Disaggregation Data'!J$315:$J$576,255),0))),"")</f>
        <v/>
      </c>
      <c r="W433" s="472"/>
      <c r="X433" s="472" t="str">
        <f t="shared" si="28"/>
        <v/>
      </c>
      <c r="Y433" s="472">
        <f t="shared" si="29"/>
        <v>107</v>
      </c>
      <c r="Z433" s="472" t="str">
        <f t="shared" si="30"/>
        <v/>
      </c>
      <c r="AA433" s="472" t="b">
        <f t="shared" si="31"/>
        <v>0</v>
      </c>
      <c r="AB433" s="472" t="s">
        <v>1961</v>
      </c>
      <c r="AC433" s="472" t="str">
        <f t="array" ref="AC433">IFERROR(IF(INDEX('Disaggregation Records'!$G$95:$G$183,MATCH(LEFT(Z433,255),LEFT('Disaggregation Records'!$D$95:$D$183,255),0))=0,"",INDEX('Disaggregation Records'!$G$95:$G$183,MATCH(LEFT(Z433,255),LEFT('Disaggregation Records'!$D$95:$D$183,255),0))),"")</f>
        <v/>
      </c>
      <c r="AD433" s="472" t="s">
        <v>794</v>
      </c>
      <c r="AE433" s="219"/>
      <c r="AF433" s="135"/>
      <c r="AG433" s="135"/>
    </row>
    <row r="434" spans="1:33" ht="37.5" customHeight="1" x14ac:dyDescent="0.3">
      <c r="A434" s="367">
        <v>11</v>
      </c>
      <c r="B434" s="384" t="str">
        <f>IFERROR(VLOOKUP(A434,'Coverage Indicators - Section D'!$A$10:$Y$38,25,FALSE),"")</f>
        <v/>
      </c>
      <c r="C434" s="467" t="str">
        <f t="array" ref="C434">IFERROR(IF(INDEX('Disaggregation Records'!$E$95:$E$183,MATCH(LEFT(Z434,255),LEFT('Disaggregation Records'!$D$95:$D$183,255),0))=0,"",INDEX('Disaggregation Records'!$E$95:$E$183,MATCH(LEFT(Z434,255),LEFT('Disaggregation Records'!$D$95:$D$183,255),0))),"")</f>
        <v/>
      </c>
      <c r="D434" s="467" t="str">
        <f t="array" ref="D434">IFERROR(IF(INDEX('Disaggregation Records'!$F$95:$F$183,MATCH(LEFT(Z434,255),LEFT('Disaggregation Records'!$D$95:$D$183,255),0))=0,"",INDEX('Disaggregation Records'!$F$95:$F$183,MATCH(LEFT(Z434,255),LEFT('Disaggregation Records'!$D$95:$D$183,255),0))),"")</f>
        <v/>
      </c>
      <c r="E434" s="386" t="str">
        <f t="array" ref="E434">IFERROR(IF(INDEX('Disaggregation Data'!$K$315:$K$576,MATCH(LEFT(X434,255),LEFT('Disaggregation Data'!$J$315:$J$576,255),0))=0,"",INDEX('Disaggregation Data'!$K$315:$K$576,MATCH(LEFT(X434,255),LEFT('Disaggregation Data'!J$315:$J$576,255),0))),"")</f>
        <v/>
      </c>
      <c r="F434" s="387" t="str">
        <f t="array" ref="F434">IFERROR(IF(INDEX('Disaggregation Data'!$L$315:$L$576,MATCH(LEFT(X434,255),LEFT('Disaggregation Data'!$J$315:$J$576,255),0))=0,"",INDEX('Disaggregation Data'!$L$315:$L$576,MATCH(LEFT(X434,255),LEFT('Disaggregation Data'!J$315:$J$576,255),0))),"")</f>
        <v/>
      </c>
      <c r="G434" s="442" t="str">
        <f t="array" ref="G434">IFERROR(IF(INDEX('Disaggregation Data'!$M$315:$M$576,MATCH(LEFT(X434,255),LEFT('Disaggregation Data'!$J$315:$J$576,255),0))=0,(E434/F434)*100,INDEX('Disaggregation Data'!$M$315:$M$576,MATCH(LEFT(X434,255),LEFT('Disaggregation Data'!J$315:$J$576,255),0))),"")</f>
        <v/>
      </c>
      <c r="H434" s="390" t="str">
        <f t="array" ref="H434">IFERROR(IF(INDEX('Disaggregation Data'!$N$315:$N$576,MATCH(LEFT(X434,255),LEFT('Disaggregation Data'!$J$315:$J$576,255),0))=0,"",INDEX('Disaggregation Data'!$N$315:$N$576,MATCH(LEFT(X434,255),LEFT('Disaggregation Data'!J$315:$J$576,255),0))),"")</f>
        <v/>
      </c>
      <c r="I434" s="471"/>
      <c r="J434" s="471"/>
      <c r="K434" s="471"/>
      <c r="L434" s="471"/>
      <c r="M434" s="471"/>
      <c r="N434" s="471"/>
      <c r="O434" s="471"/>
      <c r="P434" s="471"/>
      <c r="Q434" s="471"/>
      <c r="R434" s="471"/>
      <c r="S434" s="471"/>
      <c r="T434" s="471"/>
      <c r="U434" s="390" t="str">
        <f t="array" ref="U434">IFERROR(IF(INDEX('Disaggregation Data'!$O$315:$O$576,MATCH(LEFT(X434,255),LEFT('Disaggregation Data'!$J$315:$J$576,255),0))=0,"",INDEX('Disaggregation Data'!$O$315:$O$576,MATCH(LEFT(X434,255),LEFT('Disaggregation Data'!J$315:$J$576,255),0))),"")</f>
        <v/>
      </c>
      <c r="V434" s="402" t="str">
        <f t="array" ref="V434">IFERROR(IF(INDEX('Disaggregation Data'!$P$315:$P$576,MATCH(LEFT(X434,255),LEFT('Disaggregation Data'!$J$315:$J$576,255),0))=0,"",INDEX('Disaggregation Data'!$P$315:$P$576,MATCH(LEFT(X434,255),LEFT('Disaggregation Data'!J$315:$J$576,255),0))),"")</f>
        <v/>
      </c>
      <c r="W434" s="472"/>
      <c r="X434" s="472" t="str">
        <f t="shared" si="28"/>
        <v/>
      </c>
      <c r="Y434" s="472">
        <f t="shared" si="29"/>
        <v>108</v>
      </c>
      <c r="Z434" s="472" t="str">
        <f t="shared" si="30"/>
        <v/>
      </c>
      <c r="AA434" s="472" t="b">
        <f t="shared" si="31"/>
        <v>0</v>
      </c>
      <c r="AB434" s="472" t="s">
        <v>1962</v>
      </c>
      <c r="AC434" s="472" t="str">
        <f t="array" ref="AC434">IFERROR(IF(INDEX('Disaggregation Records'!$G$95:$G$183,MATCH(LEFT(Z434,255),LEFT('Disaggregation Records'!$D$95:$D$183,255),0))=0,"",INDEX('Disaggregation Records'!$G$95:$G$183,MATCH(LEFT(Z434,255),LEFT('Disaggregation Records'!$D$95:$D$183,255),0))),"")</f>
        <v/>
      </c>
      <c r="AD434" s="472" t="s">
        <v>794</v>
      </c>
      <c r="AE434" s="219"/>
      <c r="AF434" s="135"/>
      <c r="AG434" s="135"/>
    </row>
    <row r="435" spans="1:33" ht="37.5" customHeight="1" x14ac:dyDescent="0.3">
      <c r="A435" s="367">
        <v>11</v>
      </c>
      <c r="B435" s="384" t="str">
        <f>IFERROR(VLOOKUP(A435,'Coverage Indicators - Section D'!$A$10:$Y$38,25,FALSE),"")</f>
        <v/>
      </c>
      <c r="C435" s="467" t="str">
        <f t="array" ref="C435">IFERROR(IF(INDEX('Disaggregation Records'!$E$95:$E$183,MATCH(LEFT(Z435,255),LEFT('Disaggregation Records'!$D$95:$D$183,255),0))=0,"",INDEX('Disaggregation Records'!$E$95:$E$183,MATCH(LEFT(Z435,255),LEFT('Disaggregation Records'!$D$95:$D$183,255),0))),"")</f>
        <v/>
      </c>
      <c r="D435" s="467" t="str">
        <f t="array" ref="D435">IFERROR(IF(INDEX('Disaggregation Records'!$F$95:$F$183,MATCH(LEFT(Z435,255),LEFT('Disaggregation Records'!$D$95:$D$183,255),0))=0,"",INDEX('Disaggregation Records'!$F$95:$F$183,MATCH(LEFT(Z435,255),LEFT('Disaggregation Records'!$D$95:$D$183,255),0))),"")</f>
        <v/>
      </c>
      <c r="E435" s="386" t="str">
        <f t="array" ref="E435">IFERROR(IF(INDEX('Disaggregation Data'!$K$315:$K$576,MATCH(LEFT(X435,255),LEFT('Disaggregation Data'!$J$315:$J$576,255),0))=0,"",INDEX('Disaggregation Data'!$K$315:$K$576,MATCH(LEFT(X435,255),LEFT('Disaggregation Data'!J$315:$J$576,255),0))),"")</f>
        <v/>
      </c>
      <c r="F435" s="387" t="str">
        <f t="array" ref="F435">IFERROR(IF(INDEX('Disaggregation Data'!$L$315:$L$576,MATCH(LEFT(X435,255),LEFT('Disaggregation Data'!$J$315:$J$576,255),0))=0,"",INDEX('Disaggregation Data'!$L$315:$L$576,MATCH(LEFT(X435,255),LEFT('Disaggregation Data'!J$315:$J$576,255),0))),"")</f>
        <v/>
      </c>
      <c r="G435" s="442" t="str">
        <f t="array" ref="G435">IFERROR(IF(INDEX('Disaggregation Data'!$M$315:$M$576,MATCH(LEFT(X435,255),LEFT('Disaggregation Data'!$J$315:$J$576,255),0))=0,(E435/F435)*100,INDEX('Disaggregation Data'!$M$315:$M$576,MATCH(LEFT(X435,255),LEFT('Disaggregation Data'!J$315:$J$576,255),0))),"")</f>
        <v/>
      </c>
      <c r="H435" s="390" t="str">
        <f t="array" ref="H435">IFERROR(IF(INDEX('Disaggregation Data'!$N$315:$N$576,MATCH(LEFT(X435,255),LEFT('Disaggregation Data'!$J$315:$J$576,255),0))=0,"",INDEX('Disaggregation Data'!$N$315:$N$576,MATCH(LEFT(X435,255),LEFT('Disaggregation Data'!J$315:$J$576,255),0))),"")</f>
        <v/>
      </c>
      <c r="I435" s="471"/>
      <c r="J435" s="471"/>
      <c r="K435" s="471"/>
      <c r="L435" s="471"/>
      <c r="M435" s="471"/>
      <c r="N435" s="471"/>
      <c r="O435" s="471"/>
      <c r="P435" s="471"/>
      <c r="Q435" s="471"/>
      <c r="R435" s="471"/>
      <c r="S435" s="471"/>
      <c r="T435" s="471"/>
      <c r="U435" s="390" t="str">
        <f t="array" ref="U435">IFERROR(IF(INDEX('Disaggregation Data'!$O$315:$O$576,MATCH(LEFT(X435,255),LEFT('Disaggregation Data'!$J$315:$J$576,255),0))=0,"",INDEX('Disaggregation Data'!$O$315:$O$576,MATCH(LEFT(X435,255),LEFT('Disaggregation Data'!J$315:$J$576,255),0))),"")</f>
        <v/>
      </c>
      <c r="V435" s="402" t="str">
        <f t="array" ref="V435">IFERROR(IF(INDEX('Disaggregation Data'!$P$315:$P$576,MATCH(LEFT(X435,255),LEFT('Disaggregation Data'!$J$315:$J$576,255),0))=0,"",INDEX('Disaggregation Data'!$P$315:$P$576,MATCH(LEFT(X435,255),LEFT('Disaggregation Data'!J$315:$J$576,255),0))),"")</f>
        <v/>
      </c>
      <c r="W435" s="472"/>
      <c r="X435" s="472" t="str">
        <f t="shared" si="28"/>
        <v/>
      </c>
      <c r="Y435" s="472">
        <f t="shared" si="29"/>
        <v>109</v>
      </c>
      <c r="Z435" s="472" t="str">
        <f t="shared" si="30"/>
        <v/>
      </c>
      <c r="AA435" s="472" t="b">
        <f t="shared" si="31"/>
        <v>0</v>
      </c>
      <c r="AB435" s="472" t="s">
        <v>1963</v>
      </c>
      <c r="AC435" s="472" t="str">
        <f t="array" ref="AC435">IFERROR(IF(INDEX('Disaggregation Records'!$G$95:$G$183,MATCH(LEFT(Z435,255),LEFT('Disaggregation Records'!$D$95:$D$183,255),0))=0,"",INDEX('Disaggregation Records'!$G$95:$G$183,MATCH(LEFT(Z435,255),LEFT('Disaggregation Records'!$D$95:$D$183,255),0))),"")</f>
        <v/>
      </c>
      <c r="AD435" s="472" t="s">
        <v>794</v>
      </c>
      <c r="AE435" s="219"/>
      <c r="AF435" s="135"/>
      <c r="AG435" s="135"/>
    </row>
    <row r="436" spans="1:33" ht="37.5" customHeight="1" x14ac:dyDescent="0.3">
      <c r="A436" s="367">
        <v>11</v>
      </c>
      <c r="B436" s="384" t="str">
        <f>IFERROR(VLOOKUP(A436,'Coverage Indicators - Section D'!$A$10:$Y$38,25,FALSE),"")</f>
        <v/>
      </c>
      <c r="C436" s="467" t="str">
        <f t="array" ref="C436">IFERROR(IF(INDEX('Disaggregation Records'!$E$95:$E$183,MATCH(LEFT(Z436,255),LEFT('Disaggregation Records'!$D$95:$D$183,255),0))=0,"",INDEX('Disaggregation Records'!$E$95:$E$183,MATCH(LEFT(Z436,255),LEFT('Disaggregation Records'!$D$95:$D$183,255),0))),"")</f>
        <v/>
      </c>
      <c r="D436" s="467" t="str">
        <f t="array" ref="D436">IFERROR(IF(INDEX('Disaggregation Records'!$F$95:$F$183,MATCH(LEFT(Z436,255),LEFT('Disaggregation Records'!$D$95:$D$183,255),0))=0,"",INDEX('Disaggregation Records'!$F$95:$F$183,MATCH(LEFT(Z436,255),LEFT('Disaggregation Records'!$D$95:$D$183,255),0))),"")</f>
        <v/>
      </c>
      <c r="E436" s="386" t="str">
        <f t="array" ref="E436">IFERROR(IF(INDEX('Disaggregation Data'!$K$315:$K$576,MATCH(LEFT(X436,255),LEFT('Disaggregation Data'!$J$315:$J$576,255),0))=0,"",INDEX('Disaggregation Data'!$K$315:$K$576,MATCH(LEFT(X436,255),LEFT('Disaggregation Data'!J$315:$J$576,255),0))),"")</f>
        <v/>
      </c>
      <c r="F436" s="387" t="str">
        <f t="array" ref="F436">IFERROR(IF(INDEX('Disaggregation Data'!$L$315:$L$576,MATCH(LEFT(X436,255),LEFT('Disaggregation Data'!$J$315:$J$576,255),0))=0,"",INDEX('Disaggregation Data'!$L$315:$L$576,MATCH(LEFT(X436,255),LEFT('Disaggregation Data'!J$315:$J$576,255),0))),"")</f>
        <v/>
      </c>
      <c r="G436" s="442" t="str">
        <f t="array" ref="G436">IFERROR(IF(INDEX('Disaggregation Data'!$M$315:$M$576,MATCH(LEFT(X436,255),LEFT('Disaggregation Data'!$J$315:$J$576,255),0))=0,(E436/F436)*100,INDEX('Disaggregation Data'!$M$315:$M$576,MATCH(LEFT(X436,255),LEFT('Disaggregation Data'!J$315:$J$576,255),0))),"")</f>
        <v/>
      </c>
      <c r="H436" s="390" t="str">
        <f t="array" ref="H436">IFERROR(IF(INDEX('Disaggregation Data'!$N$315:$N$576,MATCH(LEFT(X436,255),LEFT('Disaggregation Data'!$J$315:$J$576,255),0))=0,"",INDEX('Disaggregation Data'!$N$315:$N$576,MATCH(LEFT(X436,255),LEFT('Disaggregation Data'!J$315:$J$576,255),0))),"")</f>
        <v/>
      </c>
      <c r="I436" s="471"/>
      <c r="J436" s="471"/>
      <c r="K436" s="471"/>
      <c r="L436" s="471"/>
      <c r="M436" s="471"/>
      <c r="N436" s="471"/>
      <c r="O436" s="471"/>
      <c r="P436" s="471"/>
      <c r="Q436" s="471"/>
      <c r="R436" s="471"/>
      <c r="S436" s="471"/>
      <c r="T436" s="471"/>
      <c r="U436" s="390" t="str">
        <f t="array" ref="U436">IFERROR(IF(INDEX('Disaggregation Data'!$O$315:$O$576,MATCH(LEFT(X436,255),LEFT('Disaggregation Data'!$J$315:$J$576,255),0))=0,"",INDEX('Disaggregation Data'!$O$315:$O$576,MATCH(LEFT(X436,255),LEFT('Disaggregation Data'!J$315:$J$576,255),0))),"")</f>
        <v/>
      </c>
      <c r="V436" s="402" t="str">
        <f t="array" ref="V436">IFERROR(IF(INDEX('Disaggregation Data'!$P$315:$P$576,MATCH(LEFT(X436,255),LEFT('Disaggregation Data'!$J$315:$J$576,255),0))=0,"",INDEX('Disaggregation Data'!$P$315:$P$576,MATCH(LEFT(X436,255),LEFT('Disaggregation Data'!J$315:$J$576,255),0))),"")</f>
        <v/>
      </c>
      <c r="W436" s="472"/>
      <c r="X436" s="472" t="str">
        <f t="shared" si="28"/>
        <v/>
      </c>
      <c r="Y436" s="472">
        <f t="shared" si="29"/>
        <v>110</v>
      </c>
      <c r="Z436" s="472" t="str">
        <f t="shared" si="30"/>
        <v/>
      </c>
      <c r="AA436" s="472" t="b">
        <f t="shared" si="31"/>
        <v>0</v>
      </c>
      <c r="AB436" s="472" t="s">
        <v>1964</v>
      </c>
      <c r="AC436" s="472" t="str">
        <f t="array" ref="AC436">IFERROR(IF(INDEX('Disaggregation Records'!$G$95:$G$183,MATCH(LEFT(Z436,255),LEFT('Disaggregation Records'!$D$95:$D$183,255),0))=0,"",INDEX('Disaggregation Records'!$G$95:$G$183,MATCH(LEFT(Z436,255),LEFT('Disaggregation Records'!$D$95:$D$183,255),0))),"")</f>
        <v/>
      </c>
      <c r="AD436" s="472" t="s">
        <v>794</v>
      </c>
      <c r="AE436" s="219"/>
      <c r="AF436" s="135"/>
      <c r="AG436" s="135"/>
    </row>
    <row r="437" spans="1:33" ht="37.5" customHeight="1" x14ac:dyDescent="0.3">
      <c r="A437" s="367">
        <v>12</v>
      </c>
      <c r="B437" s="384" t="str">
        <f>IFERROR(VLOOKUP(A437,'Coverage Indicators - Section D'!$A$10:$Y$38,25,FALSE),"")</f>
        <v/>
      </c>
      <c r="C437" s="467" t="str">
        <f t="array" ref="C437">IFERROR(IF(INDEX('Disaggregation Records'!$E$95:$E$183,MATCH(LEFT(Z437,255),LEFT('Disaggregation Records'!$D$95:$D$183,255),0))=0,"",INDEX('Disaggregation Records'!$E$95:$E$183,MATCH(LEFT(Z437,255),LEFT('Disaggregation Records'!$D$95:$D$183,255),0))),"")</f>
        <v/>
      </c>
      <c r="D437" s="467" t="str">
        <f t="array" ref="D437">IFERROR(IF(INDEX('Disaggregation Records'!$F$95:$F$183,MATCH(LEFT(Z437,255),LEFT('Disaggregation Records'!$D$95:$D$183,255),0))=0,"",INDEX('Disaggregation Records'!$F$95:$F$183,MATCH(LEFT(Z437,255),LEFT('Disaggregation Records'!$D$95:$D$183,255),0))),"")</f>
        <v/>
      </c>
      <c r="E437" s="386" t="str">
        <f t="array" ref="E437">IFERROR(IF(INDEX('Disaggregation Data'!$K$315:$K$576,MATCH(LEFT(X437,255),LEFT('Disaggregation Data'!$J$315:$J$576,255),0))=0,"",INDEX('Disaggregation Data'!$K$315:$K$576,MATCH(LEFT(X437,255),LEFT('Disaggregation Data'!J$315:$J$576,255),0))),"")</f>
        <v/>
      </c>
      <c r="F437" s="387" t="str">
        <f t="array" ref="F437">IFERROR(IF(INDEX('Disaggregation Data'!$L$315:$L$576,MATCH(LEFT(X437,255),LEFT('Disaggregation Data'!$J$315:$J$576,255),0))=0,"",INDEX('Disaggregation Data'!$L$315:$L$576,MATCH(LEFT(X437,255),LEFT('Disaggregation Data'!J$315:$J$576,255),0))),"")</f>
        <v/>
      </c>
      <c r="G437" s="442" t="str">
        <f t="array" ref="G437">IFERROR(IF(INDEX('Disaggregation Data'!$M$315:$M$576,MATCH(LEFT(X437,255),LEFT('Disaggregation Data'!$J$315:$J$576,255),0))=0,(E437/F437)*100,INDEX('Disaggregation Data'!$M$315:$M$576,MATCH(LEFT(X437,255),LEFT('Disaggregation Data'!J$315:$J$576,255),0))),"")</f>
        <v/>
      </c>
      <c r="H437" s="390" t="str">
        <f t="array" ref="H437">IFERROR(IF(INDEX('Disaggregation Data'!$N$315:$N$576,MATCH(LEFT(X437,255),LEFT('Disaggregation Data'!$J$315:$J$576,255),0))=0,"",INDEX('Disaggregation Data'!$N$315:$N$576,MATCH(LEFT(X437,255),LEFT('Disaggregation Data'!J$315:$J$576,255),0))),"")</f>
        <v/>
      </c>
      <c r="I437" s="471"/>
      <c r="J437" s="471"/>
      <c r="K437" s="471"/>
      <c r="L437" s="471"/>
      <c r="M437" s="471"/>
      <c r="N437" s="471"/>
      <c r="O437" s="471"/>
      <c r="P437" s="471"/>
      <c r="Q437" s="471"/>
      <c r="R437" s="471"/>
      <c r="S437" s="471"/>
      <c r="T437" s="471"/>
      <c r="U437" s="390" t="str">
        <f t="array" ref="U437">IFERROR(IF(INDEX('Disaggregation Data'!$O$315:$O$576,MATCH(LEFT(X437,255),LEFT('Disaggregation Data'!$J$315:$J$576,255),0))=0,"",INDEX('Disaggregation Data'!$O$315:$O$576,MATCH(LEFT(X437,255),LEFT('Disaggregation Data'!J$315:$J$576,255),0))),"")</f>
        <v/>
      </c>
      <c r="V437" s="402" t="str">
        <f t="array" ref="V437">IFERROR(IF(INDEX('Disaggregation Data'!$P$315:$P$576,MATCH(LEFT(X437,255),LEFT('Disaggregation Data'!$J$315:$J$576,255),0))=0,"",INDEX('Disaggregation Data'!$P$315:$P$576,MATCH(LEFT(X437,255),LEFT('Disaggregation Data'!J$315:$J$576,255),0))),"")</f>
        <v/>
      </c>
      <c r="W437" s="472"/>
      <c r="X437" s="472" t="str">
        <f t="shared" si="28"/>
        <v/>
      </c>
      <c r="Y437" s="472">
        <f t="shared" si="29"/>
        <v>111</v>
      </c>
      <c r="Z437" s="472" t="str">
        <f t="shared" si="30"/>
        <v/>
      </c>
      <c r="AA437" s="472" t="b">
        <f t="shared" si="31"/>
        <v>0</v>
      </c>
      <c r="AB437" s="472" t="s">
        <v>1965</v>
      </c>
      <c r="AC437" s="472" t="str">
        <f t="array" ref="AC437">IFERROR(IF(INDEX('Disaggregation Records'!$G$95:$G$183,MATCH(LEFT(Z437,255),LEFT('Disaggregation Records'!$D$95:$D$183,255),0))=0,"",INDEX('Disaggregation Records'!$G$95:$G$183,MATCH(LEFT(Z437,255),LEFT('Disaggregation Records'!$D$95:$D$183,255),0))),"")</f>
        <v/>
      </c>
      <c r="AD437" s="472" t="s">
        <v>797</v>
      </c>
      <c r="AE437" s="219"/>
      <c r="AF437" s="135"/>
      <c r="AG437" s="135"/>
    </row>
    <row r="438" spans="1:33" ht="37.5" customHeight="1" x14ac:dyDescent="0.3">
      <c r="A438" s="367">
        <v>12</v>
      </c>
      <c r="B438" s="384" t="str">
        <f>IFERROR(VLOOKUP(A438,'Coverage Indicators - Section D'!$A$10:$Y$38,25,FALSE),"")</f>
        <v/>
      </c>
      <c r="C438" s="467" t="str">
        <f t="array" ref="C438">IFERROR(IF(INDEX('Disaggregation Records'!$E$95:$E$183,MATCH(LEFT(Z438,255),LEFT('Disaggregation Records'!$D$95:$D$183,255),0))=0,"",INDEX('Disaggregation Records'!$E$95:$E$183,MATCH(LEFT(Z438,255),LEFT('Disaggregation Records'!$D$95:$D$183,255),0))),"")</f>
        <v/>
      </c>
      <c r="D438" s="467" t="str">
        <f t="array" ref="D438">IFERROR(IF(INDEX('Disaggregation Records'!$F$95:$F$183,MATCH(LEFT(Z438,255),LEFT('Disaggregation Records'!$D$95:$D$183,255),0))=0,"",INDEX('Disaggregation Records'!$F$95:$F$183,MATCH(LEFT(Z438,255),LEFT('Disaggregation Records'!$D$95:$D$183,255),0))),"")</f>
        <v/>
      </c>
      <c r="E438" s="386" t="str">
        <f t="array" ref="E438">IFERROR(IF(INDEX('Disaggregation Data'!$K$315:$K$576,MATCH(LEFT(X438,255),LEFT('Disaggregation Data'!$J$315:$J$576,255),0))=0,"",INDEX('Disaggregation Data'!$K$315:$K$576,MATCH(LEFT(X438,255),LEFT('Disaggregation Data'!J$315:$J$576,255),0))),"")</f>
        <v/>
      </c>
      <c r="F438" s="387" t="str">
        <f t="array" ref="F438">IFERROR(IF(INDEX('Disaggregation Data'!$L$315:$L$576,MATCH(LEFT(X438,255),LEFT('Disaggregation Data'!$J$315:$J$576,255),0))=0,"",INDEX('Disaggregation Data'!$L$315:$L$576,MATCH(LEFT(X438,255),LEFT('Disaggregation Data'!J$315:$J$576,255),0))),"")</f>
        <v/>
      </c>
      <c r="G438" s="442" t="str">
        <f t="array" ref="G438">IFERROR(IF(INDEX('Disaggregation Data'!$M$315:$M$576,MATCH(LEFT(X438,255),LEFT('Disaggregation Data'!$J$315:$J$576,255),0))=0,(E438/F438)*100,INDEX('Disaggregation Data'!$M$315:$M$576,MATCH(LEFT(X438,255),LEFT('Disaggregation Data'!J$315:$J$576,255),0))),"")</f>
        <v/>
      </c>
      <c r="H438" s="390" t="str">
        <f t="array" ref="H438">IFERROR(IF(INDEX('Disaggregation Data'!$N$315:$N$576,MATCH(LEFT(X438,255),LEFT('Disaggregation Data'!$J$315:$J$576,255),0))=0,"",INDEX('Disaggregation Data'!$N$315:$N$576,MATCH(LEFT(X438,255),LEFT('Disaggregation Data'!J$315:$J$576,255),0))),"")</f>
        <v/>
      </c>
      <c r="I438" s="471"/>
      <c r="J438" s="471"/>
      <c r="K438" s="471"/>
      <c r="L438" s="471"/>
      <c r="M438" s="471"/>
      <c r="N438" s="471"/>
      <c r="O438" s="471"/>
      <c r="P438" s="471"/>
      <c r="Q438" s="471"/>
      <c r="R438" s="471"/>
      <c r="S438" s="471"/>
      <c r="T438" s="471"/>
      <c r="U438" s="390" t="str">
        <f t="array" ref="U438">IFERROR(IF(INDEX('Disaggregation Data'!$O$315:$O$576,MATCH(LEFT(X438,255),LEFT('Disaggregation Data'!$J$315:$J$576,255),0))=0,"",INDEX('Disaggregation Data'!$O$315:$O$576,MATCH(LEFT(X438,255),LEFT('Disaggregation Data'!J$315:$J$576,255),0))),"")</f>
        <v/>
      </c>
      <c r="V438" s="402" t="str">
        <f t="array" ref="V438">IFERROR(IF(INDEX('Disaggregation Data'!$P$315:$P$576,MATCH(LEFT(X438,255),LEFT('Disaggregation Data'!$J$315:$J$576,255),0))=0,"",INDEX('Disaggregation Data'!$P$315:$P$576,MATCH(LEFT(X438,255),LEFT('Disaggregation Data'!J$315:$J$576,255),0))),"")</f>
        <v/>
      </c>
      <c r="W438" s="472"/>
      <c r="X438" s="472" t="str">
        <f t="shared" si="28"/>
        <v/>
      </c>
      <c r="Y438" s="472">
        <f t="shared" si="29"/>
        <v>112</v>
      </c>
      <c r="Z438" s="472" t="str">
        <f t="shared" si="30"/>
        <v/>
      </c>
      <c r="AA438" s="472" t="b">
        <f t="shared" si="31"/>
        <v>0</v>
      </c>
      <c r="AB438" s="472" t="s">
        <v>1966</v>
      </c>
      <c r="AC438" s="472" t="str">
        <f t="array" ref="AC438">IFERROR(IF(INDEX('Disaggregation Records'!$G$95:$G$183,MATCH(LEFT(Z438,255),LEFT('Disaggregation Records'!$D$95:$D$183,255),0))=0,"",INDEX('Disaggregation Records'!$G$95:$G$183,MATCH(LEFT(Z438,255),LEFT('Disaggregation Records'!$D$95:$D$183,255),0))),"")</f>
        <v/>
      </c>
      <c r="AD438" s="472" t="s">
        <v>797</v>
      </c>
      <c r="AE438" s="219"/>
      <c r="AF438" s="135"/>
      <c r="AG438" s="135"/>
    </row>
    <row r="439" spans="1:33" ht="37.5" customHeight="1" x14ac:dyDescent="0.3">
      <c r="A439" s="367">
        <v>12</v>
      </c>
      <c r="B439" s="384" t="str">
        <f>IFERROR(VLOOKUP(A439,'Coverage Indicators - Section D'!$A$10:$Y$38,25,FALSE),"")</f>
        <v/>
      </c>
      <c r="C439" s="467" t="str">
        <f t="array" ref="C439">IFERROR(IF(INDEX('Disaggregation Records'!$E$95:$E$183,MATCH(LEFT(Z439,255),LEFT('Disaggregation Records'!$D$95:$D$183,255),0))=0,"",INDEX('Disaggregation Records'!$E$95:$E$183,MATCH(LEFT(Z439,255),LEFT('Disaggregation Records'!$D$95:$D$183,255),0))),"")</f>
        <v/>
      </c>
      <c r="D439" s="467" t="str">
        <f t="array" ref="D439">IFERROR(IF(INDEX('Disaggregation Records'!$F$95:$F$183,MATCH(LEFT(Z439,255),LEFT('Disaggregation Records'!$D$95:$D$183,255),0))=0,"",INDEX('Disaggregation Records'!$F$95:$F$183,MATCH(LEFT(Z439,255),LEFT('Disaggregation Records'!$D$95:$D$183,255),0))),"")</f>
        <v/>
      </c>
      <c r="E439" s="386" t="str">
        <f t="array" ref="E439">IFERROR(IF(INDEX('Disaggregation Data'!$K$315:$K$576,MATCH(LEFT(X439,255),LEFT('Disaggregation Data'!$J$315:$J$576,255),0))=0,"",INDEX('Disaggregation Data'!$K$315:$K$576,MATCH(LEFT(X439,255),LEFT('Disaggregation Data'!J$315:$J$576,255),0))),"")</f>
        <v/>
      </c>
      <c r="F439" s="387" t="str">
        <f t="array" ref="F439">IFERROR(IF(INDEX('Disaggregation Data'!$L$315:$L$576,MATCH(LEFT(X439,255),LEFT('Disaggregation Data'!$J$315:$J$576,255),0))=0,"",INDEX('Disaggregation Data'!$L$315:$L$576,MATCH(LEFT(X439,255),LEFT('Disaggregation Data'!J$315:$J$576,255),0))),"")</f>
        <v/>
      </c>
      <c r="G439" s="442" t="str">
        <f t="array" ref="G439">IFERROR(IF(INDEX('Disaggregation Data'!$M$315:$M$576,MATCH(LEFT(X439,255),LEFT('Disaggregation Data'!$J$315:$J$576,255),0))=0,(E439/F439)*100,INDEX('Disaggregation Data'!$M$315:$M$576,MATCH(LEFT(X439,255),LEFT('Disaggregation Data'!J$315:$J$576,255),0))),"")</f>
        <v/>
      </c>
      <c r="H439" s="390" t="str">
        <f t="array" ref="H439">IFERROR(IF(INDEX('Disaggregation Data'!$N$315:$N$576,MATCH(LEFT(X439,255),LEFT('Disaggregation Data'!$J$315:$J$576,255),0))=0,"",INDEX('Disaggregation Data'!$N$315:$N$576,MATCH(LEFT(X439,255),LEFT('Disaggregation Data'!J$315:$J$576,255),0))),"")</f>
        <v/>
      </c>
      <c r="I439" s="471"/>
      <c r="J439" s="471"/>
      <c r="K439" s="471"/>
      <c r="L439" s="471"/>
      <c r="M439" s="471"/>
      <c r="N439" s="471"/>
      <c r="O439" s="471"/>
      <c r="P439" s="471"/>
      <c r="Q439" s="471"/>
      <c r="R439" s="471"/>
      <c r="S439" s="471"/>
      <c r="T439" s="471"/>
      <c r="U439" s="390" t="str">
        <f t="array" ref="U439">IFERROR(IF(INDEX('Disaggregation Data'!$O$315:$O$576,MATCH(LEFT(X439,255),LEFT('Disaggregation Data'!$J$315:$J$576,255),0))=0,"",INDEX('Disaggregation Data'!$O$315:$O$576,MATCH(LEFT(X439,255),LEFT('Disaggregation Data'!J$315:$J$576,255),0))),"")</f>
        <v/>
      </c>
      <c r="V439" s="402" t="str">
        <f t="array" ref="V439">IFERROR(IF(INDEX('Disaggregation Data'!$P$315:$P$576,MATCH(LEFT(X439,255),LEFT('Disaggregation Data'!$J$315:$J$576,255),0))=0,"",INDEX('Disaggregation Data'!$P$315:$P$576,MATCH(LEFT(X439,255),LEFT('Disaggregation Data'!J$315:$J$576,255),0))),"")</f>
        <v/>
      </c>
      <c r="W439" s="472"/>
      <c r="X439" s="472" t="str">
        <f t="shared" si="28"/>
        <v/>
      </c>
      <c r="Y439" s="472">
        <f t="shared" si="29"/>
        <v>113</v>
      </c>
      <c r="Z439" s="472" t="str">
        <f t="shared" si="30"/>
        <v/>
      </c>
      <c r="AA439" s="472" t="b">
        <f t="shared" si="31"/>
        <v>0</v>
      </c>
      <c r="AB439" s="472" t="s">
        <v>1967</v>
      </c>
      <c r="AC439" s="472" t="str">
        <f t="array" ref="AC439">IFERROR(IF(INDEX('Disaggregation Records'!$G$95:$G$183,MATCH(LEFT(Z439,255),LEFT('Disaggregation Records'!$D$95:$D$183,255),0))=0,"",INDEX('Disaggregation Records'!$G$95:$G$183,MATCH(LEFT(Z439,255),LEFT('Disaggregation Records'!$D$95:$D$183,255),0))),"")</f>
        <v/>
      </c>
      <c r="AD439" s="472" t="s">
        <v>797</v>
      </c>
      <c r="AE439" s="219"/>
      <c r="AF439" s="135"/>
      <c r="AG439" s="135"/>
    </row>
    <row r="440" spans="1:33" ht="37.5" customHeight="1" x14ac:dyDescent="0.3">
      <c r="A440" s="367">
        <v>12</v>
      </c>
      <c r="B440" s="384" t="str">
        <f>IFERROR(VLOOKUP(A440,'Coverage Indicators - Section D'!$A$10:$Y$38,25,FALSE),"")</f>
        <v/>
      </c>
      <c r="C440" s="467" t="str">
        <f t="array" ref="C440">IFERROR(IF(INDEX('Disaggregation Records'!$E$95:$E$183,MATCH(LEFT(Z440,255),LEFT('Disaggregation Records'!$D$95:$D$183,255),0))=0,"",INDEX('Disaggregation Records'!$E$95:$E$183,MATCH(LEFT(Z440,255),LEFT('Disaggregation Records'!$D$95:$D$183,255),0))),"")</f>
        <v/>
      </c>
      <c r="D440" s="467" t="str">
        <f t="array" ref="D440">IFERROR(IF(INDEX('Disaggregation Records'!$F$95:$F$183,MATCH(LEFT(Z440,255),LEFT('Disaggregation Records'!$D$95:$D$183,255),0))=0,"",INDEX('Disaggregation Records'!$F$95:$F$183,MATCH(LEFT(Z440,255),LEFT('Disaggregation Records'!$D$95:$D$183,255),0))),"")</f>
        <v/>
      </c>
      <c r="E440" s="386" t="str">
        <f t="array" ref="E440">IFERROR(IF(INDEX('Disaggregation Data'!$K$315:$K$576,MATCH(LEFT(X440,255),LEFT('Disaggregation Data'!$J$315:$J$576,255),0))=0,"",INDEX('Disaggregation Data'!$K$315:$K$576,MATCH(LEFT(X440,255),LEFT('Disaggregation Data'!J$315:$J$576,255),0))),"")</f>
        <v/>
      </c>
      <c r="F440" s="387" t="str">
        <f t="array" ref="F440">IFERROR(IF(INDEX('Disaggregation Data'!$L$315:$L$576,MATCH(LEFT(X440,255),LEFT('Disaggregation Data'!$J$315:$J$576,255),0))=0,"",INDEX('Disaggregation Data'!$L$315:$L$576,MATCH(LEFT(X440,255),LEFT('Disaggregation Data'!J$315:$J$576,255),0))),"")</f>
        <v/>
      </c>
      <c r="G440" s="442" t="str">
        <f t="array" ref="G440">IFERROR(IF(INDEX('Disaggregation Data'!$M$315:$M$576,MATCH(LEFT(X440,255),LEFT('Disaggregation Data'!$J$315:$J$576,255),0))=0,(E440/F440)*100,INDEX('Disaggregation Data'!$M$315:$M$576,MATCH(LEFT(X440,255),LEFT('Disaggregation Data'!J$315:$J$576,255),0))),"")</f>
        <v/>
      </c>
      <c r="H440" s="390" t="str">
        <f t="array" ref="H440">IFERROR(IF(INDEX('Disaggregation Data'!$N$315:$N$576,MATCH(LEFT(X440,255),LEFT('Disaggregation Data'!$J$315:$J$576,255),0))=0,"",INDEX('Disaggregation Data'!$N$315:$N$576,MATCH(LEFT(X440,255),LEFT('Disaggregation Data'!J$315:$J$576,255),0))),"")</f>
        <v/>
      </c>
      <c r="I440" s="471"/>
      <c r="J440" s="471"/>
      <c r="K440" s="471"/>
      <c r="L440" s="471"/>
      <c r="M440" s="471"/>
      <c r="N440" s="471"/>
      <c r="O440" s="471"/>
      <c r="P440" s="471"/>
      <c r="Q440" s="471"/>
      <c r="R440" s="471"/>
      <c r="S440" s="471"/>
      <c r="T440" s="471"/>
      <c r="U440" s="390" t="str">
        <f t="array" ref="U440">IFERROR(IF(INDEX('Disaggregation Data'!$O$315:$O$576,MATCH(LEFT(X440,255),LEFT('Disaggregation Data'!$J$315:$J$576,255),0))=0,"",INDEX('Disaggregation Data'!$O$315:$O$576,MATCH(LEFT(X440,255),LEFT('Disaggregation Data'!J$315:$J$576,255),0))),"")</f>
        <v/>
      </c>
      <c r="V440" s="402" t="str">
        <f t="array" ref="V440">IFERROR(IF(INDEX('Disaggregation Data'!$P$315:$P$576,MATCH(LEFT(X440,255),LEFT('Disaggregation Data'!$J$315:$J$576,255),0))=0,"",INDEX('Disaggregation Data'!$P$315:$P$576,MATCH(LEFT(X440,255),LEFT('Disaggregation Data'!J$315:$J$576,255),0))),"")</f>
        <v/>
      </c>
      <c r="W440" s="472"/>
      <c r="X440" s="472" t="str">
        <f t="shared" si="28"/>
        <v/>
      </c>
      <c r="Y440" s="472">
        <f t="shared" si="29"/>
        <v>114</v>
      </c>
      <c r="Z440" s="472" t="str">
        <f t="shared" si="30"/>
        <v/>
      </c>
      <c r="AA440" s="472" t="b">
        <f t="shared" si="31"/>
        <v>0</v>
      </c>
      <c r="AB440" s="472" t="s">
        <v>1968</v>
      </c>
      <c r="AC440" s="472" t="str">
        <f t="array" ref="AC440">IFERROR(IF(INDEX('Disaggregation Records'!$G$95:$G$183,MATCH(LEFT(Z440,255),LEFT('Disaggregation Records'!$D$95:$D$183,255),0))=0,"",INDEX('Disaggregation Records'!$G$95:$G$183,MATCH(LEFT(Z440,255),LEFT('Disaggregation Records'!$D$95:$D$183,255),0))),"")</f>
        <v/>
      </c>
      <c r="AD440" s="472" t="s">
        <v>797</v>
      </c>
      <c r="AE440" s="219"/>
      <c r="AF440" s="135"/>
      <c r="AG440" s="135"/>
    </row>
    <row r="441" spans="1:33" ht="37.5" customHeight="1" x14ac:dyDescent="0.3">
      <c r="A441" s="367">
        <v>12</v>
      </c>
      <c r="B441" s="384" t="str">
        <f>IFERROR(VLOOKUP(A441,'Coverage Indicators - Section D'!$A$10:$Y$38,25,FALSE),"")</f>
        <v/>
      </c>
      <c r="C441" s="467" t="str">
        <f t="array" ref="C441">IFERROR(IF(INDEX('Disaggregation Records'!$E$95:$E$183,MATCH(LEFT(Z441,255),LEFT('Disaggregation Records'!$D$95:$D$183,255),0))=0,"",INDEX('Disaggregation Records'!$E$95:$E$183,MATCH(LEFT(Z441,255),LEFT('Disaggregation Records'!$D$95:$D$183,255),0))),"")</f>
        <v/>
      </c>
      <c r="D441" s="467" t="str">
        <f t="array" ref="D441">IFERROR(IF(INDEX('Disaggregation Records'!$F$95:$F$183,MATCH(LEFT(Z441,255),LEFT('Disaggregation Records'!$D$95:$D$183,255),0))=0,"",INDEX('Disaggregation Records'!$F$95:$F$183,MATCH(LEFT(Z441,255),LEFT('Disaggregation Records'!$D$95:$D$183,255),0))),"")</f>
        <v/>
      </c>
      <c r="E441" s="386" t="str">
        <f t="array" ref="E441">IFERROR(IF(INDEX('Disaggregation Data'!$K$315:$K$576,MATCH(LEFT(X441,255),LEFT('Disaggregation Data'!$J$315:$J$576,255),0))=0,"",INDEX('Disaggregation Data'!$K$315:$K$576,MATCH(LEFT(X441,255),LEFT('Disaggregation Data'!J$315:$J$576,255),0))),"")</f>
        <v/>
      </c>
      <c r="F441" s="387" t="str">
        <f t="array" ref="F441">IFERROR(IF(INDEX('Disaggregation Data'!$L$315:$L$576,MATCH(LEFT(X441,255),LEFT('Disaggregation Data'!$J$315:$J$576,255),0))=0,"",INDEX('Disaggregation Data'!$L$315:$L$576,MATCH(LEFT(X441,255),LEFT('Disaggregation Data'!J$315:$J$576,255),0))),"")</f>
        <v/>
      </c>
      <c r="G441" s="442" t="str">
        <f t="array" ref="G441">IFERROR(IF(INDEX('Disaggregation Data'!$M$315:$M$576,MATCH(LEFT(X441,255),LEFT('Disaggregation Data'!$J$315:$J$576,255),0))=0,(E441/F441)*100,INDEX('Disaggregation Data'!$M$315:$M$576,MATCH(LEFT(X441,255),LEFT('Disaggregation Data'!J$315:$J$576,255),0))),"")</f>
        <v/>
      </c>
      <c r="H441" s="390" t="str">
        <f t="array" ref="H441">IFERROR(IF(INDEX('Disaggregation Data'!$N$315:$N$576,MATCH(LEFT(X441,255),LEFT('Disaggregation Data'!$J$315:$J$576,255),0))=0,"",INDEX('Disaggregation Data'!$N$315:$N$576,MATCH(LEFT(X441,255),LEFT('Disaggregation Data'!J$315:$J$576,255),0))),"")</f>
        <v/>
      </c>
      <c r="I441" s="471"/>
      <c r="J441" s="471"/>
      <c r="K441" s="471"/>
      <c r="L441" s="471"/>
      <c r="M441" s="471"/>
      <c r="N441" s="471"/>
      <c r="O441" s="471"/>
      <c r="P441" s="471"/>
      <c r="Q441" s="471"/>
      <c r="R441" s="471"/>
      <c r="S441" s="471"/>
      <c r="T441" s="471"/>
      <c r="U441" s="390" t="str">
        <f t="array" ref="U441">IFERROR(IF(INDEX('Disaggregation Data'!$O$315:$O$576,MATCH(LEFT(X441,255),LEFT('Disaggregation Data'!$J$315:$J$576,255),0))=0,"",INDEX('Disaggregation Data'!$O$315:$O$576,MATCH(LEFT(X441,255),LEFT('Disaggregation Data'!J$315:$J$576,255),0))),"")</f>
        <v/>
      </c>
      <c r="V441" s="402" t="str">
        <f t="array" ref="V441">IFERROR(IF(INDEX('Disaggregation Data'!$P$315:$P$576,MATCH(LEFT(X441,255),LEFT('Disaggregation Data'!$J$315:$J$576,255),0))=0,"",INDEX('Disaggregation Data'!$P$315:$P$576,MATCH(LEFT(X441,255),LEFT('Disaggregation Data'!J$315:$J$576,255),0))),"")</f>
        <v/>
      </c>
      <c r="W441" s="472"/>
      <c r="X441" s="472" t="str">
        <f t="shared" si="28"/>
        <v/>
      </c>
      <c r="Y441" s="472">
        <f t="shared" si="29"/>
        <v>115</v>
      </c>
      <c r="Z441" s="472" t="str">
        <f t="shared" si="30"/>
        <v/>
      </c>
      <c r="AA441" s="472" t="b">
        <f t="shared" si="31"/>
        <v>0</v>
      </c>
      <c r="AB441" s="472" t="s">
        <v>1969</v>
      </c>
      <c r="AC441" s="472" t="str">
        <f t="array" ref="AC441">IFERROR(IF(INDEX('Disaggregation Records'!$G$95:$G$183,MATCH(LEFT(Z441,255),LEFT('Disaggregation Records'!$D$95:$D$183,255),0))=0,"",INDEX('Disaggregation Records'!$G$95:$G$183,MATCH(LEFT(Z441,255),LEFT('Disaggregation Records'!$D$95:$D$183,255),0))),"")</f>
        <v/>
      </c>
      <c r="AD441" s="472" t="s">
        <v>797</v>
      </c>
      <c r="AE441" s="219"/>
      <c r="AF441" s="135"/>
      <c r="AG441" s="135"/>
    </row>
    <row r="442" spans="1:33" ht="37.5" customHeight="1" x14ac:dyDescent="0.3">
      <c r="A442" s="367">
        <v>12</v>
      </c>
      <c r="B442" s="384" t="str">
        <f>IFERROR(VLOOKUP(A442,'Coverage Indicators - Section D'!$A$10:$Y$38,25,FALSE),"")</f>
        <v/>
      </c>
      <c r="C442" s="467" t="str">
        <f t="array" ref="C442">IFERROR(IF(INDEX('Disaggregation Records'!$E$95:$E$183,MATCH(LEFT(Z442,255),LEFT('Disaggregation Records'!$D$95:$D$183,255),0))=0,"",INDEX('Disaggregation Records'!$E$95:$E$183,MATCH(LEFT(Z442,255),LEFT('Disaggregation Records'!$D$95:$D$183,255),0))),"")</f>
        <v/>
      </c>
      <c r="D442" s="467" t="str">
        <f t="array" ref="D442">IFERROR(IF(INDEX('Disaggregation Records'!$F$95:$F$183,MATCH(LEFT(Z442,255),LEFT('Disaggregation Records'!$D$95:$D$183,255),0))=0,"",INDEX('Disaggregation Records'!$F$95:$F$183,MATCH(LEFT(Z442,255),LEFT('Disaggregation Records'!$D$95:$D$183,255),0))),"")</f>
        <v/>
      </c>
      <c r="E442" s="386" t="str">
        <f t="array" ref="E442">IFERROR(IF(INDEX('Disaggregation Data'!$K$315:$K$576,MATCH(LEFT(X442,255),LEFT('Disaggregation Data'!$J$315:$J$576,255),0))=0,"",INDEX('Disaggregation Data'!$K$315:$K$576,MATCH(LEFT(X442,255),LEFT('Disaggregation Data'!J$315:$J$576,255),0))),"")</f>
        <v/>
      </c>
      <c r="F442" s="387" t="str">
        <f t="array" ref="F442">IFERROR(IF(INDEX('Disaggregation Data'!$L$315:$L$576,MATCH(LEFT(X442,255),LEFT('Disaggregation Data'!$J$315:$J$576,255),0))=0,"",INDEX('Disaggregation Data'!$L$315:$L$576,MATCH(LEFT(X442,255),LEFT('Disaggregation Data'!J$315:$J$576,255),0))),"")</f>
        <v/>
      </c>
      <c r="G442" s="442" t="str">
        <f t="array" ref="G442">IFERROR(IF(INDEX('Disaggregation Data'!$M$315:$M$576,MATCH(LEFT(X442,255),LEFT('Disaggregation Data'!$J$315:$J$576,255),0))=0,(E442/F442)*100,INDEX('Disaggregation Data'!$M$315:$M$576,MATCH(LEFT(X442,255),LEFT('Disaggregation Data'!J$315:$J$576,255),0))),"")</f>
        <v/>
      </c>
      <c r="H442" s="390" t="str">
        <f t="array" ref="H442">IFERROR(IF(INDEX('Disaggregation Data'!$N$315:$N$576,MATCH(LEFT(X442,255),LEFT('Disaggregation Data'!$J$315:$J$576,255),0))=0,"",INDEX('Disaggregation Data'!$N$315:$N$576,MATCH(LEFT(X442,255),LEFT('Disaggregation Data'!J$315:$J$576,255),0))),"")</f>
        <v/>
      </c>
      <c r="I442" s="471"/>
      <c r="J442" s="471"/>
      <c r="K442" s="471"/>
      <c r="L442" s="471"/>
      <c r="M442" s="471"/>
      <c r="N442" s="471"/>
      <c r="O442" s="471"/>
      <c r="P442" s="471"/>
      <c r="Q442" s="471"/>
      <c r="R442" s="471"/>
      <c r="S442" s="471"/>
      <c r="T442" s="471"/>
      <c r="U442" s="390" t="str">
        <f t="array" ref="U442">IFERROR(IF(INDEX('Disaggregation Data'!$O$315:$O$576,MATCH(LEFT(X442,255),LEFT('Disaggregation Data'!$J$315:$J$576,255),0))=0,"",INDEX('Disaggregation Data'!$O$315:$O$576,MATCH(LEFT(X442,255),LEFT('Disaggregation Data'!J$315:$J$576,255),0))),"")</f>
        <v/>
      </c>
      <c r="V442" s="402" t="str">
        <f t="array" ref="V442">IFERROR(IF(INDEX('Disaggregation Data'!$P$315:$P$576,MATCH(LEFT(X442,255),LEFT('Disaggregation Data'!$J$315:$J$576,255),0))=0,"",INDEX('Disaggregation Data'!$P$315:$P$576,MATCH(LEFT(X442,255),LEFT('Disaggregation Data'!J$315:$J$576,255),0))),"")</f>
        <v/>
      </c>
      <c r="W442" s="472"/>
      <c r="X442" s="472" t="str">
        <f t="shared" si="28"/>
        <v/>
      </c>
      <c r="Y442" s="472">
        <f t="shared" si="29"/>
        <v>116</v>
      </c>
      <c r="Z442" s="472" t="str">
        <f t="shared" si="30"/>
        <v/>
      </c>
      <c r="AA442" s="472" t="b">
        <f t="shared" si="31"/>
        <v>0</v>
      </c>
      <c r="AB442" s="472" t="s">
        <v>1970</v>
      </c>
      <c r="AC442" s="472" t="str">
        <f t="array" ref="AC442">IFERROR(IF(INDEX('Disaggregation Records'!$G$95:$G$183,MATCH(LEFT(Z442,255),LEFT('Disaggregation Records'!$D$95:$D$183,255),0))=0,"",INDEX('Disaggregation Records'!$G$95:$G$183,MATCH(LEFT(Z442,255),LEFT('Disaggregation Records'!$D$95:$D$183,255),0))),"")</f>
        <v/>
      </c>
      <c r="AD442" s="472" t="s">
        <v>797</v>
      </c>
      <c r="AE442" s="219"/>
      <c r="AF442" s="135"/>
      <c r="AG442" s="135"/>
    </row>
    <row r="443" spans="1:33" ht="37.5" customHeight="1" x14ac:dyDescent="0.3">
      <c r="A443" s="367">
        <v>12</v>
      </c>
      <c r="B443" s="384" t="str">
        <f>IFERROR(VLOOKUP(A443,'Coverage Indicators - Section D'!$A$10:$Y$38,25,FALSE),"")</f>
        <v/>
      </c>
      <c r="C443" s="467" t="str">
        <f t="array" ref="C443">IFERROR(IF(INDEX('Disaggregation Records'!$E$95:$E$183,MATCH(LEFT(Z443,255),LEFT('Disaggregation Records'!$D$95:$D$183,255),0))=0,"",INDEX('Disaggregation Records'!$E$95:$E$183,MATCH(LEFT(Z443,255),LEFT('Disaggregation Records'!$D$95:$D$183,255),0))),"")</f>
        <v/>
      </c>
      <c r="D443" s="467" t="str">
        <f t="array" ref="D443">IFERROR(IF(INDEX('Disaggregation Records'!$F$95:$F$183,MATCH(LEFT(Z443,255),LEFT('Disaggregation Records'!$D$95:$D$183,255),0))=0,"",INDEX('Disaggregation Records'!$F$95:$F$183,MATCH(LEFT(Z443,255),LEFT('Disaggregation Records'!$D$95:$D$183,255),0))),"")</f>
        <v/>
      </c>
      <c r="E443" s="386" t="str">
        <f t="array" ref="E443">IFERROR(IF(INDEX('Disaggregation Data'!$K$315:$K$576,MATCH(LEFT(X443,255),LEFT('Disaggregation Data'!$J$315:$J$576,255),0))=0,"",INDEX('Disaggregation Data'!$K$315:$K$576,MATCH(LEFT(X443,255),LEFT('Disaggregation Data'!J$315:$J$576,255),0))),"")</f>
        <v/>
      </c>
      <c r="F443" s="387" t="str">
        <f t="array" ref="F443">IFERROR(IF(INDEX('Disaggregation Data'!$L$315:$L$576,MATCH(LEFT(X443,255),LEFT('Disaggregation Data'!$J$315:$J$576,255),0))=0,"",INDEX('Disaggregation Data'!$L$315:$L$576,MATCH(LEFT(X443,255),LEFT('Disaggregation Data'!J$315:$J$576,255),0))),"")</f>
        <v/>
      </c>
      <c r="G443" s="442" t="str">
        <f t="array" ref="G443">IFERROR(IF(INDEX('Disaggregation Data'!$M$315:$M$576,MATCH(LEFT(X443,255),LEFT('Disaggregation Data'!$J$315:$J$576,255),0))=0,(E443/F443)*100,INDEX('Disaggregation Data'!$M$315:$M$576,MATCH(LEFT(X443,255),LEFT('Disaggregation Data'!J$315:$J$576,255),0))),"")</f>
        <v/>
      </c>
      <c r="H443" s="390" t="str">
        <f t="array" ref="H443">IFERROR(IF(INDEX('Disaggregation Data'!$N$315:$N$576,MATCH(LEFT(X443,255),LEFT('Disaggregation Data'!$J$315:$J$576,255),0))=0,"",INDEX('Disaggregation Data'!$N$315:$N$576,MATCH(LEFT(X443,255),LEFT('Disaggregation Data'!J$315:$J$576,255),0))),"")</f>
        <v/>
      </c>
      <c r="I443" s="471"/>
      <c r="J443" s="471"/>
      <c r="K443" s="471"/>
      <c r="L443" s="471"/>
      <c r="M443" s="471"/>
      <c r="N443" s="471"/>
      <c r="O443" s="471"/>
      <c r="P443" s="471"/>
      <c r="Q443" s="471"/>
      <c r="R443" s="471"/>
      <c r="S443" s="471"/>
      <c r="T443" s="471"/>
      <c r="U443" s="390" t="str">
        <f t="array" ref="U443">IFERROR(IF(INDEX('Disaggregation Data'!$O$315:$O$576,MATCH(LEFT(X443,255),LEFT('Disaggregation Data'!$J$315:$J$576,255),0))=0,"",INDEX('Disaggregation Data'!$O$315:$O$576,MATCH(LEFT(X443,255),LEFT('Disaggregation Data'!J$315:$J$576,255),0))),"")</f>
        <v/>
      </c>
      <c r="V443" s="402" t="str">
        <f t="array" ref="V443">IFERROR(IF(INDEX('Disaggregation Data'!$P$315:$P$576,MATCH(LEFT(X443,255),LEFT('Disaggregation Data'!$J$315:$J$576,255),0))=0,"",INDEX('Disaggregation Data'!$P$315:$P$576,MATCH(LEFT(X443,255),LEFT('Disaggregation Data'!J$315:$J$576,255),0))),"")</f>
        <v/>
      </c>
      <c r="W443" s="472"/>
      <c r="X443" s="472" t="str">
        <f t="shared" si="28"/>
        <v/>
      </c>
      <c r="Y443" s="472">
        <f t="shared" si="29"/>
        <v>117</v>
      </c>
      <c r="Z443" s="472" t="str">
        <f t="shared" si="30"/>
        <v/>
      </c>
      <c r="AA443" s="472" t="b">
        <f t="shared" si="31"/>
        <v>0</v>
      </c>
      <c r="AB443" s="472" t="s">
        <v>1971</v>
      </c>
      <c r="AC443" s="472" t="str">
        <f t="array" ref="AC443">IFERROR(IF(INDEX('Disaggregation Records'!$G$95:$G$183,MATCH(LEFT(Z443,255),LEFT('Disaggregation Records'!$D$95:$D$183,255),0))=0,"",INDEX('Disaggregation Records'!$G$95:$G$183,MATCH(LEFT(Z443,255),LEFT('Disaggregation Records'!$D$95:$D$183,255),0))),"")</f>
        <v/>
      </c>
      <c r="AD443" s="472" t="s">
        <v>797</v>
      </c>
      <c r="AE443" s="219"/>
      <c r="AF443" s="135"/>
      <c r="AG443" s="135"/>
    </row>
    <row r="444" spans="1:33" ht="37.5" customHeight="1" x14ac:dyDescent="0.3">
      <c r="A444" s="367">
        <v>12</v>
      </c>
      <c r="B444" s="384" t="str">
        <f>IFERROR(VLOOKUP(A444,'Coverage Indicators - Section D'!$A$10:$Y$38,25,FALSE),"")</f>
        <v/>
      </c>
      <c r="C444" s="467" t="str">
        <f t="array" ref="C444">IFERROR(IF(INDEX('Disaggregation Records'!$E$95:$E$183,MATCH(LEFT(Z444,255),LEFT('Disaggregation Records'!$D$95:$D$183,255),0))=0,"",INDEX('Disaggregation Records'!$E$95:$E$183,MATCH(LEFT(Z444,255),LEFT('Disaggregation Records'!$D$95:$D$183,255),0))),"")</f>
        <v/>
      </c>
      <c r="D444" s="467" t="str">
        <f t="array" ref="D444">IFERROR(IF(INDEX('Disaggregation Records'!$F$95:$F$183,MATCH(LEFT(Z444,255),LEFT('Disaggregation Records'!$D$95:$D$183,255),0))=0,"",INDEX('Disaggregation Records'!$F$95:$F$183,MATCH(LEFT(Z444,255),LEFT('Disaggregation Records'!$D$95:$D$183,255),0))),"")</f>
        <v/>
      </c>
      <c r="E444" s="386" t="str">
        <f t="array" ref="E444">IFERROR(IF(INDEX('Disaggregation Data'!$K$315:$K$576,MATCH(LEFT(X444,255),LEFT('Disaggregation Data'!$J$315:$J$576,255),0))=0,"",INDEX('Disaggregation Data'!$K$315:$K$576,MATCH(LEFT(X444,255),LEFT('Disaggregation Data'!J$315:$J$576,255),0))),"")</f>
        <v/>
      </c>
      <c r="F444" s="387" t="str">
        <f t="array" ref="F444">IFERROR(IF(INDEX('Disaggregation Data'!$L$315:$L$576,MATCH(LEFT(X444,255),LEFT('Disaggregation Data'!$J$315:$J$576,255),0))=0,"",INDEX('Disaggregation Data'!$L$315:$L$576,MATCH(LEFT(X444,255),LEFT('Disaggregation Data'!J$315:$J$576,255),0))),"")</f>
        <v/>
      </c>
      <c r="G444" s="442" t="str">
        <f t="array" ref="G444">IFERROR(IF(INDEX('Disaggregation Data'!$M$315:$M$576,MATCH(LEFT(X444,255),LEFT('Disaggregation Data'!$J$315:$J$576,255),0))=0,(E444/F444)*100,INDEX('Disaggregation Data'!$M$315:$M$576,MATCH(LEFT(X444,255),LEFT('Disaggregation Data'!J$315:$J$576,255),0))),"")</f>
        <v/>
      </c>
      <c r="H444" s="390" t="str">
        <f t="array" ref="H444">IFERROR(IF(INDEX('Disaggregation Data'!$N$315:$N$576,MATCH(LEFT(X444,255),LEFT('Disaggregation Data'!$J$315:$J$576,255),0))=0,"",INDEX('Disaggregation Data'!$N$315:$N$576,MATCH(LEFT(X444,255),LEFT('Disaggregation Data'!J$315:$J$576,255),0))),"")</f>
        <v/>
      </c>
      <c r="I444" s="471"/>
      <c r="J444" s="471"/>
      <c r="K444" s="471"/>
      <c r="L444" s="471"/>
      <c r="M444" s="471"/>
      <c r="N444" s="471"/>
      <c r="O444" s="471"/>
      <c r="P444" s="471"/>
      <c r="Q444" s="471"/>
      <c r="R444" s="471"/>
      <c r="S444" s="471"/>
      <c r="T444" s="471"/>
      <c r="U444" s="390" t="str">
        <f t="array" ref="U444">IFERROR(IF(INDEX('Disaggregation Data'!$O$315:$O$576,MATCH(LEFT(X444,255),LEFT('Disaggregation Data'!$J$315:$J$576,255),0))=0,"",INDEX('Disaggregation Data'!$O$315:$O$576,MATCH(LEFT(X444,255),LEFT('Disaggregation Data'!J$315:$J$576,255),0))),"")</f>
        <v/>
      </c>
      <c r="V444" s="402" t="str">
        <f t="array" ref="V444">IFERROR(IF(INDEX('Disaggregation Data'!$P$315:$P$576,MATCH(LEFT(X444,255),LEFT('Disaggregation Data'!$J$315:$J$576,255),0))=0,"",INDEX('Disaggregation Data'!$P$315:$P$576,MATCH(LEFT(X444,255),LEFT('Disaggregation Data'!J$315:$J$576,255),0))),"")</f>
        <v/>
      </c>
      <c r="W444" s="472"/>
      <c r="X444" s="472" t="str">
        <f t="shared" si="28"/>
        <v/>
      </c>
      <c r="Y444" s="472">
        <f t="shared" si="29"/>
        <v>118</v>
      </c>
      <c r="Z444" s="472" t="str">
        <f t="shared" si="30"/>
        <v/>
      </c>
      <c r="AA444" s="472" t="b">
        <f t="shared" si="31"/>
        <v>0</v>
      </c>
      <c r="AB444" s="472" t="s">
        <v>1972</v>
      </c>
      <c r="AC444" s="472" t="str">
        <f t="array" ref="AC444">IFERROR(IF(INDEX('Disaggregation Records'!$G$95:$G$183,MATCH(LEFT(Z444,255),LEFT('Disaggregation Records'!$D$95:$D$183,255),0))=0,"",INDEX('Disaggregation Records'!$G$95:$G$183,MATCH(LEFT(Z444,255),LEFT('Disaggregation Records'!$D$95:$D$183,255),0))),"")</f>
        <v/>
      </c>
      <c r="AD444" s="472" t="s">
        <v>797</v>
      </c>
      <c r="AE444" s="219"/>
      <c r="AF444" s="135"/>
      <c r="AG444" s="135"/>
    </row>
    <row r="445" spans="1:33" ht="37.5" customHeight="1" x14ac:dyDescent="0.3">
      <c r="A445" s="367">
        <v>12</v>
      </c>
      <c r="B445" s="384" t="str">
        <f>IFERROR(VLOOKUP(A445,'Coverage Indicators - Section D'!$A$10:$Y$38,25,FALSE),"")</f>
        <v/>
      </c>
      <c r="C445" s="467" t="str">
        <f t="array" ref="C445">IFERROR(IF(INDEX('Disaggregation Records'!$E$95:$E$183,MATCH(LEFT(Z445,255),LEFT('Disaggregation Records'!$D$95:$D$183,255),0))=0,"",INDEX('Disaggregation Records'!$E$95:$E$183,MATCH(LEFT(Z445,255),LEFT('Disaggregation Records'!$D$95:$D$183,255),0))),"")</f>
        <v/>
      </c>
      <c r="D445" s="467" t="str">
        <f t="array" ref="D445">IFERROR(IF(INDEX('Disaggregation Records'!$F$95:$F$183,MATCH(LEFT(Z445,255),LEFT('Disaggregation Records'!$D$95:$D$183,255),0))=0,"",INDEX('Disaggregation Records'!$F$95:$F$183,MATCH(LEFT(Z445,255),LEFT('Disaggregation Records'!$D$95:$D$183,255),0))),"")</f>
        <v/>
      </c>
      <c r="E445" s="386" t="str">
        <f t="array" ref="E445">IFERROR(IF(INDEX('Disaggregation Data'!$K$315:$K$576,MATCH(LEFT(X445,255),LEFT('Disaggregation Data'!$J$315:$J$576,255),0))=0,"",INDEX('Disaggregation Data'!$K$315:$K$576,MATCH(LEFT(X445,255),LEFT('Disaggregation Data'!J$315:$J$576,255),0))),"")</f>
        <v/>
      </c>
      <c r="F445" s="387" t="str">
        <f t="array" ref="F445">IFERROR(IF(INDEX('Disaggregation Data'!$L$315:$L$576,MATCH(LEFT(X445,255),LEFT('Disaggregation Data'!$J$315:$J$576,255),0))=0,"",INDEX('Disaggregation Data'!$L$315:$L$576,MATCH(LEFT(X445,255),LEFT('Disaggregation Data'!J$315:$J$576,255),0))),"")</f>
        <v/>
      </c>
      <c r="G445" s="442" t="str">
        <f t="array" ref="G445">IFERROR(IF(INDEX('Disaggregation Data'!$M$315:$M$576,MATCH(LEFT(X445,255),LEFT('Disaggregation Data'!$J$315:$J$576,255),0))=0,(E445/F445)*100,INDEX('Disaggregation Data'!$M$315:$M$576,MATCH(LEFT(X445,255),LEFT('Disaggregation Data'!J$315:$J$576,255),0))),"")</f>
        <v/>
      </c>
      <c r="H445" s="390" t="str">
        <f t="array" ref="H445">IFERROR(IF(INDEX('Disaggregation Data'!$N$315:$N$576,MATCH(LEFT(X445,255),LEFT('Disaggregation Data'!$J$315:$J$576,255),0))=0,"",INDEX('Disaggregation Data'!$N$315:$N$576,MATCH(LEFT(X445,255),LEFT('Disaggregation Data'!J$315:$J$576,255),0))),"")</f>
        <v/>
      </c>
      <c r="I445" s="471"/>
      <c r="J445" s="471"/>
      <c r="K445" s="471"/>
      <c r="L445" s="471"/>
      <c r="M445" s="471"/>
      <c r="N445" s="471"/>
      <c r="O445" s="471"/>
      <c r="P445" s="471"/>
      <c r="Q445" s="471"/>
      <c r="R445" s="471"/>
      <c r="S445" s="471"/>
      <c r="T445" s="471"/>
      <c r="U445" s="390" t="str">
        <f t="array" ref="U445">IFERROR(IF(INDEX('Disaggregation Data'!$O$315:$O$576,MATCH(LEFT(X445,255),LEFT('Disaggregation Data'!$J$315:$J$576,255),0))=0,"",INDEX('Disaggregation Data'!$O$315:$O$576,MATCH(LEFT(X445,255),LEFT('Disaggregation Data'!J$315:$J$576,255),0))),"")</f>
        <v/>
      </c>
      <c r="V445" s="402" t="str">
        <f t="array" ref="V445">IFERROR(IF(INDEX('Disaggregation Data'!$P$315:$P$576,MATCH(LEFT(X445,255),LEFT('Disaggregation Data'!$J$315:$J$576,255),0))=0,"",INDEX('Disaggregation Data'!$P$315:$P$576,MATCH(LEFT(X445,255),LEFT('Disaggregation Data'!J$315:$J$576,255),0))),"")</f>
        <v/>
      </c>
      <c r="W445" s="472"/>
      <c r="X445" s="472" t="str">
        <f t="shared" si="28"/>
        <v/>
      </c>
      <c r="Y445" s="472">
        <f t="shared" si="29"/>
        <v>119</v>
      </c>
      <c r="Z445" s="472" t="str">
        <f t="shared" si="30"/>
        <v/>
      </c>
      <c r="AA445" s="472" t="b">
        <f t="shared" si="31"/>
        <v>0</v>
      </c>
      <c r="AB445" s="472" t="s">
        <v>1973</v>
      </c>
      <c r="AC445" s="472" t="str">
        <f t="array" ref="AC445">IFERROR(IF(INDEX('Disaggregation Records'!$G$95:$G$183,MATCH(LEFT(Z445,255),LEFT('Disaggregation Records'!$D$95:$D$183,255),0))=0,"",INDEX('Disaggregation Records'!$G$95:$G$183,MATCH(LEFT(Z445,255),LEFT('Disaggregation Records'!$D$95:$D$183,255),0))),"")</f>
        <v/>
      </c>
      <c r="AD445" s="472" t="s">
        <v>797</v>
      </c>
      <c r="AE445" s="219"/>
      <c r="AF445" s="135"/>
      <c r="AG445" s="135"/>
    </row>
    <row r="446" spans="1:33" ht="37.5" customHeight="1" x14ac:dyDescent="0.3">
      <c r="A446" s="367">
        <v>12</v>
      </c>
      <c r="B446" s="384" t="str">
        <f>IFERROR(VLOOKUP(A446,'Coverage Indicators - Section D'!$A$10:$Y$38,25,FALSE),"")</f>
        <v/>
      </c>
      <c r="C446" s="467" t="str">
        <f t="array" ref="C446">IFERROR(IF(INDEX('Disaggregation Records'!$E$95:$E$183,MATCH(LEFT(Z446,255),LEFT('Disaggregation Records'!$D$95:$D$183,255),0))=0,"",INDEX('Disaggregation Records'!$E$95:$E$183,MATCH(LEFT(Z446,255),LEFT('Disaggregation Records'!$D$95:$D$183,255),0))),"")</f>
        <v/>
      </c>
      <c r="D446" s="467" t="str">
        <f t="array" ref="D446">IFERROR(IF(INDEX('Disaggregation Records'!$F$95:$F$183,MATCH(LEFT(Z446,255),LEFT('Disaggregation Records'!$D$95:$D$183,255),0))=0,"",INDEX('Disaggregation Records'!$F$95:$F$183,MATCH(LEFT(Z446,255),LEFT('Disaggregation Records'!$D$95:$D$183,255),0))),"")</f>
        <v/>
      </c>
      <c r="E446" s="386" t="str">
        <f t="array" ref="E446">IFERROR(IF(INDEX('Disaggregation Data'!$K$315:$K$576,MATCH(LEFT(X446,255),LEFT('Disaggregation Data'!$J$315:$J$576,255),0))=0,"",INDEX('Disaggregation Data'!$K$315:$K$576,MATCH(LEFT(X446,255),LEFT('Disaggregation Data'!J$315:$J$576,255),0))),"")</f>
        <v/>
      </c>
      <c r="F446" s="387" t="str">
        <f t="array" ref="F446">IFERROR(IF(INDEX('Disaggregation Data'!$L$315:$L$576,MATCH(LEFT(X446,255),LEFT('Disaggregation Data'!$J$315:$J$576,255),0))=0,"",INDEX('Disaggregation Data'!$L$315:$L$576,MATCH(LEFT(X446,255),LEFT('Disaggregation Data'!J$315:$J$576,255),0))),"")</f>
        <v/>
      </c>
      <c r="G446" s="442" t="str">
        <f t="array" ref="G446">IFERROR(IF(INDEX('Disaggregation Data'!$M$315:$M$576,MATCH(LEFT(X446,255),LEFT('Disaggregation Data'!$J$315:$J$576,255),0))=0,(E446/F446)*100,INDEX('Disaggregation Data'!$M$315:$M$576,MATCH(LEFT(X446,255),LEFT('Disaggregation Data'!J$315:$J$576,255),0))),"")</f>
        <v/>
      </c>
      <c r="H446" s="390" t="str">
        <f t="array" ref="H446">IFERROR(IF(INDEX('Disaggregation Data'!$N$315:$N$576,MATCH(LEFT(X446,255),LEFT('Disaggregation Data'!$J$315:$J$576,255),0))=0,"",INDEX('Disaggregation Data'!$N$315:$N$576,MATCH(LEFT(X446,255),LEFT('Disaggregation Data'!J$315:$J$576,255),0))),"")</f>
        <v/>
      </c>
      <c r="I446" s="471"/>
      <c r="J446" s="471"/>
      <c r="K446" s="471"/>
      <c r="L446" s="471"/>
      <c r="M446" s="471"/>
      <c r="N446" s="471"/>
      <c r="O446" s="471"/>
      <c r="P446" s="471"/>
      <c r="Q446" s="471"/>
      <c r="R446" s="471"/>
      <c r="S446" s="471"/>
      <c r="T446" s="471"/>
      <c r="U446" s="390" t="str">
        <f t="array" ref="U446">IFERROR(IF(INDEX('Disaggregation Data'!$O$315:$O$576,MATCH(LEFT(X446,255),LEFT('Disaggregation Data'!$J$315:$J$576,255),0))=0,"",INDEX('Disaggregation Data'!$O$315:$O$576,MATCH(LEFT(X446,255),LEFT('Disaggregation Data'!J$315:$J$576,255),0))),"")</f>
        <v/>
      </c>
      <c r="V446" s="402" t="str">
        <f t="array" ref="V446">IFERROR(IF(INDEX('Disaggregation Data'!$P$315:$P$576,MATCH(LEFT(X446,255),LEFT('Disaggregation Data'!$J$315:$J$576,255),0))=0,"",INDEX('Disaggregation Data'!$P$315:$P$576,MATCH(LEFT(X446,255),LEFT('Disaggregation Data'!J$315:$J$576,255),0))),"")</f>
        <v/>
      </c>
      <c r="W446" s="472"/>
      <c r="X446" s="472" t="str">
        <f t="shared" si="28"/>
        <v/>
      </c>
      <c r="Y446" s="472">
        <f t="shared" si="29"/>
        <v>120</v>
      </c>
      <c r="Z446" s="472" t="str">
        <f t="shared" si="30"/>
        <v/>
      </c>
      <c r="AA446" s="472" t="b">
        <f t="shared" si="31"/>
        <v>0</v>
      </c>
      <c r="AB446" s="472" t="s">
        <v>1974</v>
      </c>
      <c r="AC446" s="472" t="str">
        <f t="array" ref="AC446">IFERROR(IF(INDEX('Disaggregation Records'!$G$95:$G$183,MATCH(LEFT(Z446,255),LEFT('Disaggregation Records'!$D$95:$D$183,255),0))=0,"",INDEX('Disaggregation Records'!$G$95:$G$183,MATCH(LEFT(Z446,255),LEFT('Disaggregation Records'!$D$95:$D$183,255),0))),"")</f>
        <v/>
      </c>
      <c r="AD446" s="472" t="s">
        <v>797</v>
      </c>
      <c r="AE446" s="219"/>
      <c r="AF446" s="135"/>
      <c r="AG446" s="135"/>
    </row>
    <row r="447" spans="1:33" ht="37.5" customHeight="1" x14ac:dyDescent="0.3">
      <c r="A447" s="367">
        <v>13</v>
      </c>
      <c r="B447" s="384" t="str">
        <f>IFERROR(VLOOKUP(A447,'Coverage Indicators - Section D'!$A$10:$Y$38,25,FALSE),"")</f>
        <v/>
      </c>
      <c r="C447" s="467" t="str">
        <f t="array" ref="C447">IFERROR(IF(INDEX('Disaggregation Records'!$E$95:$E$183,MATCH(LEFT(Z447,255),LEFT('Disaggregation Records'!$D$95:$D$183,255),0))=0,"",INDEX('Disaggregation Records'!$E$95:$E$183,MATCH(LEFT(Z447,255),LEFT('Disaggregation Records'!$D$95:$D$183,255),0))),"")</f>
        <v/>
      </c>
      <c r="D447" s="467" t="str">
        <f t="array" ref="D447">IFERROR(IF(INDEX('Disaggregation Records'!$F$95:$F$183,MATCH(LEFT(Z447,255),LEFT('Disaggregation Records'!$D$95:$D$183,255),0))=0,"",INDEX('Disaggregation Records'!$F$95:$F$183,MATCH(LEFT(Z447,255),LEFT('Disaggregation Records'!$D$95:$D$183,255),0))),"")</f>
        <v/>
      </c>
      <c r="E447" s="386" t="str">
        <f t="array" ref="E447">IFERROR(IF(INDEX('Disaggregation Data'!$K$315:$K$576,MATCH(LEFT(X447,255),LEFT('Disaggregation Data'!$J$315:$J$576,255),0))=0,"",INDEX('Disaggregation Data'!$K$315:$K$576,MATCH(LEFT(X447,255),LEFT('Disaggregation Data'!J$315:$J$576,255),0))),"")</f>
        <v/>
      </c>
      <c r="F447" s="387" t="str">
        <f t="array" ref="F447">IFERROR(IF(INDEX('Disaggregation Data'!$L$315:$L$576,MATCH(LEFT(X447,255),LEFT('Disaggregation Data'!$J$315:$J$576,255),0))=0,"",INDEX('Disaggregation Data'!$L$315:$L$576,MATCH(LEFT(X447,255),LEFT('Disaggregation Data'!J$315:$J$576,255),0))),"")</f>
        <v/>
      </c>
      <c r="G447" s="442" t="str">
        <f t="array" ref="G447">IFERROR(IF(INDEX('Disaggregation Data'!$M$315:$M$576,MATCH(LEFT(X447,255),LEFT('Disaggregation Data'!$J$315:$J$576,255),0))=0,(E447/F447)*100,INDEX('Disaggregation Data'!$M$315:$M$576,MATCH(LEFT(X447,255),LEFT('Disaggregation Data'!J$315:$J$576,255),0))),"")</f>
        <v/>
      </c>
      <c r="H447" s="390" t="str">
        <f t="array" ref="H447">IFERROR(IF(INDEX('Disaggregation Data'!$N$315:$N$576,MATCH(LEFT(X447,255),LEFT('Disaggregation Data'!$J$315:$J$576,255),0))=0,"",INDEX('Disaggregation Data'!$N$315:$N$576,MATCH(LEFT(X447,255),LEFT('Disaggregation Data'!J$315:$J$576,255),0))),"")</f>
        <v/>
      </c>
      <c r="I447" s="471"/>
      <c r="J447" s="471"/>
      <c r="K447" s="471"/>
      <c r="L447" s="471"/>
      <c r="M447" s="471"/>
      <c r="N447" s="471"/>
      <c r="O447" s="471"/>
      <c r="P447" s="471"/>
      <c r="Q447" s="471"/>
      <c r="R447" s="471"/>
      <c r="S447" s="471"/>
      <c r="T447" s="471"/>
      <c r="U447" s="390" t="str">
        <f t="array" ref="U447">IFERROR(IF(INDEX('Disaggregation Data'!$O$315:$O$576,MATCH(LEFT(X447,255),LEFT('Disaggregation Data'!$J$315:$J$576,255),0))=0,"",INDEX('Disaggregation Data'!$O$315:$O$576,MATCH(LEFT(X447,255),LEFT('Disaggregation Data'!J$315:$J$576,255),0))),"")</f>
        <v/>
      </c>
      <c r="V447" s="402" t="str">
        <f t="array" ref="V447">IFERROR(IF(INDEX('Disaggregation Data'!$P$315:$P$576,MATCH(LEFT(X447,255),LEFT('Disaggregation Data'!$J$315:$J$576,255),0))=0,"",INDEX('Disaggregation Data'!$P$315:$P$576,MATCH(LEFT(X447,255),LEFT('Disaggregation Data'!J$315:$J$576,255),0))),"")</f>
        <v/>
      </c>
      <c r="W447" s="472"/>
      <c r="X447" s="472" t="str">
        <f t="shared" si="28"/>
        <v/>
      </c>
      <c r="Y447" s="472">
        <f t="shared" si="29"/>
        <v>121</v>
      </c>
      <c r="Z447" s="472" t="str">
        <f t="shared" si="30"/>
        <v/>
      </c>
      <c r="AA447" s="472" t="b">
        <f t="shared" si="31"/>
        <v>0</v>
      </c>
      <c r="AB447" s="472" t="s">
        <v>1975</v>
      </c>
      <c r="AC447" s="472" t="str">
        <f t="array" ref="AC447">IFERROR(IF(INDEX('Disaggregation Records'!$G$95:$G$183,MATCH(LEFT(Z447,255),LEFT('Disaggregation Records'!$D$95:$D$183,255),0))=0,"",INDEX('Disaggregation Records'!$G$95:$G$183,MATCH(LEFT(Z447,255),LEFT('Disaggregation Records'!$D$95:$D$183,255),0))),"")</f>
        <v/>
      </c>
      <c r="AD447" s="472" t="s">
        <v>800</v>
      </c>
      <c r="AE447" s="219"/>
      <c r="AF447" s="135"/>
      <c r="AG447" s="135"/>
    </row>
    <row r="448" spans="1:33" ht="37.5" customHeight="1" x14ac:dyDescent="0.3">
      <c r="A448" s="367">
        <v>13</v>
      </c>
      <c r="B448" s="384" t="str">
        <f>IFERROR(VLOOKUP(A448,'Coverage Indicators - Section D'!$A$10:$Y$38,25,FALSE),"")</f>
        <v/>
      </c>
      <c r="C448" s="467" t="str">
        <f t="array" ref="C448">IFERROR(IF(INDEX('Disaggregation Records'!$E$95:$E$183,MATCH(LEFT(Z448,255),LEFT('Disaggregation Records'!$D$95:$D$183,255),0))=0,"",INDEX('Disaggregation Records'!$E$95:$E$183,MATCH(LEFT(Z448,255),LEFT('Disaggregation Records'!$D$95:$D$183,255),0))),"")</f>
        <v/>
      </c>
      <c r="D448" s="467" t="str">
        <f t="array" ref="D448">IFERROR(IF(INDEX('Disaggregation Records'!$F$95:$F$183,MATCH(LEFT(Z448,255),LEFT('Disaggregation Records'!$D$95:$D$183,255),0))=0,"",INDEX('Disaggregation Records'!$F$95:$F$183,MATCH(LEFT(Z448,255),LEFT('Disaggregation Records'!$D$95:$D$183,255),0))),"")</f>
        <v/>
      </c>
      <c r="E448" s="386" t="str">
        <f t="array" ref="E448">IFERROR(IF(INDEX('Disaggregation Data'!$K$315:$K$576,MATCH(LEFT(X448,255),LEFT('Disaggregation Data'!$J$315:$J$576,255),0))=0,"",INDEX('Disaggregation Data'!$K$315:$K$576,MATCH(LEFT(X448,255),LEFT('Disaggregation Data'!J$315:$J$576,255),0))),"")</f>
        <v/>
      </c>
      <c r="F448" s="387" t="str">
        <f t="array" ref="F448">IFERROR(IF(INDEX('Disaggregation Data'!$L$315:$L$576,MATCH(LEFT(X448,255),LEFT('Disaggregation Data'!$J$315:$J$576,255),0))=0,"",INDEX('Disaggregation Data'!$L$315:$L$576,MATCH(LEFT(X448,255),LEFT('Disaggregation Data'!J$315:$J$576,255),0))),"")</f>
        <v/>
      </c>
      <c r="G448" s="442" t="str">
        <f t="array" ref="G448">IFERROR(IF(INDEX('Disaggregation Data'!$M$315:$M$576,MATCH(LEFT(X448,255),LEFT('Disaggregation Data'!$J$315:$J$576,255),0))=0,(E448/F448)*100,INDEX('Disaggregation Data'!$M$315:$M$576,MATCH(LEFT(X448,255),LEFT('Disaggregation Data'!J$315:$J$576,255),0))),"")</f>
        <v/>
      </c>
      <c r="H448" s="390" t="str">
        <f t="array" ref="H448">IFERROR(IF(INDEX('Disaggregation Data'!$N$315:$N$576,MATCH(LEFT(X448,255),LEFT('Disaggregation Data'!$J$315:$J$576,255),0))=0,"",INDEX('Disaggregation Data'!$N$315:$N$576,MATCH(LEFT(X448,255),LEFT('Disaggregation Data'!J$315:$J$576,255),0))),"")</f>
        <v/>
      </c>
      <c r="I448" s="471"/>
      <c r="J448" s="471"/>
      <c r="K448" s="471"/>
      <c r="L448" s="471"/>
      <c r="M448" s="471"/>
      <c r="N448" s="471"/>
      <c r="O448" s="471"/>
      <c r="P448" s="471"/>
      <c r="Q448" s="471"/>
      <c r="R448" s="471"/>
      <c r="S448" s="471"/>
      <c r="T448" s="471"/>
      <c r="U448" s="390" t="str">
        <f t="array" ref="U448">IFERROR(IF(INDEX('Disaggregation Data'!$O$315:$O$576,MATCH(LEFT(X448,255),LEFT('Disaggregation Data'!$J$315:$J$576,255),0))=0,"",INDEX('Disaggregation Data'!$O$315:$O$576,MATCH(LEFT(X448,255),LEFT('Disaggregation Data'!J$315:$J$576,255),0))),"")</f>
        <v/>
      </c>
      <c r="V448" s="402" t="str">
        <f t="array" ref="V448">IFERROR(IF(INDEX('Disaggregation Data'!$P$315:$P$576,MATCH(LEFT(X448,255),LEFT('Disaggregation Data'!$J$315:$J$576,255),0))=0,"",INDEX('Disaggregation Data'!$P$315:$P$576,MATCH(LEFT(X448,255),LEFT('Disaggregation Data'!J$315:$J$576,255),0))),"")</f>
        <v/>
      </c>
      <c r="W448" s="472"/>
      <c r="X448" s="472" t="str">
        <f t="shared" si="28"/>
        <v/>
      </c>
      <c r="Y448" s="472">
        <f t="shared" si="29"/>
        <v>122</v>
      </c>
      <c r="Z448" s="472" t="str">
        <f t="shared" si="30"/>
        <v/>
      </c>
      <c r="AA448" s="472" t="b">
        <f t="shared" si="31"/>
        <v>0</v>
      </c>
      <c r="AB448" s="472" t="s">
        <v>1976</v>
      </c>
      <c r="AC448" s="472" t="str">
        <f t="array" ref="AC448">IFERROR(IF(INDEX('Disaggregation Records'!$G$95:$G$183,MATCH(LEFT(Z448,255),LEFT('Disaggregation Records'!$D$95:$D$183,255),0))=0,"",INDEX('Disaggregation Records'!$G$95:$G$183,MATCH(LEFT(Z448,255),LEFT('Disaggregation Records'!$D$95:$D$183,255),0))),"")</f>
        <v/>
      </c>
      <c r="AD448" s="472" t="s">
        <v>800</v>
      </c>
      <c r="AE448" s="219"/>
      <c r="AF448" s="135"/>
      <c r="AG448" s="135"/>
    </row>
    <row r="449" spans="1:33" ht="37.5" customHeight="1" x14ac:dyDescent="0.3">
      <c r="A449" s="367">
        <v>13</v>
      </c>
      <c r="B449" s="384" t="str">
        <f>IFERROR(VLOOKUP(A449,'Coverage Indicators - Section D'!$A$10:$Y$38,25,FALSE),"")</f>
        <v/>
      </c>
      <c r="C449" s="467" t="str">
        <f t="array" ref="C449">IFERROR(IF(INDEX('Disaggregation Records'!$E$95:$E$183,MATCH(LEFT(Z449,255),LEFT('Disaggregation Records'!$D$95:$D$183,255),0))=0,"",INDEX('Disaggregation Records'!$E$95:$E$183,MATCH(LEFT(Z449,255),LEFT('Disaggregation Records'!$D$95:$D$183,255),0))),"")</f>
        <v/>
      </c>
      <c r="D449" s="467" t="str">
        <f t="array" ref="D449">IFERROR(IF(INDEX('Disaggregation Records'!$F$95:$F$183,MATCH(LEFT(Z449,255),LEFT('Disaggregation Records'!$D$95:$D$183,255),0))=0,"",INDEX('Disaggregation Records'!$F$95:$F$183,MATCH(LEFT(Z449,255),LEFT('Disaggregation Records'!$D$95:$D$183,255),0))),"")</f>
        <v/>
      </c>
      <c r="E449" s="386" t="str">
        <f t="array" ref="E449">IFERROR(IF(INDEX('Disaggregation Data'!$K$315:$K$576,MATCH(LEFT(X449,255),LEFT('Disaggregation Data'!$J$315:$J$576,255),0))=0,"",INDEX('Disaggregation Data'!$K$315:$K$576,MATCH(LEFT(X449,255),LEFT('Disaggregation Data'!J$315:$J$576,255),0))),"")</f>
        <v/>
      </c>
      <c r="F449" s="387" t="str">
        <f t="array" ref="F449">IFERROR(IF(INDEX('Disaggregation Data'!$L$315:$L$576,MATCH(LEFT(X449,255),LEFT('Disaggregation Data'!$J$315:$J$576,255),0))=0,"",INDEX('Disaggregation Data'!$L$315:$L$576,MATCH(LEFT(X449,255),LEFT('Disaggregation Data'!J$315:$J$576,255),0))),"")</f>
        <v/>
      </c>
      <c r="G449" s="442" t="str">
        <f t="array" ref="G449">IFERROR(IF(INDEX('Disaggregation Data'!$M$315:$M$576,MATCH(LEFT(X449,255),LEFT('Disaggregation Data'!$J$315:$J$576,255),0))=0,(E449/F449)*100,INDEX('Disaggregation Data'!$M$315:$M$576,MATCH(LEFT(X449,255),LEFT('Disaggregation Data'!J$315:$J$576,255),0))),"")</f>
        <v/>
      </c>
      <c r="H449" s="390" t="str">
        <f t="array" ref="H449">IFERROR(IF(INDEX('Disaggregation Data'!$N$315:$N$576,MATCH(LEFT(X449,255),LEFT('Disaggregation Data'!$J$315:$J$576,255),0))=0,"",INDEX('Disaggregation Data'!$N$315:$N$576,MATCH(LEFT(X449,255),LEFT('Disaggregation Data'!J$315:$J$576,255),0))),"")</f>
        <v/>
      </c>
      <c r="I449" s="471"/>
      <c r="J449" s="471"/>
      <c r="K449" s="471"/>
      <c r="L449" s="471"/>
      <c r="M449" s="471"/>
      <c r="N449" s="471"/>
      <c r="O449" s="471"/>
      <c r="P449" s="471"/>
      <c r="Q449" s="471"/>
      <c r="R449" s="471"/>
      <c r="S449" s="471"/>
      <c r="T449" s="471"/>
      <c r="U449" s="390" t="str">
        <f t="array" ref="U449">IFERROR(IF(INDEX('Disaggregation Data'!$O$315:$O$576,MATCH(LEFT(X449,255),LEFT('Disaggregation Data'!$J$315:$J$576,255),0))=0,"",INDEX('Disaggregation Data'!$O$315:$O$576,MATCH(LEFT(X449,255),LEFT('Disaggregation Data'!J$315:$J$576,255),0))),"")</f>
        <v/>
      </c>
      <c r="V449" s="402" t="str">
        <f t="array" ref="V449">IFERROR(IF(INDEX('Disaggregation Data'!$P$315:$P$576,MATCH(LEFT(X449,255),LEFT('Disaggregation Data'!$J$315:$J$576,255),0))=0,"",INDEX('Disaggregation Data'!$P$315:$P$576,MATCH(LEFT(X449,255),LEFT('Disaggregation Data'!J$315:$J$576,255),0))),"")</f>
        <v/>
      </c>
      <c r="W449" s="472"/>
      <c r="X449" s="472" t="str">
        <f t="shared" si="28"/>
        <v/>
      </c>
      <c r="Y449" s="472">
        <f t="shared" si="29"/>
        <v>123</v>
      </c>
      <c r="Z449" s="472" t="str">
        <f t="shared" si="30"/>
        <v/>
      </c>
      <c r="AA449" s="472" t="b">
        <f t="shared" si="31"/>
        <v>0</v>
      </c>
      <c r="AB449" s="472" t="s">
        <v>1977</v>
      </c>
      <c r="AC449" s="472" t="str">
        <f t="array" ref="AC449">IFERROR(IF(INDEX('Disaggregation Records'!$G$95:$G$183,MATCH(LEFT(Z449,255),LEFT('Disaggregation Records'!$D$95:$D$183,255),0))=0,"",INDEX('Disaggregation Records'!$G$95:$G$183,MATCH(LEFT(Z449,255),LEFT('Disaggregation Records'!$D$95:$D$183,255),0))),"")</f>
        <v/>
      </c>
      <c r="AD449" s="472" t="s">
        <v>800</v>
      </c>
      <c r="AE449" s="219"/>
      <c r="AF449" s="135"/>
      <c r="AG449" s="135"/>
    </row>
    <row r="450" spans="1:33" ht="37.5" customHeight="1" x14ac:dyDescent="0.3">
      <c r="A450" s="367">
        <v>13</v>
      </c>
      <c r="B450" s="384" t="str">
        <f>IFERROR(VLOOKUP(A450,'Coverage Indicators - Section D'!$A$10:$Y$38,25,FALSE),"")</f>
        <v/>
      </c>
      <c r="C450" s="467" t="str">
        <f t="array" ref="C450">IFERROR(IF(INDEX('Disaggregation Records'!$E$95:$E$183,MATCH(LEFT(Z450,255),LEFT('Disaggregation Records'!$D$95:$D$183,255),0))=0,"",INDEX('Disaggregation Records'!$E$95:$E$183,MATCH(LEFT(Z450,255),LEFT('Disaggregation Records'!$D$95:$D$183,255),0))),"")</f>
        <v/>
      </c>
      <c r="D450" s="467" t="str">
        <f t="array" ref="D450">IFERROR(IF(INDEX('Disaggregation Records'!$F$95:$F$183,MATCH(LEFT(Z450,255),LEFT('Disaggregation Records'!$D$95:$D$183,255),0))=0,"",INDEX('Disaggregation Records'!$F$95:$F$183,MATCH(LEFT(Z450,255),LEFT('Disaggregation Records'!$D$95:$D$183,255),0))),"")</f>
        <v/>
      </c>
      <c r="E450" s="386" t="str">
        <f t="array" ref="E450">IFERROR(IF(INDEX('Disaggregation Data'!$K$315:$K$576,MATCH(LEFT(X450,255),LEFT('Disaggregation Data'!$J$315:$J$576,255),0))=0,"",INDEX('Disaggregation Data'!$K$315:$K$576,MATCH(LEFT(X450,255),LEFT('Disaggregation Data'!J$315:$J$576,255),0))),"")</f>
        <v/>
      </c>
      <c r="F450" s="387" t="str">
        <f t="array" ref="F450">IFERROR(IF(INDEX('Disaggregation Data'!$L$315:$L$576,MATCH(LEFT(X450,255),LEFT('Disaggregation Data'!$J$315:$J$576,255),0))=0,"",INDEX('Disaggregation Data'!$L$315:$L$576,MATCH(LEFT(X450,255),LEFT('Disaggregation Data'!J$315:$J$576,255),0))),"")</f>
        <v/>
      </c>
      <c r="G450" s="442" t="str">
        <f t="array" ref="G450">IFERROR(IF(INDEX('Disaggregation Data'!$M$315:$M$576,MATCH(LEFT(X450,255),LEFT('Disaggregation Data'!$J$315:$J$576,255),0))=0,(E450/F450)*100,INDEX('Disaggregation Data'!$M$315:$M$576,MATCH(LEFT(X450,255),LEFT('Disaggregation Data'!J$315:$J$576,255),0))),"")</f>
        <v/>
      </c>
      <c r="H450" s="390" t="str">
        <f t="array" ref="H450">IFERROR(IF(INDEX('Disaggregation Data'!$N$315:$N$576,MATCH(LEFT(X450,255),LEFT('Disaggregation Data'!$J$315:$J$576,255),0))=0,"",INDEX('Disaggregation Data'!$N$315:$N$576,MATCH(LEFT(X450,255),LEFT('Disaggregation Data'!J$315:$J$576,255),0))),"")</f>
        <v/>
      </c>
      <c r="I450" s="471"/>
      <c r="J450" s="471"/>
      <c r="K450" s="471"/>
      <c r="L450" s="471"/>
      <c r="M450" s="471"/>
      <c r="N450" s="471"/>
      <c r="O450" s="471"/>
      <c r="P450" s="471"/>
      <c r="Q450" s="471"/>
      <c r="R450" s="471"/>
      <c r="S450" s="471"/>
      <c r="T450" s="471"/>
      <c r="U450" s="390" t="str">
        <f t="array" ref="U450">IFERROR(IF(INDEX('Disaggregation Data'!$O$315:$O$576,MATCH(LEFT(X450,255),LEFT('Disaggregation Data'!$J$315:$J$576,255),0))=0,"",INDEX('Disaggregation Data'!$O$315:$O$576,MATCH(LEFT(X450,255),LEFT('Disaggregation Data'!J$315:$J$576,255),0))),"")</f>
        <v/>
      </c>
      <c r="V450" s="402" t="str">
        <f t="array" ref="V450">IFERROR(IF(INDEX('Disaggregation Data'!$P$315:$P$576,MATCH(LEFT(X450,255),LEFT('Disaggregation Data'!$J$315:$J$576,255),0))=0,"",INDEX('Disaggregation Data'!$P$315:$P$576,MATCH(LEFT(X450,255),LEFT('Disaggregation Data'!J$315:$J$576,255),0))),"")</f>
        <v/>
      </c>
      <c r="W450" s="472"/>
      <c r="X450" s="472" t="str">
        <f t="shared" si="28"/>
        <v/>
      </c>
      <c r="Y450" s="472">
        <f t="shared" si="29"/>
        <v>124</v>
      </c>
      <c r="Z450" s="472" t="str">
        <f t="shared" si="30"/>
        <v/>
      </c>
      <c r="AA450" s="472" t="b">
        <f t="shared" si="31"/>
        <v>0</v>
      </c>
      <c r="AB450" s="472" t="s">
        <v>1978</v>
      </c>
      <c r="AC450" s="472" t="str">
        <f t="array" ref="AC450">IFERROR(IF(INDEX('Disaggregation Records'!$G$95:$G$183,MATCH(LEFT(Z450,255),LEFT('Disaggregation Records'!$D$95:$D$183,255),0))=0,"",INDEX('Disaggregation Records'!$G$95:$G$183,MATCH(LEFT(Z450,255),LEFT('Disaggregation Records'!$D$95:$D$183,255),0))),"")</f>
        <v/>
      </c>
      <c r="AD450" s="472" t="s">
        <v>800</v>
      </c>
      <c r="AE450" s="219"/>
      <c r="AF450" s="135"/>
      <c r="AG450" s="135"/>
    </row>
    <row r="451" spans="1:33" ht="37.5" customHeight="1" x14ac:dyDescent="0.3">
      <c r="A451" s="367">
        <v>13</v>
      </c>
      <c r="B451" s="384" t="str">
        <f>IFERROR(VLOOKUP(A451,'Coverage Indicators - Section D'!$A$10:$Y$38,25,FALSE),"")</f>
        <v/>
      </c>
      <c r="C451" s="467" t="str">
        <f t="array" ref="C451">IFERROR(IF(INDEX('Disaggregation Records'!$E$95:$E$183,MATCH(LEFT(Z451,255),LEFT('Disaggregation Records'!$D$95:$D$183,255),0))=0,"",INDEX('Disaggregation Records'!$E$95:$E$183,MATCH(LEFT(Z451,255),LEFT('Disaggregation Records'!$D$95:$D$183,255),0))),"")</f>
        <v/>
      </c>
      <c r="D451" s="467" t="str">
        <f t="array" ref="D451">IFERROR(IF(INDEX('Disaggregation Records'!$F$95:$F$183,MATCH(LEFT(Z451,255),LEFT('Disaggregation Records'!$D$95:$D$183,255),0))=0,"",INDEX('Disaggregation Records'!$F$95:$F$183,MATCH(LEFT(Z451,255),LEFT('Disaggregation Records'!$D$95:$D$183,255),0))),"")</f>
        <v/>
      </c>
      <c r="E451" s="386" t="str">
        <f t="array" ref="E451">IFERROR(IF(INDEX('Disaggregation Data'!$K$315:$K$576,MATCH(LEFT(X451,255),LEFT('Disaggregation Data'!$J$315:$J$576,255),0))=0,"",INDEX('Disaggregation Data'!$K$315:$K$576,MATCH(LEFT(X451,255),LEFT('Disaggregation Data'!J$315:$J$576,255),0))),"")</f>
        <v/>
      </c>
      <c r="F451" s="387" t="str">
        <f t="array" ref="F451">IFERROR(IF(INDEX('Disaggregation Data'!$L$315:$L$576,MATCH(LEFT(X451,255),LEFT('Disaggregation Data'!$J$315:$J$576,255),0))=0,"",INDEX('Disaggregation Data'!$L$315:$L$576,MATCH(LEFT(X451,255),LEFT('Disaggregation Data'!J$315:$J$576,255),0))),"")</f>
        <v/>
      </c>
      <c r="G451" s="442" t="str">
        <f t="array" ref="G451">IFERROR(IF(INDEX('Disaggregation Data'!$M$315:$M$576,MATCH(LEFT(X451,255),LEFT('Disaggregation Data'!$J$315:$J$576,255),0))=0,(E451/F451)*100,INDEX('Disaggregation Data'!$M$315:$M$576,MATCH(LEFT(X451,255),LEFT('Disaggregation Data'!J$315:$J$576,255),0))),"")</f>
        <v/>
      </c>
      <c r="H451" s="390" t="str">
        <f t="array" ref="H451">IFERROR(IF(INDEX('Disaggregation Data'!$N$315:$N$576,MATCH(LEFT(X451,255),LEFT('Disaggregation Data'!$J$315:$J$576,255),0))=0,"",INDEX('Disaggregation Data'!$N$315:$N$576,MATCH(LEFT(X451,255),LEFT('Disaggregation Data'!J$315:$J$576,255),0))),"")</f>
        <v/>
      </c>
      <c r="I451" s="471"/>
      <c r="J451" s="471"/>
      <c r="K451" s="471"/>
      <c r="L451" s="471"/>
      <c r="M451" s="471"/>
      <c r="N451" s="471"/>
      <c r="O451" s="471"/>
      <c r="P451" s="471"/>
      <c r="Q451" s="471"/>
      <c r="R451" s="471"/>
      <c r="S451" s="471"/>
      <c r="T451" s="471"/>
      <c r="U451" s="390" t="str">
        <f t="array" ref="U451">IFERROR(IF(INDEX('Disaggregation Data'!$O$315:$O$576,MATCH(LEFT(X451,255),LEFT('Disaggregation Data'!$J$315:$J$576,255),0))=0,"",INDEX('Disaggregation Data'!$O$315:$O$576,MATCH(LEFT(X451,255),LEFT('Disaggregation Data'!J$315:$J$576,255),0))),"")</f>
        <v/>
      </c>
      <c r="V451" s="402" t="str">
        <f t="array" ref="V451">IFERROR(IF(INDEX('Disaggregation Data'!$P$315:$P$576,MATCH(LEFT(X451,255),LEFT('Disaggregation Data'!$J$315:$J$576,255),0))=0,"",INDEX('Disaggregation Data'!$P$315:$P$576,MATCH(LEFT(X451,255),LEFT('Disaggregation Data'!J$315:$J$576,255),0))),"")</f>
        <v/>
      </c>
      <c r="W451" s="472"/>
      <c r="X451" s="472" t="str">
        <f t="shared" si="28"/>
        <v/>
      </c>
      <c r="Y451" s="472">
        <f t="shared" si="29"/>
        <v>125</v>
      </c>
      <c r="Z451" s="472" t="str">
        <f t="shared" si="30"/>
        <v/>
      </c>
      <c r="AA451" s="472" t="b">
        <f t="shared" si="31"/>
        <v>0</v>
      </c>
      <c r="AB451" s="472" t="s">
        <v>1979</v>
      </c>
      <c r="AC451" s="472" t="str">
        <f t="array" ref="AC451">IFERROR(IF(INDEX('Disaggregation Records'!$G$95:$G$183,MATCH(LEFT(Z451,255),LEFT('Disaggregation Records'!$D$95:$D$183,255),0))=0,"",INDEX('Disaggregation Records'!$G$95:$G$183,MATCH(LEFT(Z451,255),LEFT('Disaggregation Records'!$D$95:$D$183,255),0))),"")</f>
        <v/>
      </c>
      <c r="AD451" s="472" t="s">
        <v>800</v>
      </c>
      <c r="AE451" s="219"/>
      <c r="AF451" s="135"/>
      <c r="AG451" s="135"/>
    </row>
    <row r="452" spans="1:33" ht="37.5" customHeight="1" x14ac:dyDescent="0.3">
      <c r="A452" s="367">
        <v>13</v>
      </c>
      <c r="B452" s="384" t="str">
        <f>IFERROR(VLOOKUP(A452,'Coverage Indicators - Section D'!$A$10:$Y$38,25,FALSE),"")</f>
        <v/>
      </c>
      <c r="C452" s="467" t="str">
        <f t="array" ref="C452">IFERROR(IF(INDEX('Disaggregation Records'!$E$95:$E$183,MATCH(LEFT(Z452,255),LEFT('Disaggregation Records'!$D$95:$D$183,255),0))=0,"",INDEX('Disaggregation Records'!$E$95:$E$183,MATCH(LEFT(Z452,255),LEFT('Disaggregation Records'!$D$95:$D$183,255),0))),"")</f>
        <v/>
      </c>
      <c r="D452" s="467" t="str">
        <f t="array" ref="D452">IFERROR(IF(INDEX('Disaggregation Records'!$F$95:$F$183,MATCH(LEFT(Z452,255),LEFT('Disaggregation Records'!$D$95:$D$183,255),0))=0,"",INDEX('Disaggregation Records'!$F$95:$F$183,MATCH(LEFT(Z452,255),LEFT('Disaggregation Records'!$D$95:$D$183,255),0))),"")</f>
        <v/>
      </c>
      <c r="E452" s="386" t="str">
        <f t="array" ref="E452">IFERROR(IF(INDEX('Disaggregation Data'!$K$315:$K$576,MATCH(LEFT(X452,255),LEFT('Disaggregation Data'!$J$315:$J$576,255),0))=0,"",INDEX('Disaggregation Data'!$K$315:$K$576,MATCH(LEFT(X452,255),LEFT('Disaggregation Data'!J$315:$J$576,255),0))),"")</f>
        <v/>
      </c>
      <c r="F452" s="387" t="str">
        <f t="array" ref="F452">IFERROR(IF(INDEX('Disaggregation Data'!$L$315:$L$576,MATCH(LEFT(X452,255),LEFT('Disaggregation Data'!$J$315:$J$576,255),0))=0,"",INDEX('Disaggregation Data'!$L$315:$L$576,MATCH(LEFT(X452,255),LEFT('Disaggregation Data'!J$315:$J$576,255),0))),"")</f>
        <v/>
      </c>
      <c r="G452" s="442" t="str">
        <f t="array" ref="G452">IFERROR(IF(INDEX('Disaggregation Data'!$M$315:$M$576,MATCH(LEFT(X452,255),LEFT('Disaggregation Data'!$J$315:$J$576,255),0))=0,(E452/F452)*100,INDEX('Disaggregation Data'!$M$315:$M$576,MATCH(LEFT(X452,255),LEFT('Disaggregation Data'!J$315:$J$576,255),0))),"")</f>
        <v/>
      </c>
      <c r="H452" s="390" t="str">
        <f t="array" ref="H452">IFERROR(IF(INDEX('Disaggregation Data'!$N$315:$N$576,MATCH(LEFT(X452,255),LEFT('Disaggregation Data'!$J$315:$J$576,255),0))=0,"",INDEX('Disaggregation Data'!$N$315:$N$576,MATCH(LEFT(X452,255),LEFT('Disaggregation Data'!J$315:$J$576,255),0))),"")</f>
        <v/>
      </c>
      <c r="I452" s="471"/>
      <c r="J452" s="471"/>
      <c r="K452" s="471"/>
      <c r="L452" s="471"/>
      <c r="M452" s="471"/>
      <c r="N452" s="471"/>
      <c r="O452" s="471"/>
      <c r="P452" s="471"/>
      <c r="Q452" s="471"/>
      <c r="R452" s="471"/>
      <c r="S452" s="471"/>
      <c r="T452" s="471"/>
      <c r="U452" s="390" t="str">
        <f t="array" ref="U452">IFERROR(IF(INDEX('Disaggregation Data'!$O$315:$O$576,MATCH(LEFT(X452,255),LEFT('Disaggregation Data'!$J$315:$J$576,255),0))=0,"",INDEX('Disaggregation Data'!$O$315:$O$576,MATCH(LEFT(X452,255),LEFT('Disaggregation Data'!J$315:$J$576,255),0))),"")</f>
        <v/>
      </c>
      <c r="V452" s="402" t="str">
        <f t="array" ref="V452">IFERROR(IF(INDEX('Disaggregation Data'!$P$315:$P$576,MATCH(LEFT(X452,255),LEFT('Disaggregation Data'!$J$315:$J$576,255),0))=0,"",INDEX('Disaggregation Data'!$P$315:$P$576,MATCH(LEFT(X452,255),LEFT('Disaggregation Data'!J$315:$J$576,255),0))),"")</f>
        <v/>
      </c>
      <c r="W452" s="472"/>
      <c r="X452" s="472" t="str">
        <f t="shared" si="28"/>
        <v/>
      </c>
      <c r="Y452" s="472">
        <f t="shared" si="29"/>
        <v>126</v>
      </c>
      <c r="Z452" s="472" t="str">
        <f t="shared" si="30"/>
        <v/>
      </c>
      <c r="AA452" s="472" t="b">
        <f t="shared" si="31"/>
        <v>0</v>
      </c>
      <c r="AB452" s="472" t="s">
        <v>1980</v>
      </c>
      <c r="AC452" s="472" t="str">
        <f t="array" ref="AC452">IFERROR(IF(INDEX('Disaggregation Records'!$G$95:$G$183,MATCH(LEFT(Z452,255),LEFT('Disaggregation Records'!$D$95:$D$183,255),0))=0,"",INDEX('Disaggregation Records'!$G$95:$G$183,MATCH(LEFT(Z452,255),LEFT('Disaggregation Records'!$D$95:$D$183,255),0))),"")</f>
        <v/>
      </c>
      <c r="AD452" s="472" t="s">
        <v>800</v>
      </c>
      <c r="AE452" s="219"/>
      <c r="AF452" s="135"/>
      <c r="AG452" s="135"/>
    </row>
    <row r="453" spans="1:33" ht="37.5" customHeight="1" x14ac:dyDescent="0.3">
      <c r="A453" s="367">
        <v>13</v>
      </c>
      <c r="B453" s="384" t="str">
        <f>IFERROR(VLOOKUP(A453,'Coverage Indicators - Section D'!$A$10:$Y$38,25,FALSE),"")</f>
        <v/>
      </c>
      <c r="C453" s="467" t="str">
        <f t="array" ref="C453">IFERROR(IF(INDEX('Disaggregation Records'!$E$95:$E$183,MATCH(LEFT(Z453,255),LEFT('Disaggregation Records'!$D$95:$D$183,255),0))=0,"",INDEX('Disaggregation Records'!$E$95:$E$183,MATCH(LEFT(Z453,255),LEFT('Disaggregation Records'!$D$95:$D$183,255),0))),"")</f>
        <v/>
      </c>
      <c r="D453" s="467" t="str">
        <f t="array" ref="D453">IFERROR(IF(INDEX('Disaggregation Records'!$F$95:$F$183,MATCH(LEFT(Z453,255),LEFT('Disaggregation Records'!$D$95:$D$183,255),0))=0,"",INDEX('Disaggregation Records'!$F$95:$F$183,MATCH(LEFT(Z453,255),LEFT('Disaggregation Records'!$D$95:$D$183,255),0))),"")</f>
        <v/>
      </c>
      <c r="E453" s="386" t="str">
        <f t="array" ref="E453">IFERROR(IF(INDEX('Disaggregation Data'!$K$315:$K$576,MATCH(LEFT(X453,255),LEFT('Disaggregation Data'!$J$315:$J$576,255),0))=0,"",INDEX('Disaggregation Data'!$K$315:$K$576,MATCH(LEFT(X453,255),LEFT('Disaggregation Data'!J$315:$J$576,255),0))),"")</f>
        <v/>
      </c>
      <c r="F453" s="387" t="str">
        <f t="array" ref="F453">IFERROR(IF(INDEX('Disaggregation Data'!$L$315:$L$576,MATCH(LEFT(X453,255),LEFT('Disaggregation Data'!$J$315:$J$576,255),0))=0,"",INDEX('Disaggregation Data'!$L$315:$L$576,MATCH(LEFT(X453,255),LEFT('Disaggregation Data'!J$315:$J$576,255),0))),"")</f>
        <v/>
      </c>
      <c r="G453" s="442" t="str">
        <f t="array" ref="G453">IFERROR(IF(INDEX('Disaggregation Data'!$M$315:$M$576,MATCH(LEFT(X453,255),LEFT('Disaggregation Data'!$J$315:$J$576,255),0))=0,(E453/F453)*100,INDEX('Disaggregation Data'!$M$315:$M$576,MATCH(LEFT(X453,255),LEFT('Disaggregation Data'!J$315:$J$576,255),0))),"")</f>
        <v/>
      </c>
      <c r="H453" s="390" t="str">
        <f t="array" ref="H453">IFERROR(IF(INDEX('Disaggregation Data'!$N$315:$N$576,MATCH(LEFT(X453,255),LEFT('Disaggregation Data'!$J$315:$J$576,255),0))=0,"",INDEX('Disaggregation Data'!$N$315:$N$576,MATCH(LEFT(X453,255),LEFT('Disaggregation Data'!J$315:$J$576,255),0))),"")</f>
        <v/>
      </c>
      <c r="I453" s="471"/>
      <c r="J453" s="471"/>
      <c r="K453" s="471"/>
      <c r="L453" s="471"/>
      <c r="M453" s="471"/>
      <c r="N453" s="471"/>
      <c r="O453" s="471"/>
      <c r="P453" s="471"/>
      <c r="Q453" s="471"/>
      <c r="R453" s="471"/>
      <c r="S453" s="471"/>
      <c r="T453" s="471"/>
      <c r="U453" s="390" t="str">
        <f t="array" ref="U453">IFERROR(IF(INDEX('Disaggregation Data'!$O$315:$O$576,MATCH(LEFT(X453,255),LEFT('Disaggregation Data'!$J$315:$J$576,255),0))=0,"",INDEX('Disaggregation Data'!$O$315:$O$576,MATCH(LEFT(X453,255),LEFT('Disaggregation Data'!J$315:$J$576,255),0))),"")</f>
        <v/>
      </c>
      <c r="V453" s="402" t="str">
        <f t="array" ref="V453">IFERROR(IF(INDEX('Disaggregation Data'!$P$315:$P$576,MATCH(LEFT(X453,255),LEFT('Disaggregation Data'!$J$315:$J$576,255),0))=0,"",INDEX('Disaggregation Data'!$P$315:$P$576,MATCH(LEFT(X453,255),LEFT('Disaggregation Data'!J$315:$J$576,255),0))),"")</f>
        <v/>
      </c>
      <c r="W453" s="472"/>
      <c r="X453" s="472" t="str">
        <f t="shared" si="28"/>
        <v/>
      </c>
      <c r="Y453" s="472">
        <f t="shared" si="29"/>
        <v>127</v>
      </c>
      <c r="Z453" s="472" t="str">
        <f t="shared" si="30"/>
        <v/>
      </c>
      <c r="AA453" s="472" t="b">
        <f t="shared" si="31"/>
        <v>0</v>
      </c>
      <c r="AB453" s="472" t="s">
        <v>1981</v>
      </c>
      <c r="AC453" s="472" t="str">
        <f t="array" ref="AC453">IFERROR(IF(INDEX('Disaggregation Records'!$G$95:$G$183,MATCH(LEFT(Z453,255),LEFT('Disaggregation Records'!$D$95:$D$183,255),0))=0,"",INDEX('Disaggregation Records'!$G$95:$G$183,MATCH(LEFT(Z453,255),LEFT('Disaggregation Records'!$D$95:$D$183,255),0))),"")</f>
        <v/>
      </c>
      <c r="AD453" s="472" t="s">
        <v>800</v>
      </c>
      <c r="AE453" s="219"/>
      <c r="AF453" s="135"/>
      <c r="AG453" s="135"/>
    </row>
    <row r="454" spans="1:33" ht="37.5" customHeight="1" x14ac:dyDescent="0.3">
      <c r="A454" s="367">
        <v>13</v>
      </c>
      <c r="B454" s="384" t="str">
        <f>IFERROR(VLOOKUP(A454,'Coverage Indicators - Section D'!$A$10:$Y$38,25,FALSE),"")</f>
        <v/>
      </c>
      <c r="C454" s="467" t="str">
        <f t="array" ref="C454">IFERROR(IF(INDEX('Disaggregation Records'!$E$95:$E$183,MATCH(LEFT(Z454,255),LEFT('Disaggregation Records'!$D$95:$D$183,255),0))=0,"",INDEX('Disaggregation Records'!$E$95:$E$183,MATCH(LEFT(Z454,255),LEFT('Disaggregation Records'!$D$95:$D$183,255),0))),"")</f>
        <v/>
      </c>
      <c r="D454" s="467" t="str">
        <f t="array" ref="D454">IFERROR(IF(INDEX('Disaggregation Records'!$F$95:$F$183,MATCH(LEFT(Z454,255),LEFT('Disaggregation Records'!$D$95:$D$183,255),0))=0,"",INDEX('Disaggregation Records'!$F$95:$F$183,MATCH(LEFT(Z454,255),LEFT('Disaggregation Records'!$D$95:$D$183,255),0))),"")</f>
        <v/>
      </c>
      <c r="E454" s="386" t="str">
        <f t="array" ref="E454">IFERROR(IF(INDEX('Disaggregation Data'!$K$315:$K$576,MATCH(LEFT(X454,255),LEFT('Disaggregation Data'!$J$315:$J$576,255),0))=0,"",INDEX('Disaggregation Data'!$K$315:$K$576,MATCH(LEFT(X454,255),LEFT('Disaggregation Data'!J$315:$J$576,255),0))),"")</f>
        <v/>
      </c>
      <c r="F454" s="387" t="str">
        <f t="array" ref="F454">IFERROR(IF(INDEX('Disaggregation Data'!$L$315:$L$576,MATCH(LEFT(X454,255),LEFT('Disaggregation Data'!$J$315:$J$576,255),0))=0,"",INDEX('Disaggregation Data'!$L$315:$L$576,MATCH(LEFT(X454,255),LEFT('Disaggregation Data'!J$315:$J$576,255),0))),"")</f>
        <v/>
      </c>
      <c r="G454" s="442" t="str">
        <f t="array" ref="G454">IFERROR(IF(INDEX('Disaggregation Data'!$M$315:$M$576,MATCH(LEFT(X454,255),LEFT('Disaggregation Data'!$J$315:$J$576,255),0))=0,(E454/F454)*100,INDEX('Disaggregation Data'!$M$315:$M$576,MATCH(LEFT(X454,255),LEFT('Disaggregation Data'!J$315:$J$576,255),0))),"")</f>
        <v/>
      </c>
      <c r="H454" s="390" t="str">
        <f t="array" ref="H454">IFERROR(IF(INDEX('Disaggregation Data'!$N$315:$N$576,MATCH(LEFT(X454,255),LEFT('Disaggregation Data'!$J$315:$J$576,255),0))=0,"",INDEX('Disaggregation Data'!$N$315:$N$576,MATCH(LEFT(X454,255),LEFT('Disaggregation Data'!J$315:$J$576,255),0))),"")</f>
        <v/>
      </c>
      <c r="I454" s="471"/>
      <c r="J454" s="471"/>
      <c r="K454" s="471"/>
      <c r="L454" s="471"/>
      <c r="M454" s="471"/>
      <c r="N454" s="471"/>
      <c r="O454" s="471"/>
      <c r="P454" s="471"/>
      <c r="Q454" s="471"/>
      <c r="R454" s="471"/>
      <c r="S454" s="471"/>
      <c r="T454" s="471"/>
      <c r="U454" s="390" t="str">
        <f t="array" ref="U454">IFERROR(IF(INDEX('Disaggregation Data'!$O$315:$O$576,MATCH(LEFT(X454,255),LEFT('Disaggregation Data'!$J$315:$J$576,255),0))=0,"",INDEX('Disaggregation Data'!$O$315:$O$576,MATCH(LEFT(X454,255),LEFT('Disaggregation Data'!J$315:$J$576,255),0))),"")</f>
        <v/>
      </c>
      <c r="V454" s="402" t="str">
        <f t="array" ref="V454">IFERROR(IF(INDEX('Disaggregation Data'!$P$315:$P$576,MATCH(LEFT(X454,255),LEFT('Disaggregation Data'!$J$315:$J$576,255),0))=0,"",INDEX('Disaggregation Data'!$P$315:$P$576,MATCH(LEFT(X454,255),LEFT('Disaggregation Data'!J$315:$J$576,255),0))),"")</f>
        <v/>
      </c>
      <c r="W454" s="472"/>
      <c r="X454" s="472" t="str">
        <f t="shared" si="28"/>
        <v/>
      </c>
      <c r="Y454" s="472">
        <f t="shared" si="29"/>
        <v>128</v>
      </c>
      <c r="Z454" s="472" t="str">
        <f t="shared" si="30"/>
        <v/>
      </c>
      <c r="AA454" s="472" t="b">
        <f t="shared" si="31"/>
        <v>0</v>
      </c>
      <c r="AB454" s="472" t="s">
        <v>1982</v>
      </c>
      <c r="AC454" s="472" t="str">
        <f t="array" ref="AC454">IFERROR(IF(INDEX('Disaggregation Records'!$G$95:$G$183,MATCH(LEFT(Z454,255),LEFT('Disaggregation Records'!$D$95:$D$183,255),0))=0,"",INDEX('Disaggregation Records'!$G$95:$G$183,MATCH(LEFT(Z454,255),LEFT('Disaggregation Records'!$D$95:$D$183,255),0))),"")</f>
        <v/>
      </c>
      <c r="AD454" s="472" t="s">
        <v>800</v>
      </c>
      <c r="AE454" s="219"/>
      <c r="AF454" s="135"/>
      <c r="AG454" s="135"/>
    </row>
    <row r="455" spans="1:33" ht="37.5" customHeight="1" x14ac:dyDescent="0.3">
      <c r="A455" s="367">
        <v>13</v>
      </c>
      <c r="B455" s="384" t="str">
        <f>IFERROR(VLOOKUP(A455,'Coverage Indicators - Section D'!$A$10:$Y$38,25,FALSE),"")</f>
        <v/>
      </c>
      <c r="C455" s="467" t="str">
        <f t="array" ref="C455">IFERROR(IF(INDEX('Disaggregation Records'!$E$95:$E$183,MATCH(LEFT(Z455,255),LEFT('Disaggregation Records'!$D$95:$D$183,255),0))=0,"",INDEX('Disaggregation Records'!$E$95:$E$183,MATCH(LEFT(Z455,255),LEFT('Disaggregation Records'!$D$95:$D$183,255),0))),"")</f>
        <v/>
      </c>
      <c r="D455" s="467" t="str">
        <f t="array" ref="D455">IFERROR(IF(INDEX('Disaggregation Records'!$F$95:$F$183,MATCH(LEFT(Z455,255),LEFT('Disaggregation Records'!$D$95:$D$183,255),0))=0,"",INDEX('Disaggregation Records'!$F$95:$F$183,MATCH(LEFT(Z455,255),LEFT('Disaggregation Records'!$D$95:$D$183,255),0))),"")</f>
        <v/>
      </c>
      <c r="E455" s="386" t="str">
        <f t="array" ref="E455">IFERROR(IF(INDEX('Disaggregation Data'!$K$315:$K$576,MATCH(LEFT(X455,255),LEFT('Disaggregation Data'!$J$315:$J$576,255),0))=0,"",INDEX('Disaggregation Data'!$K$315:$K$576,MATCH(LEFT(X455,255),LEFT('Disaggregation Data'!J$315:$J$576,255),0))),"")</f>
        <v/>
      </c>
      <c r="F455" s="387" t="str">
        <f t="array" ref="F455">IFERROR(IF(INDEX('Disaggregation Data'!$L$315:$L$576,MATCH(LEFT(X455,255),LEFT('Disaggregation Data'!$J$315:$J$576,255),0))=0,"",INDEX('Disaggregation Data'!$L$315:$L$576,MATCH(LEFT(X455,255),LEFT('Disaggregation Data'!J$315:$J$576,255),0))),"")</f>
        <v/>
      </c>
      <c r="G455" s="442" t="str">
        <f t="array" ref="G455">IFERROR(IF(INDEX('Disaggregation Data'!$M$315:$M$576,MATCH(LEFT(X455,255),LEFT('Disaggregation Data'!$J$315:$J$576,255),0))=0,(E455/F455)*100,INDEX('Disaggregation Data'!$M$315:$M$576,MATCH(LEFT(X455,255),LEFT('Disaggregation Data'!J$315:$J$576,255),0))),"")</f>
        <v/>
      </c>
      <c r="H455" s="390" t="str">
        <f t="array" ref="H455">IFERROR(IF(INDEX('Disaggregation Data'!$N$315:$N$576,MATCH(LEFT(X455,255),LEFT('Disaggregation Data'!$J$315:$J$576,255),0))=0,"",INDEX('Disaggregation Data'!$N$315:$N$576,MATCH(LEFT(X455,255),LEFT('Disaggregation Data'!J$315:$J$576,255),0))),"")</f>
        <v/>
      </c>
      <c r="I455" s="471"/>
      <c r="J455" s="471"/>
      <c r="K455" s="471"/>
      <c r="L455" s="471"/>
      <c r="M455" s="471"/>
      <c r="N455" s="471"/>
      <c r="O455" s="471"/>
      <c r="P455" s="471"/>
      <c r="Q455" s="471"/>
      <c r="R455" s="471"/>
      <c r="S455" s="471"/>
      <c r="T455" s="471"/>
      <c r="U455" s="390" t="str">
        <f t="array" ref="U455">IFERROR(IF(INDEX('Disaggregation Data'!$O$315:$O$576,MATCH(LEFT(X455,255),LEFT('Disaggregation Data'!$J$315:$J$576,255),0))=0,"",INDEX('Disaggregation Data'!$O$315:$O$576,MATCH(LEFT(X455,255),LEFT('Disaggregation Data'!J$315:$J$576,255),0))),"")</f>
        <v/>
      </c>
      <c r="V455" s="402" t="str">
        <f t="array" ref="V455">IFERROR(IF(INDEX('Disaggregation Data'!$P$315:$P$576,MATCH(LEFT(X455,255),LEFT('Disaggregation Data'!$J$315:$J$576,255),0))=0,"",INDEX('Disaggregation Data'!$P$315:$P$576,MATCH(LEFT(X455,255),LEFT('Disaggregation Data'!J$315:$J$576,255),0))),"")</f>
        <v/>
      </c>
      <c r="W455" s="472"/>
      <c r="X455" s="472" t="str">
        <f t="shared" ref="X455:X518" si="32">IF(B455&lt;&gt;"",B455&amp;C455&amp;D455,"")</f>
        <v/>
      </c>
      <c r="Y455" s="472">
        <f t="shared" ref="Y455:Y518" si="33">IF(B455=B454,Y454+1,0)</f>
        <v>129</v>
      </c>
      <c r="Z455" s="472" t="str">
        <f t="shared" ref="Z455:Z518" si="34">IF(B455&lt;&gt;"",B455&amp;"-"&amp;Y455,"")</f>
        <v/>
      </c>
      <c r="AA455" s="472" t="b">
        <f t="shared" ref="AA455:AA518" si="35">IFERROR(IF(B455&lt;&gt;"",TRUE,FALSE),"")</f>
        <v>0</v>
      </c>
      <c r="AB455" s="472" t="s">
        <v>1983</v>
      </c>
      <c r="AC455" s="472" t="str">
        <f t="array" ref="AC455">IFERROR(IF(INDEX('Disaggregation Records'!$G$95:$G$183,MATCH(LEFT(Z455,255),LEFT('Disaggregation Records'!$D$95:$D$183,255),0))=0,"",INDEX('Disaggregation Records'!$G$95:$G$183,MATCH(LEFT(Z455,255),LEFT('Disaggregation Records'!$D$95:$D$183,255),0))),"")</f>
        <v/>
      </c>
      <c r="AD455" s="472" t="s">
        <v>800</v>
      </c>
      <c r="AE455" s="219"/>
      <c r="AF455" s="135"/>
      <c r="AG455" s="135"/>
    </row>
    <row r="456" spans="1:33" ht="37.5" customHeight="1" x14ac:dyDescent="0.3">
      <c r="A456" s="367">
        <v>13</v>
      </c>
      <c r="B456" s="384" t="str">
        <f>IFERROR(VLOOKUP(A456,'Coverage Indicators - Section D'!$A$10:$Y$38,25,FALSE),"")</f>
        <v/>
      </c>
      <c r="C456" s="467" t="str">
        <f t="array" ref="C456">IFERROR(IF(INDEX('Disaggregation Records'!$E$95:$E$183,MATCH(LEFT(Z456,255),LEFT('Disaggregation Records'!$D$95:$D$183,255),0))=0,"",INDEX('Disaggregation Records'!$E$95:$E$183,MATCH(LEFT(Z456,255),LEFT('Disaggregation Records'!$D$95:$D$183,255),0))),"")</f>
        <v/>
      </c>
      <c r="D456" s="467" t="str">
        <f t="array" ref="D456">IFERROR(IF(INDEX('Disaggregation Records'!$F$95:$F$183,MATCH(LEFT(Z456,255),LEFT('Disaggregation Records'!$D$95:$D$183,255),0))=0,"",INDEX('Disaggregation Records'!$F$95:$F$183,MATCH(LEFT(Z456,255),LEFT('Disaggregation Records'!$D$95:$D$183,255),0))),"")</f>
        <v/>
      </c>
      <c r="E456" s="386" t="str">
        <f t="array" ref="E456">IFERROR(IF(INDEX('Disaggregation Data'!$K$315:$K$576,MATCH(LEFT(X456,255),LEFT('Disaggregation Data'!$J$315:$J$576,255),0))=0,"",INDEX('Disaggregation Data'!$K$315:$K$576,MATCH(LEFT(X456,255),LEFT('Disaggregation Data'!J$315:$J$576,255),0))),"")</f>
        <v/>
      </c>
      <c r="F456" s="387" t="str">
        <f t="array" ref="F456">IFERROR(IF(INDEX('Disaggregation Data'!$L$315:$L$576,MATCH(LEFT(X456,255),LEFT('Disaggregation Data'!$J$315:$J$576,255),0))=0,"",INDEX('Disaggregation Data'!$L$315:$L$576,MATCH(LEFT(X456,255),LEFT('Disaggregation Data'!J$315:$J$576,255),0))),"")</f>
        <v/>
      </c>
      <c r="G456" s="442" t="str">
        <f t="array" ref="G456">IFERROR(IF(INDEX('Disaggregation Data'!$M$315:$M$576,MATCH(LEFT(X456,255),LEFT('Disaggregation Data'!$J$315:$J$576,255),0))=0,(E456/F456)*100,INDEX('Disaggregation Data'!$M$315:$M$576,MATCH(LEFT(X456,255),LEFT('Disaggregation Data'!J$315:$J$576,255),0))),"")</f>
        <v/>
      </c>
      <c r="H456" s="390" t="str">
        <f t="array" ref="H456">IFERROR(IF(INDEX('Disaggregation Data'!$N$315:$N$576,MATCH(LEFT(X456,255),LEFT('Disaggregation Data'!$J$315:$J$576,255),0))=0,"",INDEX('Disaggregation Data'!$N$315:$N$576,MATCH(LEFT(X456,255),LEFT('Disaggregation Data'!J$315:$J$576,255),0))),"")</f>
        <v/>
      </c>
      <c r="I456" s="471"/>
      <c r="J456" s="471"/>
      <c r="K456" s="471"/>
      <c r="L456" s="471"/>
      <c r="M456" s="471"/>
      <c r="N456" s="471"/>
      <c r="O456" s="471"/>
      <c r="P456" s="471"/>
      <c r="Q456" s="471"/>
      <c r="R456" s="471"/>
      <c r="S456" s="471"/>
      <c r="T456" s="471"/>
      <c r="U456" s="390" t="str">
        <f t="array" ref="U456">IFERROR(IF(INDEX('Disaggregation Data'!$O$315:$O$576,MATCH(LEFT(X456,255),LEFT('Disaggregation Data'!$J$315:$J$576,255),0))=0,"",INDEX('Disaggregation Data'!$O$315:$O$576,MATCH(LEFT(X456,255),LEFT('Disaggregation Data'!J$315:$J$576,255),0))),"")</f>
        <v/>
      </c>
      <c r="V456" s="402" t="str">
        <f t="array" ref="V456">IFERROR(IF(INDEX('Disaggregation Data'!$P$315:$P$576,MATCH(LEFT(X456,255),LEFT('Disaggregation Data'!$J$315:$J$576,255),0))=0,"",INDEX('Disaggregation Data'!$P$315:$P$576,MATCH(LEFT(X456,255),LEFT('Disaggregation Data'!J$315:$J$576,255),0))),"")</f>
        <v/>
      </c>
      <c r="W456" s="472"/>
      <c r="X456" s="472" t="str">
        <f t="shared" si="32"/>
        <v/>
      </c>
      <c r="Y456" s="472">
        <f t="shared" si="33"/>
        <v>130</v>
      </c>
      <c r="Z456" s="472" t="str">
        <f t="shared" si="34"/>
        <v/>
      </c>
      <c r="AA456" s="472" t="b">
        <f t="shared" si="35"/>
        <v>0</v>
      </c>
      <c r="AB456" s="472" t="s">
        <v>1984</v>
      </c>
      <c r="AC456" s="472" t="str">
        <f t="array" ref="AC456">IFERROR(IF(INDEX('Disaggregation Records'!$G$95:$G$183,MATCH(LEFT(Z456,255),LEFT('Disaggregation Records'!$D$95:$D$183,255),0))=0,"",INDEX('Disaggregation Records'!$G$95:$G$183,MATCH(LEFT(Z456,255),LEFT('Disaggregation Records'!$D$95:$D$183,255),0))),"")</f>
        <v/>
      </c>
      <c r="AD456" s="472" t="s">
        <v>800</v>
      </c>
      <c r="AE456" s="219"/>
      <c r="AF456" s="135"/>
      <c r="AG456" s="135"/>
    </row>
    <row r="457" spans="1:33" ht="37.5" customHeight="1" x14ac:dyDescent="0.3">
      <c r="A457" s="367">
        <v>14</v>
      </c>
      <c r="B457" s="384" t="str">
        <f>IFERROR(VLOOKUP(A457,'Coverage Indicators - Section D'!$A$10:$Y$38,25,FALSE),"")</f>
        <v/>
      </c>
      <c r="C457" s="467" t="str">
        <f t="array" ref="C457">IFERROR(IF(INDEX('Disaggregation Records'!$E$95:$E$183,MATCH(LEFT(Z457,255),LEFT('Disaggregation Records'!$D$95:$D$183,255),0))=0,"",INDEX('Disaggregation Records'!$E$95:$E$183,MATCH(LEFT(Z457,255),LEFT('Disaggregation Records'!$D$95:$D$183,255),0))),"")</f>
        <v/>
      </c>
      <c r="D457" s="467" t="str">
        <f t="array" ref="D457">IFERROR(IF(INDEX('Disaggregation Records'!$F$95:$F$183,MATCH(LEFT(Z457,255),LEFT('Disaggregation Records'!$D$95:$D$183,255),0))=0,"",INDEX('Disaggregation Records'!$F$95:$F$183,MATCH(LEFT(Z457,255),LEFT('Disaggregation Records'!$D$95:$D$183,255),0))),"")</f>
        <v/>
      </c>
      <c r="E457" s="386" t="str">
        <f t="array" ref="E457">IFERROR(IF(INDEX('Disaggregation Data'!$K$315:$K$576,MATCH(LEFT(X457,255),LEFT('Disaggregation Data'!$J$315:$J$576,255),0))=0,"",INDEX('Disaggregation Data'!$K$315:$K$576,MATCH(LEFT(X457,255),LEFT('Disaggregation Data'!J$315:$J$576,255),0))),"")</f>
        <v/>
      </c>
      <c r="F457" s="387" t="str">
        <f t="array" ref="F457">IFERROR(IF(INDEX('Disaggregation Data'!$L$315:$L$576,MATCH(LEFT(X457,255),LEFT('Disaggregation Data'!$J$315:$J$576,255),0))=0,"",INDEX('Disaggregation Data'!$L$315:$L$576,MATCH(LEFT(X457,255),LEFT('Disaggregation Data'!J$315:$J$576,255),0))),"")</f>
        <v/>
      </c>
      <c r="G457" s="442" t="str">
        <f t="array" ref="G457">IFERROR(IF(INDEX('Disaggregation Data'!$M$315:$M$576,MATCH(LEFT(X457,255),LEFT('Disaggregation Data'!$J$315:$J$576,255),0))=0,(E457/F457)*100,INDEX('Disaggregation Data'!$M$315:$M$576,MATCH(LEFT(X457,255),LEFT('Disaggregation Data'!J$315:$J$576,255),0))),"")</f>
        <v/>
      </c>
      <c r="H457" s="390" t="str">
        <f t="array" ref="H457">IFERROR(IF(INDEX('Disaggregation Data'!$N$315:$N$576,MATCH(LEFT(X457,255),LEFT('Disaggregation Data'!$J$315:$J$576,255),0))=0,"",INDEX('Disaggregation Data'!$N$315:$N$576,MATCH(LEFT(X457,255),LEFT('Disaggregation Data'!J$315:$J$576,255),0))),"")</f>
        <v/>
      </c>
      <c r="I457" s="471"/>
      <c r="J457" s="471"/>
      <c r="K457" s="471"/>
      <c r="L457" s="471"/>
      <c r="M457" s="471"/>
      <c r="N457" s="471"/>
      <c r="O457" s="471"/>
      <c r="P457" s="471"/>
      <c r="Q457" s="471"/>
      <c r="R457" s="471"/>
      <c r="S457" s="471"/>
      <c r="T457" s="471"/>
      <c r="U457" s="390" t="str">
        <f t="array" ref="U457">IFERROR(IF(INDEX('Disaggregation Data'!$O$315:$O$576,MATCH(LEFT(X457,255),LEFT('Disaggregation Data'!$J$315:$J$576,255),0))=0,"",INDEX('Disaggregation Data'!$O$315:$O$576,MATCH(LEFT(X457,255),LEFT('Disaggregation Data'!J$315:$J$576,255),0))),"")</f>
        <v/>
      </c>
      <c r="V457" s="402" t="str">
        <f t="array" ref="V457">IFERROR(IF(INDEX('Disaggregation Data'!$P$315:$P$576,MATCH(LEFT(X457,255),LEFT('Disaggregation Data'!$J$315:$J$576,255),0))=0,"",INDEX('Disaggregation Data'!$P$315:$P$576,MATCH(LEFT(X457,255),LEFT('Disaggregation Data'!J$315:$J$576,255),0))),"")</f>
        <v/>
      </c>
      <c r="W457" s="472"/>
      <c r="X457" s="472" t="str">
        <f t="shared" si="32"/>
        <v/>
      </c>
      <c r="Y457" s="472">
        <f t="shared" si="33"/>
        <v>131</v>
      </c>
      <c r="Z457" s="472" t="str">
        <f t="shared" si="34"/>
        <v/>
      </c>
      <c r="AA457" s="472" t="b">
        <f t="shared" si="35"/>
        <v>0</v>
      </c>
      <c r="AB457" s="472" t="s">
        <v>1985</v>
      </c>
      <c r="AC457" s="472" t="str">
        <f t="array" ref="AC457">IFERROR(IF(INDEX('Disaggregation Records'!$G$95:$G$183,MATCH(LEFT(Z457,255),LEFT('Disaggregation Records'!$D$95:$D$183,255),0))=0,"",INDEX('Disaggregation Records'!$G$95:$G$183,MATCH(LEFT(Z457,255),LEFT('Disaggregation Records'!$D$95:$D$183,255),0))),"")</f>
        <v/>
      </c>
      <c r="AD457" s="472" t="s">
        <v>803</v>
      </c>
      <c r="AE457" s="219"/>
      <c r="AF457" s="135"/>
      <c r="AG457" s="135"/>
    </row>
    <row r="458" spans="1:33" ht="37.5" customHeight="1" x14ac:dyDescent="0.3">
      <c r="A458" s="367">
        <v>14</v>
      </c>
      <c r="B458" s="384" t="str">
        <f>IFERROR(VLOOKUP(A458,'Coverage Indicators - Section D'!$A$10:$Y$38,25,FALSE),"")</f>
        <v/>
      </c>
      <c r="C458" s="467" t="str">
        <f t="array" ref="C458">IFERROR(IF(INDEX('Disaggregation Records'!$E$95:$E$183,MATCH(LEFT(Z458,255),LEFT('Disaggregation Records'!$D$95:$D$183,255),0))=0,"",INDEX('Disaggregation Records'!$E$95:$E$183,MATCH(LEFT(Z458,255),LEFT('Disaggregation Records'!$D$95:$D$183,255),0))),"")</f>
        <v/>
      </c>
      <c r="D458" s="467" t="str">
        <f t="array" ref="D458">IFERROR(IF(INDEX('Disaggregation Records'!$F$95:$F$183,MATCH(LEFT(Z458,255),LEFT('Disaggregation Records'!$D$95:$D$183,255),0))=0,"",INDEX('Disaggregation Records'!$F$95:$F$183,MATCH(LEFT(Z458,255),LEFT('Disaggregation Records'!$D$95:$D$183,255),0))),"")</f>
        <v/>
      </c>
      <c r="E458" s="386" t="str">
        <f t="array" ref="E458">IFERROR(IF(INDEX('Disaggregation Data'!$K$315:$K$576,MATCH(LEFT(X458,255),LEFT('Disaggregation Data'!$J$315:$J$576,255),0))=0,"",INDEX('Disaggregation Data'!$K$315:$K$576,MATCH(LEFT(X458,255),LEFT('Disaggregation Data'!J$315:$J$576,255),0))),"")</f>
        <v/>
      </c>
      <c r="F458" s="387" t="str">
        <f t="array" ref="F458">IFERROR(IF(INDEX('Disaggregation Data'!$L$315:$L$576,MATCH(LEFT(X458,255),LEFT('Disaggregation Data'!$J$315:$J$576,255),0))=0,"",INDEX('Disaggregation Data'!$L$315:$L$576,MATCH(LEFT(X458,255),LEFT('Disaggregation Data'!J$315:$J$576,255),0))),"")</f>
        <v/>
      </c>
      <c r="G458" s="442" t="str">
        <f t="array" ref="G458">IFERROR(IF(INDEX('Disaggregation Data'!$M$315:$M$576,MATCH(LEFT(X458,255),LEFT('Disaggregation Data'!$J$315:$J$576,255),0))=0,(E458/F458)*100,INDEX('Disaggregation Data'!$M$315:$M$576,MATCH(LEFT(X458,255),LEFT('Disaggregation Data'!J$315:$J$576,255),0))),"")</f>
        <v/>
      </c>
      <c r="H458" s="390" t="str">
        <f t="array" ref="H458">IFERROR(IF(INDEX('Disaggregation Data'!$N$315:$N$576,MATCH(LEFT(X458,255),LEFT('Disaggregation Data'!$J$315:$J$576,255),0))=0,"",INDEX('Disaggregation Data'!$N$315:$N$576,MATCH(LEFT(X458,255),LEFT('Disaggregation Data'!J$315:$J$576,255),0))),"")</f>
        <v/>
      </c>
      <c r="I458" s="471"/>
      <c r="J458" s="471"/>
      <c r="K458" s="471"/>
      <c r="L458" s="471"/>
      <c r="M458" s="471"/>
      <c r="N458" s="471"/>
      <c r="O458" s="471"/>
      <c r="P458" s="471"/>
      <c r="Q458" s="471"/>
      <c r="R458" s="471"/>
      <c r="S458" s="471"/>
      <c r="T458" s="471"/>
      <c r="U458" s="390" t="str">
        <f t="array" ref="U458">IFERROR(IF(INDEX('Disaggregation Data'!$O$315:$O$576,MATCH(LEFT(X458,255),LEFT('Disaggregation Data'!$J$315:$J$576,255),0))=0,"",INDEX('Disaggregation Data'!$O$315:$O$576,MATCH(LEFT(X458,255),LEFT('Disaggregation Data'!J$315:$J$576,255),0))),"")</f>
        <v/>
      </c>
      <c r="V458" s="402" t="str">
        <f t="array" ref="V458">IFERROR(IF(INDEX('Disaggregation Data'!$P$315:$P$576,MATCH(LEFT(X458,255),LEFT('Disaggregation Data'!$J$315:$J$576,255),0))=0,"",INDEX('Disaggregation Data'!$P$315:$P$576,MATCH(LEFT(X458,255),LEFT('Disaggregation Data'!J$315:$J$576,255),0))),"")</f>
        <v/>
      </c>
      <c r="W458" s="472"/>
      <c r="X458" s="472" t="str">
        <f t="shared" si="32"/>
        <v/>
      </c>
      <c r="Y458" s="472">
        <f t="shared" si="33"/>
        <v>132</v>
      </c>
      <c r="Z458" s="472" t="str">
        <f t="shared" si="34"/>
        <v/>
      </c>
      <c r="AA458" s="472" t="b">
        <f t="shared" si="35"/>
        <v>0</v>
      </c>
      <c r="AB458" s="472" t="s">
        <v>1986</v>
      </c>
      <c r="AC458" s="472" t="str">
        <f t="array" ref="AC458">IFERROR(IF(INDEX('Disaggregation Records'!$G$95:$G$183,MATCH(LEFT(Z458,255),LEFT('Disaggregation Records'!$D$95:$D$183,255),0))=0,"",INDEX('Disaggregation Records'!$G$95:$G$183,MATCH(LEFT(Z458,255),LEFT('Disaggregation Records'!$D$95:$D$183,255),0))),"")</f>
        <v/>
      </c>
      <c r="AD458" s="472" t="s">
        <v>803</v>
      </c>
      <c r="AE458" s="219"/>
      <c r="AF458" s="135"/>
      <c r="AG458" s="135"/>
    </row>
    <row r="459" spans="1:33" ht="37.5" customHeight="1" x14ac:dyDescent="0.3">
      <c r="A459" s="367">
        <v>14</v>
      </c>
      <c r="B459" s="384" t="str">
        <f>IFERROR(VLOOKUP(A459,'Coverage Indicators - Section D'!$A$10:$Y$38,25,FALSE),"")</f>
        <v/>
      </c>
      <c r="C459" s="467" t="str">
        <f t="array" ref="C459">IFERROR(IF(INDEX('Disaggregation Records'!$E$95:$E$183,MATCH(LEFT(Z459,255),LEFT('Disaggregation Records'!$D$95:$D$183,255),0))=0,"",INDEX('Disaggregation Records'!$E$95:$E$183,MATCH(LEFT(Z459,255),LEFT('Disaggregation Records'!$D$95:$D$183,255),0))),"")</f>
        <v/>
      </c>
      <c r="D459" s="467" t="str">
        <f t="array" ref="D459">IFERROR(IF(INDEX('Disaggregation Records'!$F$95:$F$183,MATCH(LEFT(Z459,255),LEFT('Disaggregation Records'!$D$95:$D$183,255),0))=0,"",INDEX('Disaggregation Records'!$F$95:$F$183,MATCH(LEFT(Z459,255),LEFT('Disaggregation Records'!$D$95:$D$183,255),0))),"")</f>
        <v/>
      </c>
      <c r="E459" s="386" t="str">
        <f t="array" ref="E459">IFERROR(IF(INDEX('Disaggregation Data'!$K$315:$K$576,MATCH(LEFT(X459,255),LEFT('Disaggregation Data'!$J$315:$J$576,255),0))=0,"",INDEX('Disaggregation Data'!$K$315:$K$576,MATCH(LEFT(X459,255),LEFT('Disaggregation Data'!J$315:$J$576,255),0))),"")</f>
        <v/>
      </c>
      <c r="F459" s="387" t="str">
        <f t="array" ref="F459">IFERROR(IF(INDEX('Disaggregation Data'!$L$315:$L$576,MATCH(LEFT(X459,255),LEFT('Disaggregation Data'!$J$315:$J$576,255),0))=0,"",INDEX('Disaggregation Data'!$L$315:$L$576,MATCH(LEFT(X459,255),LEFT('Disaggregation Data'!J$315:$J$576,255),0))),"")</f>
        <v/>
      </c>
      <c r="G459" s="442" t="str">
        <f t="array" ref="G459">IFERROR(IF(INDEX('Disaggregation Data'!$M$315:$M$576,MATCH(LEFT(X459,255),LEFT('Disaggregation Data'!$J$315:$J$576,255),0))=0,(E459/F459)*100,INDEX('Disaggregation Data'!$M$315:$M$576,MATCH(LEFT(X459,255),LEFT('Disaggregation Data'!J$315:$J$576,255),0))),"")</f>
        <v/>
      </c>
      <c r="H459" s="390" t="str">
        <f t="array" ref="H459">IFERROR(IF(INDEX('Disaggregation Data'!$N$315:$N$576,MATCH(LEFT(X459,255),LEFT('Disaggregation Data'!$J$315:$J$576,255),0))=0,"",INDEX('Disaggregation Data'!$N$315:$N$576,MATCH(LEFT(X459,255),LEFT('Disaggregation Data'!J$315:$J$576,255),0))),"")</f>
        <v/>
      </c>
      <c r="I459" s="471"/>
      <c r="J459" s="471"/>
      <c r="K459" s="471"/>
      <c r="L459" s="471"/>
      <c r="M459" s="471"/>
      <c r="N459" s="471"/>
      <c r="O459" s="471"/>
      <c r="P459" s="471"/>
      <c r="Q459" s="471"/>
      <c r="R459" s="471"/>
      <c r="S459" s="471"/>
      <c r="T459" s="471"/>
      <c r="U459" s="390" t="str">
        <f t="array" ref="U459">IFERROR(IF(INDEX('Disaggregation Data'!$O$315:$O$576,MATCH(LEFT(X459,255),LEFT('Disaggregation Data'!$J$315:$J$576,255),0))=0,"",INDEX('Disaggregation Data'!$O$315:$O$576,MATCH(LEFT(X459,255),LEFT('Disaggregation Data'!J$315:$J$576,255),0))),"")</f>
        <v/>
      </c>
      <c r="V459" s="402" t="str">
        <f t="array" ref="V459">IFERROR(IF(INDEX('Disaggregation Data'!$P$315:$P$576,MATCH(LEFT(X459,255),LEFT('Disaggregation Data'!$J$315:$J$576,255),0))=0,"",INDEX('Disaggregation Data'!$P$315:$P$576,MATCH(LEFT(X459,255),LEFT('Disaggregation Data'!J$315:$J$576,255),0))),"")</f>
        <v/>
      </c>
      <c r="W459" s="472"/>
      <c r="X459" s="472" t="str">
        <f t="shared" si="32"/>
        <v/>
      </c>
      <c r="Y459" s="472">
        <f t="shared" si="33"/>
        <v>133</v>
      </c>
      <c r="Z459" s="472" t="str">
        <f t="shared" si="34"/>
        <v/>
      </c>
      <c r="AA459" s="472" t="b">
        <f t="shared" si="35"/>
        <v>0</v>
      </c>
      <c r="AB459" s="472" t="s">
        <v>1987</v>
      </c>
      <c r="AC459" s="472" t="str">
        <f t="array" ref="AC459">IFERROR(IF(INDEX('Disaggregation Records'!$G$95:$G$183,MATCH(LEFT(Z459,255),LEFT('Disaggregation Records'!$D$95:$D$183,255),0))=0,"",INDEX('Disaggregation Records'!$G$95:$G$183,MATCH(LEFT(Z459,255),LEFT('Disaggregation Records'!$D$95:$D$183,255),0))),"")</f>
        <v/>
      </c>
      <c r="AD459" s="472" t="s">
        <v>803</v>
      </c>
      <c r="AE459" s="219"/>
      <c r="AF459" s="135"/>
      <c r="AG459" s="135"/>
    </row>
    <row r="460" spans="1:33" ht="37.5" customHeight="1" x14ac:dyDescent="0.3">
      <c r="A460" s="367">
        <v>14</v>
      </c>
      <c r="B460" s="384" t="str">
        <f>IFERROR(VLOOKUP(A460,'Coverage Indicators - Section D'!$A$10:$Y$38,25,FALSE),"")</f>
        <v/>
      </c>
      <c r="C460" s="467" t="str">
        <f t="array" ref="C460">IFERROR(IF(INDEX('Disaggregation Records'!$E$95:$E$183,MATCH(LEFT(Z460,255),LEFT('Disaggregation Records'!$D$95:$D$183,255),0))=0,"",INDEX('Disaggregation Records'!$E$95:$E$183,MATCH(LEFT(Z460,255),LEFT('Disaggregation Records'!$D$95:$D$183,255),0))),"")</f>
        <v/>
      </c>
      <c r="D460" s="467" t="str">
        <f t="array" ref="D460">IFERROR(IF(INDEX('Disaggregation Records'!$F$95:$F$183,MATCH(LEFT(Z460,255),LEFT('Disaggregation Records'!$D$95:$D$183,255),0))=0,"",INDEX('Disaggregation Records'!$F$95:$F$183,MATCH(LEFT(Z460,255),LEFT('Disaggregation Records'!$D$95:$D$183,255),0))),"")</f>
        <v/>
      </c>
      <c r="E460" s="386" t="str">
        <f t="array" ref="E460">IFERROR(IF(INDEX('Disaggregation Data'!$K$315:$K$576,MATCH(LEFT(X460,255),LEFT('Disaggregation Data'!$J$315:$J$576,255),0))=0,"",INDEX('Disaggregation Data'!$K$315:$K$576,MATCH(LEFT(X460,255),LEFT('Disaggregation Data'!J$315:$J$576,255),0))),"")</f>
        <v/>
      </c>
      <c r="F460" s="387" t="str">
        <f t="array" ref="F460">IFERROR(IF(INDEX('Disaggregation Data'!$L$315:$L$576,MATCH(LEFT(X460,255),LEFT('Disaggregation Data'!$J$315:$J$576,255),0))=0,"",INDEX('Disaggregation Data'!$L$315:$L$576,MATCH(LEFT(X460,255),LEFT('Disaggregation Data'!J$315:$J$576,255),0))),"")</f>
        <v/>
      </c>
      <c r="G460" s="442" t="str">
        <f t="array" ref="G460">IFERROR(IF(INDEX('Disaggregation Data'!$M$315:$M$576,MATCH(LEFT(X460,255),LEFT('Disaggregation Data'!$J$315:$J$576,255),0))=0,(E460/F460)*100,INDEX('Disaggregation Data'!$M$315:$M$576,MATCH(LEFT(X460,255),LEFT('Disaggregation Data'!J$315:$J$576,255),0))),"")</f>
        <v/>
      </c>
      <c r="H460" s="390" t="str">
        <f t="array" ref="H460">IFERROR(IF(INDEX('Disaggregation Data'!$N$315:$N$576,MATCH(LEFT(X460,255),LEFT('Disaggregation Data'!$J$315:$J$576,255),0))=0,"",INDEX('Disaggregation Data'!$N$315:$N$576,MATCH(LEFT(X460,255),LEFT('Disaggregation Data'!J$315:$J$576,255),0))),"")</f>
        <v/>
      </c>
      <c r="I460" s="471"/>
      <c r="J460" s="471"/>
      <c r="K460" s="471"/>
      <c r="L460" s="471"/>
      <c r="M460" s="471"/>
      <c r="N460" s="471"/>
      <c r="O460" s="471"/>
      <c r="P460" s="471"/>
      <c r="Q460" s="471"/>
      <c r="R460" s="471"/>
      <c r="S460" s="471"/>
      <c r="T460" s="471"/>
      <c r="U460" s="390" t="str">
        <f t="array" ref="U460">IFERROR(IF(INDEX('Disaggregation Data'!$O$315:$O$576,MATCH(LEFT(X460,255),LEFT('Disaggregation Data'!$J$315:$J$576,255),0))=0,"",INDEX('Disaggregation Data'!$O$315:$O$576,MATCH(LEFT(X460,255),LEFT('Disaggregation Data'!J$315:$J$576,255),0))),"")</f>
        <v/>
      </c>
      <c r="V460" s="402" t="str">
        <f t="array" ref="V460">IFERROR(IF(INDEX('Disaggregation Data'!$P$315:$P$576,MATCH(LEFT(X460,255),LEFT('Disaggregation Data'!$J$315:$J$576,255),0))=0,"",INDEX('Disaggregation Data'!$P$315:$P$576,MATCH(LEFT(X460,255),LEFT('Disaggregation Data'!J$315:$J$576,255),0))),"")</f>
        <v/>
      </c>
      <c r="W460" s="472"/>
      <c r="X460" s="472" t="str">
        <f t="shared" si="32"/>
        <v/>
      </c>
      <c r="Y460" s="472">
        <f t="shared" si="33"/>
        <v>134</v>
      </c>
      <c r="Z460" s="472" t="str">
        <f t="shared" si="34"/>
        <v/>
      </c>
      <c r="AA460" s="472" t="b">
        <f t="shared" si="35"/>
        <v>0</v>
      </c>
      <c r="AB460" s="472" t="s">
        <v>1988</v>
      </c>
      <c r="AC460" s="472" t="str">
        <f t="array" ref="AC460">IFERROR(IF(INDEX('Disaggregation Records'!$G$95:$G$183,MATCH(LEFT(Z460,255),LEFT('Disaggregation Records'!$D$95:$D$183,255),0))=0,"",INDEX('Disaggregation Records'!$G$95:$G$183,MATCH(LEFT(Z460,255),LEFT('Disaggregation Records'!$D$95:$D$183,255),0))),"")</f>
        <v/>
      </c>
      <c r="AD460" s="472" t="s">
        <v>803</v>
      </c>
      <c r="AE460" s="219"/>
      <c r="AF460" s="135"/>
      <c r="AG460" s="135"/>
    </row>
    <row r="461" spans="1:33" ht="37.5" customHeight="1" x14ac:dyDescent="0.3">
      <c r="A461" s="367">
        <v>14</v>
      </c>
      <c r="B461" s="384" t="str">
        <f>IFERROR(VLOOKUP(A461,'Coverage Indicators - Section D'!$A$10:$Y$38,25,FALSE),"")</f>
        <v/>
      </c>
      <c r="C461" s="467" t="str">
        <f t="array" ref="C461">IFERROR(IF(INDEX('Disaggregation Records'!$E$95:$E$183,MATCH(LEFT(Z461,255),LEFT('Disaggregation Records'!$D$95:$D$183,255),0))=0,"",INDEX('Disaggregation Records'!$E$95:$E$183,MATCH(LEFT(Z461,255),LEFT('Disaggregation Records'!$D$95:$D$183,255),0))),"")</f>
        <v/>
      </c>
      <c r="D461" s="467" t="str">
        <f t="array" ref="D461">IFERROR(IF(INDEX('Disaggregation Records'!$F$95:$F$183,MATCH(LEFT(Z461,255),LEFT('Disaggregation Records'!$D$95:$D$183,255),0))=0,"",INDEX('Disaggregation Records'!$F$95:$F$183,MATCH(LEFT(Z461,255),LEFT('Disaggregation Records'!$D$95:$D$183,255),0))),"")</f>
        <v/>
      </c>
      <c r="E461" s="386" t="str">
        <f t="array" ref="E461">IFERROR(IF(INDEX('Disaggregation Data'!$K$315:$K$576,MATCH(LEFT(X461,255),LEFT('Disaggregation Data'!$J$315:$J$576,255),0))=0,"",INDEX('Disaggregation Data'!$K$315:$K$576,MATCH(LEFT(X461,255),LEFT('Disaggregation Data'!J$315:$J$576,255),0))),"")</f>
        <v/>
      </c>
      <c r="F461" s="387" t="str">
        <f t="array" ref="F461">IFERROR(IF(INDEX('Disaggregation Data'!$L$315:$L$576,MATCH(LEFT(X461,255),LEFT('Disaggregation Data'!$J$315:$J$576,255),0))=0,"",INDEX('Disaggregation Data'!$L$315:$L$576,MATCH(LEFT(X461,255),LEFT('Disaggregation Data'!J$315:$J$576,255),0))),"")</f>
        <v/>
      </c>
      <c r="G461" s="442" t="str">
        <f t="array" ref="G461">IFERROR(IF(INDEX('Disaggregation Data'!$M$315:$M$576,MATCH(LEFT(X461,255),LEFT('Disaggregation Data'!$J$315:$J$576,255),0))=0,(E461/F461)*100,INDEX('Disaggregation Data'!$M$315:$M$576,MATCH(LEFT(X461,255),LEFT('Disaggregation Data'!J$315:$J$576,255),0))),"")</f>
        <v/>
      </c>
      <c r="H461" s="390" t="str">
        <f t="array" ref="H461">IFERROR(IF(INDEX('Disaggregation Data'!$N$315:$N$576,MATCH(LEFT(X461,255),LEFT('Disaggregation Data'!$J$315:$J$576,255),0))=0,"",INDEX('Disaggregation Data'!$N$315:$N$576,MATCH(LEFT(X461,255),LEFT('Disaggregation Data'!J$315:$J$576,255),0))),"")</f>
        <v/>
      </c>
      <c r="I461" s="471"/>
      <c r="J461" s="471"/>
      <c r="K461" s="471"/>
      <c r="L461" s="471"/>
      <c r="M461" s="471"/>
      <c r="N461" s="471"/>
      <c r="O461" s="471"/>
      <c r="P461" s="471"/>
      <c r="Q461" s="471"/>
      <c r="R461" s="471"/>
      <c r="S461" s="471"/>
      <c r="T461" s="471"/>
      <c r="U461" s="390" t="str">
        <f t="array" ref="U461">IFERROR(IF(INDEX('Disaggregation Data'!$O$315:$O$576,MATCH(LEFT(X461,255),LEFT('Disaggregation Data'!$J$315:$J$576,255),0))=0,"",INDEX('Disaggregation Data'!$O$315:$O$576,MATCH(LEFT(X461,255),LEFT('Disaggregation Data'!J$315:$J$576,255),0))),"")</f>
        <v/>
      </c>
      <c r="V461" s="402" t="str">
        <f t="array" ref="V461">IFERROR(IF(INDEX('Disaggregation Data'!$P$315:$P$576,MATCH(LEFT(X461,255),LEFT('Disaggregation Data'!$J$315:$J$576,255),0))=0,"",INDEX('Disaggregation Data'!$P$315:$P$576,MATCH(LEFT(X461,255),LEFT('Disaggregation Data'!J$315:$J$576,255),0))),"")</f>
        <v/>
      </c>
      <c r="W461" s="472"/>
      <c r="X461" s="472" t="str">
        <f t="shared" si="32"/>
        <v/>
      </c>
      <c r="Y461" s="472">
        <f t="shared" si="33"/>
        <v>135</v>
      </c>
      <c r="Z461" s="472" t="str">
        <f t="shared" si="34"/>
        <v/>
      </c>
      <c r="AA461" s="472" t="b">
        <f t="shared" si="35"/>
        <v>0</v>
      </c>
      <c r="AB461" s="472" t="s">
        <v>1989</v>
      </c>
      <c r="AC461" s="472" t="str">
        <f t="array" ref="AC461">IFERROR(IF(INDEX('Disaggregation Records'!$G$95:$G$183,MATCH(LEFT(Z461,255),LEFT('Disaggregation Records'!$D$95:$D$183,255),0))=0,"",INDEX('Disaggregation Records'!$G$95:$G$183,MATCH(LEFT(Z461,255),LEFT('Disaggregation Records'!$D$95:$D$183,255),0))),"")</f>
        <v/>
      </c>
      <c r="AD461" s="472" t="s">
        <v>803</v>
      </c>
      <c r="AE461" s="219"/>
      <c r="AF461" s="135"/>
      <c r="AG461" s="135"/>
    </row>
    <row r="462" spans="1:33" ht="37.5" customHeight="1" x14ac:dyDescent="0.3">
      <c r="A462" s="367">
        <v>14</v>
      </c>
      <c r="B462" s="384" t="str">
        <f>IFERROR(VLOOKUP(A462,'Coverage Indicators - Section D'!$A$10:$Y$38,25,FALSE),"")</f>
        <v/>
      </c>
      <c r="C462" s="467" t="str">
        <f t="array" ref="C462">IFERROR(IF(INDEX('Disaggregation Records'!$E$95:$E$183,MATCH(LEFT(Z462,255),LEFT('Disaggregation Records'!$D$95:$D$183,255),0))=0,"",INDEX('Disaggregation Records'!$E$95:$E$183,MATCH(LEFT(Z462,255),LEFT('Disaggregation Records'!$D$95:$D$183,255),0))),"")</f>
        <v/>
      </c>
      <c r="D462" s="467" t="str">
        <f t="array" ref="D462">IFERROR(IF(INDEX('Disaggregation Records'!$F$95:$F$183,MATCH(LEFT(Z462,255),LEFT('Disaggregation Records'!$D$95:$D$183,255),0))=0,"",INDEX('Disaggregation Records'!$F$95:$F$183,MATCH(LEFT(Z462,255),LEFT('Disaggregation Records'!$D$95:$D$183,255),0))),"")</f>
        <v/>
      </c>
      <c r="E462" s="386" t="str">
        <f t="array" ref="E462">IFERROR(IF(INDEX('Disaggregation Data'!$K$315:$K$576,MATCH(LEFT(X462,255),LEFT('Disaggregation Data'!$J$315:$J$576,255),0))=0,"",INDEX('Disaggregation Data'!$K$315:$K$576,MATCH(LEFT(X462,255),LEFT('Disaggregation Data'!J$315:$J$576,255),0))),"")</f>
        <v/>
      </c>
      <c r="F462" s="387" t="str">
        <f t="array" ref="F462">IFERROR(IF(INDEX('Disaggregation Data'!$L$315:$L$576,MATCH(LEFT(X462,255),LEFT('Disaggregation Data'!$J$315:$J$576,255),0))=0,"",INDEX('Disaggregation Data'!$L$315:$L$576,MATCH(LEFT(X462,255),LEFT('Disaggregation Data'!J$315:$J$576,255),0))),"")</f>
        <v/>
      </c>
      <c r="G462" s="442" t="str">
        <f t="array" ref="G462">IFERROR(IF(INDEX('Disaggregation Data'!$M$315:$M$576,MATCH(LEFT(X462,255),LEFT('Disaggregation Data'!$J$315:$J$576,255),0))=0,(E462/F462)*100,INDEX('Disaggregation Data'!$M$315:$M$576,MATCH(LEFT(X462,255),LEFT('Disaggregation Data'!J$315:$J$576,255),0))),"")</f>
        <v/>
      </c>
      <c r="H462" s="390" t="str">
        <f t="array" ref="H462">IFERROR(IF(INDEX('Disaggregation Data'!$N$315:$N$576,MATCH(LEFT(X462,255),LEFT('Disaggregation Data'!$J$315:$J$576,255),0))=0,"",INDEX('Disaggregation Data'!$N$315:$N$576,MATCH(LEFT(X462,255),LEFT('Disaggregation Data'!J$315:$J$576,255),0))),"")</f>
        <v/>
      </c>
      <c r="I462" s="471"/>
      <c r="J462" s="471"/>
      <c r="K462" s="471"/>
      <c r="L462" s="471"/>
      <c r="M462" s="471"/>
      <c r="N462" s="471"/>
      <c r="O462" s="471"/>
      <c r="P462" s="471"/>
      <c r="Q462" s="471"/>
      <c r="R462" s="471"/>
      <c r="S462" s="471"/>
      <c r="T462" s="471"/>
      <c r="U462" s="390" t="str">
        <f t="array" ref="U462">IFERROR(IF(INDEX('Disaggregation Data'!$O$315:$O$576,MATCH(LEFT(X462,255),LEFT('Disaggregation Data'!$J$315:$J$576,255),0))=0,"",INDEX('Disaggregation Data'!$O$315:$O$576,MATCH(LEFT(X462,255),LEFT('Disaggregation Data'!J$315:$J$576,255),0))),"")</f>
        <v/>
      </c>
      <c r="V462" s="402" t="str">
        <f t="array" ref="V462">IFERROR(IF(INDEX('Disaggregation Data'!$P$315:$P$576,MATCH(LEFT(X462,255),LEFT('Disaggregation Data'!$J$315:$J$576,255),0))=0,"",INDEX('Disaggregation Data'!$P$315:$P$576,MATCH(LEFT(X462,255),LEFT('Disaggregation Data'!J$315:$J$576,255),0))),"")</f>
        <v/>
      </c>
      <c r="W462" s="472"/>
      <c r="X462" s="472" t="str">
        <f t="shared" si="32"/>
        <v/>
      </c>
      <c r="Y462" s="472">
        <f t="shared" si="33"/>
        <v>136</v>
      </c>
      <c r="Z462" s="472" t="str">
        <f t="shared" si="34"/>
        <v/>
      </c>
      <c r="AA462" s="472" t="b">
        <f t="shared" si="35"/>
        <v>0</v>
      </c>
      <c r="AB462" s="472" t="s">
        <v>1990</v>
      </c>
      <c r="AC462" s="472" t="str">
        <f t="array" ref="AC462">IFERROR(IF(INDEX('Disaggregation Records'!$G$95:$G$183,MATCH(LEFT(Z462,255),LEFT('Disaggregation Records'!$D$95:$D$183,255),0))=0,"",INDEX('Disaggregation Records'!$G$95:$G$183,MATCH(LEFT(Z462,255),LEFT('Disaggregation Records'!$D$95:$D$183,255),0))),"")</f>
        <v/>
      </c>
      <c r="AD462" s="472" t="s">
        <v>803</v>
      </c>
      <c r="AE462" s="219"/>
      <c r="AF462" s="135"/>
      <c r="AG462" s="135"/>
    </row>
    <row r="463" spans="1:33" ht="37.5" customHeight="1" x14ac:dyDescent="0.3">
      <c r="A463" s="367">
        <v>14</v>
      </c>
      <c r="B463" s="384" t="str">
        <f>IFERROR(VLOOKUP(A463,'Coverage Indicators - Section D'!$A$10:$Y$38,25,FALSE),"")</f>
        <v/>
      </c>
      <c r="C463" s="467" t="str">
        <f t="array" ref="C463">IFERROR(IF(INDEX('Disaggregation Records'!$E$95:$E$183,MATCH(LEFT(Z463,255),LEFT('Disaggregation Records'!$D$95:$D$183,255),0))=0,"",INDEX('Disaggregation Records'!$E$95:$E$183,MATCH(LEFT(Z463,255),LEFT('Disaggregation Records'!$D$95:$D$183,255),0))),"")</f>
        <v/>
      </c>
      <c r="D463" s="467" t="str">
        <f t="array" ref="D463">IFERROR(IF(INDEX('Disaggregation Records'!$F$95:$F$183,MATCH(LEFT(Z463,255),LEFT('Disaggregation Records'!$D$95:$D$183,255),0))=0,"",INDEX('Disaggregation Records'!$F$95:$F$183,MATCH(LEFT(Z463,255),LEFT('Disaggregation Records'!$D$95:$D$183,255),0))),"")</f>
        <v/>
      </c>
      <c r="E463" s="386" t="str">
        <f t="array" ref="E463">IFERROR(IF(INDEX('Disaggregation Data'!$K$315:$K$576,MATCH(LEFT(X463,255),LEFT('Disaggregation Data'!$J$315:$J$576,255),0))=0,"",INDEX('Disaggregation Data'!$K$315:$K$576,MATCH(LEFT(X463,255),LEFT('Disaggregation Data'!J$315:$J$576,255),0))),"")</f>
        <v/>
      </c>
      <c r="F463" s="387" t="str">
        <f t="array" ref="F463">IFERROR(IF(INDEX('Disaggregation Data'!$L$315:$L$576,MATCH(LEFT(X463,255),LEFT('Disaggregation Data'!$J$315:$J$576,255),0))=0,"",INDEX('Disaggregation Data'!$L$315:$L$576,MATCH(LEFT(X463,255),LEFT('Disaggregation Data'!J$315:$J$576,255),0))),"")</f>
        <v/>
      </c>
      <c r="G463" s="442" t="str">
        <f t="array" ref="G463">IFERROR(IF(INDEX('Disaggregation Data'!$M$315:$M$576,MATCH(LEFT(X463,255),LEFT('Disaggregation Data'!$J$315:$J$576,255),0))=0,(E463/F463)*100,INDEX('Disaggregation Data'!$M$315:$M$576,MATCH(LEFT(X463,255),LEFT('Disaggregation Data'!J$315:$J$576,255),0))),"")</f>
        <v/>
      </c>
      <c r="H463" s="390" t="str">
        <f t="array" ref="H463">IFERROR(IF(INDEX('Disaggregation Data'!$N$315:$N$576,MATCH(LEFT(X463,255),LEFT('Disaggregation Data'!$J$315:$J$576,255),0))=0,"",INDEX('Disaggregation Data'!$N$315:$N$576,MATCH(LEFT(X463,255),LEFT('Disaggregation Data'!J$315:$J$576,255),0))),"")</f>
        <v/>
      </c>
      <c r="I463" s="471"/>
      <c r="J463" s="471"/>
      <c r="K463" s="471"/>
      <c r="L463" s="471"/>
      <c r="M463" s="471"/>
      <c r="N463" s="471"/>
      <c r="O463" s="471"/>
      <c r="P463" s="471"/>
      <c r="Q463" s="471"/>
      <c r="R463" s="471"/>
      <c r="S463" s="471"/>
      <c r="T463" s="471"/>
      <c r="U463" s="390" t="str">
        <f t="array" ref="U463">IFERROR(IF(INDEX('Disaggregation Data'!$O$315:$O$576,MATCH(LEFT(X463,255),LEFT('Disaggregation Data'!$J$315:$J$576,255),0))=0,"",INDEX('Disaggregation Data'!$O$315:$O$576,MATCH(LEFT(X463,255),LEFT('Disaggregation Data'!J$315:$J$576,255),0))),"")</f>
        <v/>
      </c>
      <c r="V463" s="402" t="str">
        <f t="array" ref="V463">IFERROR(IF(INDEX('Disaggregation Data'!$P$315:$P$576,MATCH(LEFT(X463,255),LEFT('Disaggregation Data'!$J$315:$J$576,255),0))=0,"",INDEX('Disaggregation Data'!$P$315:$P$576,MATCH(LEFT(X463,255),LEFT('Disaggregation Data'!J$315:$J$576,255),0))),"")</f>
        <v/>
      </c>
      <c r="W463" s="472"/>
      <c r="X463" s="472" t="str">
        <f t="shared" si="32"/>
        <v/>
      </c>
      <c r="Y463" s="472">
        <f t="shared" si="33"/>
        <v>137</v>
      </c>
      <c r="Z463" s="472" t="str">
        <f t="shared" si="34"/>
        <v/>
      </c>
      <c r="AA463" s="472" t="b">
        <f t="shared" si="35"/>
        <v>0</v>
      </c>
      <c r="AB463" s="472" t="s">
        <v>1991</v>
      </c>
      <c r="AC463" s="472" t="str">
        <f t="array" ref="AC463">IFERROR(IF(INDEX('Disaggregation Records'!$G$95:$G$183,MATCH(LEFT(Z463,255),LEFT('Disaggregation Records'!$D$95:$D$183,255),0))=0,"",INDEX('Disaggregation Records'!$G$95:$G$183,MATCH(LEFT(Z463,255),LEFT('Disaggregation Records'!$D$95:$D$183,255),0))),"")</f>
        <v/>
      </c>
      <c r="AD463" s="472" t="s">
        <v>803</v>
      </c>
      <c r="AE463" s="219"/>
      <c r="AF463" s="135"/>
      <c r="AG463" s="135"/>
    </row>
    <row r="464" spans="1:33" ht="37.5" customHeight="1" x14ac:dyDescent="0.3">
      <c r="A464" s="367">
        <v>14</v>
      </c>
      <c r="B464" s="384" t="str">
        <f>IFERROR(VLOOKUP(A464,'Coverage Indicators - Section D'!$A$10:$Y$38,25,FALSE),"")</f>
        <v/>
      </c>
      <c r="C464" s="467" t="str">
        <f t="array" ref="C464">IFERROR(IF(INDEX('Disaggregation Records'!$E$95:$E$183,MATCH(LEFT(Z464,255),LEFT('Disaggregation Records'!$D$95:$D$183,255),0))=0,"",INDEX('Disaggregation Records'!$E$95:$E$183,MATCH(LEFT(Z464,255),LEFT('Disaggregation Records'!$D$95:$D$183,255),0))),"")</f>
        <v/>
      </c>
      <c r="D464" s="467" t="str">
        <f t="array" ref="D464">IFERROR(IF(INDEX('Disaggregation Records'!$F$95:$F$183,MATCH(LEFT(Z464,255),LEFT('Disaggregation Records'!$D$95:$D$183,255),0))=0,"",INDEX('Disaggregation Records'!$F$95:$F$183,MATCH(LEFT(Z464,255),LEFT('Disaggregation Records'!$D$95:$D$183,255),0))),"")</f>
        <v/>
      </c>
      <c r="E464" s="386" t="str">
        <f t="array" ref="E464">IFERROR(IF(INDEX('Disaggregation Data'!$K$315:$K$576,MATCH(LEFT(X464,255),LEFT('Disaggregation Data'!$J$315:$J$576,255),0))=0,"",INDEX('Disaggregation Data'!$K$315:$K$576,MATCH(LEFT(X464,255),LEFT('Disaggregation Data'!J$315:$J$576,255),0))),"")</f>
        <v/>
      </c>
      <c r="F464" s="387" t="str">
        <f t="array" ref="F464">IFERROR(IF(INDEX('Disaggregation Data'!$L$315:$L$576,MATCH(LEFT(X464,255),LEFT('Disaggregation Data'!$J$315:$J$576,255),0))=0,"",INDEX('Disaggregation Data'!$L$315:$L$576,MATCH(LEFT(X464,255),LEFT('Disaggregation Data'!J$315:$J$576,255),0))),"")</f>
        <v/>
      </c>
      <c r="G464" s="442" t="str">
        <f t="array" ref="G464">IFERROR(IF(INDEX('Disaggregation Data'!$M$315:$M$576,MATCH(LEFT(X464,255),LEFT('Disaggregation Data'!$J$315:$J$576,255),0))=0,(E464/F464)*100,INDEX('Disaggregation Data'!$M$315:$M$576,MATCH(LEFT(X464,255),LEFT('Disaggregation Data'!J$315:$J$576,255),0))),"")</f>
        <v/>
      </c>
      <c r="H464" s="390" t="str">
        <f t="array" ref="H464">IFERROR(IF(INDEX('Disaggregation Data'!$N$315:$N$576,MATCH(LEFT(X464,255),LEFT('Disaggregation Data'!$J$315:$J$576,255),0))=0,"",INDEX('Disaggregation Data'!$N$315:$N$576,MATCH(LEFT(X464,255),LEFT('Disaggregation Data'!J$315:$J$576,255),0))),"")</f>
        <v/>
      </c>
      <c r="I464" s="471"/>
      <c r="J464" s="471"/>
      <c r="K464" s="471"/>
      <c r="L464" s="471"/>
      <c r="M464" s="471"/>
      <c r="N464" s="471"/>
      <c r="O464" s="471"/>
      <c r="P464" s="471"/>
      <c r="Q464" s="471"/>
      <c r="R464" s="471"/>
      <c r="S464" s="471"/>
      <c r="T464" s="471"/>
      <c r="U464" s="390" t="str">
        <f t="array" ref="U464">IFERROR(IF(INDEX('Disaggregation Data'!$O$315:$O$576,MATCH(LEFT(X464,255),LEFT('Disaggregation Data'!$J$315:$J$576,255),0))=0,"",INDEX('Disaggregation Data'!$O$315:$O$576,MATCH(LEFT(X464,255),LEFT('Disaggregation Data'!J$315:$J$576,255),0))),"")</f>
        <v/>
      </c>
      <c r="V464" s="402" t="str">
        <f t="array" ref="V464">IFERROR(IF(INDEX('Disaggregation Data'!$P$315:$P$576,MATCH(LEFT(X464,255),LEFT('Disaggregation Data'!$J$315:$J$576,255),0))=0,"",INDEX('Disaggregation Data'!$P$315:$P$576,MATCH(LEFT(X464,255),LEFT('Disaggregation Data'!J$315:$J$576,255),0))),"")</f>
        <v/>
      </c>
      <c r="W464" s="472"/>
      <c r="X464" s="472" t="str">
        <f t="shared" si="32"/>
        <v/>
      </c>
      <c r="Y464" s="472">
        <f t="shared" si="33"/>
        <v>138</v>
      </c>
      <c r="Z464" s="472" t="str">
        <f t="shared" si="34"/>
        <v/>
      </c>
      <c r="AA464" s="472" t="b">
        <f t="shared" si="35"/>
        <v>0</v>
      </c>
      <c r="AB464" s="472" t="s">
        <v>1992</v>
      </c>
      <c r="AC464" s="472" t="str">
        <f t="array" ref="AC464">IFERROR(IF(INDEX('Disaggregation Records'!$G$95:$G$183,MATCH(LEFT(Z464,255),LEFT('Disaggregation Records'!$D$95:$D$183,255),0))=0,"",INDEX('Disaggregation Records'!$G$95:$G$183,MATCH(LEFT(Z464,255),LEFT('Disaggregation Records'!$D$95:$D$183,255),0))),"")</f>
        <v/>
      </c>
      <c r="AD464" s="472" t="s">
        <v>803</v>
      </c>
      <c r="AE464" s="219"/>
      <c r="AF464" s="135"/>
      <c r="AG464" s="135"/>
    </row>
    <row r="465" spans="1:33" ht="37.5" customHeight="1" x14ac:dyDescent="0.3">
      <c r="A465" s="367">
        <v>14</v>
      </c>
      <c r="B465" s="384" t="str">
        <f>IFERROR(VLOOKUP(A465,'Coverage Indicators - Section D'!$A$10:$Y$38,25,FALSE),"")</f>
        <v/>
      </c>
      <c r="C465" s="467" t="str">
        <f t="array" ref="C465">IFERROR(IF(INDEX('Disaggregation Records'!$E$95:$E$183,MATCH(LEFT(Z465,255),LEFT('Disaggregation Records'!$D$95:$D$183,255),0))=0,"",INDEX('Disaggregation Records'!$E$95:$E$183,MATCH(LEFT(Z465,255),LEFT('Disaggregation Records'!$D$95:$D$183,255),0))),"")</f>
        <v/>
      </c>
      <c r="D465" s="467" t="str">
        <f t="array" ref="D465">IFERROR(IF(INDEX('Disaggregation Records'!$F$95:$F$183,MATCH(LEFT(Z465,255),LEFT('Disaggregation Records'!$D$95:$D$183,255),0))=0,"",INDEX('Disaggregation Records'!$F$95:$F$183,MATCH(LEFT(Z465,255),LEFT('Disaggregation Records'!$D$95:$D$183,255),0))),"")</f>
        <v/>
      </c>
      <c r="E465" s="386" t="str">
        <f t="array" ref="E465">IFERROR(IF(INDEX('Disaggregation Data'!$K$315:$K$576,MATCH(LEFT(X465,255),LEFT('Disaggregation Data'!$J$315:$J$576,255),0))=0,"",INDEX('Disaggregation Data'!$K$315:$K$576,MATCH(LEFT(X465,255),LEFT('Disaggregation Data'!J$315:$J$576,255),0))),"")</f>
        <v/>
      </c>
      <c r="F465" s="387" t="str">
        <f t="array" ref="F465">IFERROR(IF(INDEX('Disaggregation Data'!$L$315:$L$576,MATCH(LEFT(X465,255),LEFT('Disaggregation Data'!$J$315:$J$576,255),0))=0,"",INDEX('Disaggregation Data'!$L$315:$L$576,MATCH(LEFT(X465,255),LEFT('Disaggregation Data'!J$315:$J$576,255),0))),"")</f>
        <v/>
      </c>
      <c r="G465" s="442" t="str">
        <f t="array" ref="G465">IFERROR(IF(INDEX('Disaggregation Data'!$M$315:$M$576,MATCH(LEFT(X465,255),LEFT('Disaggregation Data'!$J$315:$J$576,255),0))=0,(E465/F465)*100,INDEX('Disaggregation Data'!$M$315:$M$576,MATCH(LEFT(X465,255),LEFT('Disaggregation Data'!J$315:$J$576,255),0))),"")</f>
        <v/>
      </c>
      <c r="H465" s="390" t="str">
        <f t="array" ref="H465">IFERROR(IF(INDEX('Disaggregation Data'!$N$315:$N$576,MATCH(LEFT(X465,255),LEFT('Disaggregation Data'!$J$315:$J$576,255),0))=0,"",INDEX('Disaggregation Data'!$N$315:$N$576,MATCH(LEFT(X465,255),LEFT('Disaggregation Data'!J$315:$J$576,255),0))),"")</f>
        <v/>
      </c>
      <c r="I465" s="471"/>
      <c r="J465" s="471"/>
      <c r="K465" s="471"/>
      <c r="L465" s="471"/>
      <c r="M465" s="471"/>
      <c r="N465" s="471"/>
      <c r="O465" s="471"/>
      <c r="P465" s="471"/>
      <c r="Q465" s="471"/>
      <c r="R465" s="471"/>
      <c r="S465" s="471"/>
      <c r="T465" s="471"/>
      <c r="U465" s="390" t="str">
        <f t="array" ref="U465">IFERROR(IF(INDEX('Disaggregation Data'!$O$315:$O$576,MATCH(LEFT(X465,255),LEFT('Disaggregation Data'!$J$315:$J$576,255),0))=0,"",INDEX('Disaggregation Data'!$O$315:$O$576,MATCH(LEFT(X465,255),LEFT('Disaggregation Data'!J$315:$J$576,255),0))),"")</f>
        <v/>
      </c>
      <c r="V465" s="402" t="str">
        <f t="array" ref="V465">IFERROR(IF(INDEX('Disaggregation Data'!$P$315:$P$576,MATCH(LEFT(X465,255),LEFT('Disaggregation Data'!$J$315:$J$576,255),0))=0,"",INDEX('Disaggregation Data'!$P$315:$P$576,MATCH(LEFT(X465,255),LEFT('Disaggregation Data'!J$315:$J$576,255),0))),"")</f>
        <v/>
      </c>
      <c r="W465" s="472"/>
      <c r="X465" s="472" t="str">
        <f t="shared" si="32"/>
        <v/>
      </c>
      <c r="Y465" s="472">
        <f t="shared" si="33"/>
        <v>139</v>
      </c>
      <c r="Z465" s="472" t="str">
        <f t="shared" si="34"/>
        <v/>
      </c>
      <c r="AA465" s="472" t="b">
        <f t="shared" si="35"/>
        <v>0</v>
      </c>
      <c r="AB465" s="472" t="s">
        <v>1993</v>
      </c>
      <c r="AC465" s="472" t="str">
        <f t="array" ref="AC465">IFERROR(IF(INDEX('Disaggregation Records'!$G$95:$G$183,MATCH(LEFT(Z465,255),LEFT('Disaggregation Records'!$D$95:$D$183,255),0))=0,"",INDEX('Disaggregation Records'!$G$95:$G$183,MATCH(LEFT(Z465,255),LEFT('Disaggregation Records'!$D$95:$D$183,255),0))),"")</f>
        <v/>
      </c>
      <c r="AD465" s="472" t="s">
        <v>803</v>
      </c>
      <c r="AE465" s="219"/>
      <c r="AF465" s="135"/>
      <c r="AG465" s="135"/>
    </row>
    <row r="466" spans="1:33" ht="37.5" customHeight="1" x14ac:dyDescent="0.3">
      <c r="A466" s="367">
        <v>14</v>
      </c>
      <c r="B466" s="384" t="str">
        <f>IFERROR(VLOOKUP(A466,'Coverage Indicators - Section D'!$A$10:$Y$38,25,FALSE),"")</f>
        <v/>
      </c>
      <c r="C466" s="467" t="str">
        <f t="array" ref="C466">IFERROR(IF(INDEX('Disaggregation Records'!$E$95:$E$183,MATCH(LEFT(Z466,255),LEFT('Disaggregation Records'!$D$95:$D$183,255),0))=0,"",INDEX('Disaggregation Records'!$E$95:$E$183,MATCH(LEFT(Z466,255),LEFT('Disaggregation Records'!$D$95:$D$183,255),0))),"")</f>
        <v/>
      </c>
      <c r="D466" s="467" t="str">
        <f t="array" ref="D466">IFERROR(IF(INDEX('Disaggregation Records'!$F$95:$F$183,MATCH(LEFT(Z466,255),LEFT('Disaggregation Records'!$D$95:$D$183,255),0))=0,"",INDEX('Disaggregation Records'!$F$95:$F$183,MATCH(LEFT(Z466,255),LEFT('Disaggregation Records'!$D$95:$D$183,255),0))),"")</f>
        <v/>
      </c>
      <c r="E466" s="386" t="str">
        <f t="array" ref="E466">IFERROR(IF(INDEX('Disaggregation Data'!$K$315:$K$576,MATCH(LEFT(X466,255),LEFT('Disaggregation Data'!$J$315:$J$576,255),0))=0,"",INDEX('Disaggregation Data'!$K$315:$K$576,MATCH(LEFT(X466,255),LEFT('Disaggregation Data'!J$315:$J$576,255),0))),"")</f>
        <v/>
      </c>
      <c r="F466" s="387" t="str">
        <f t="array" ref="F466">IFERROR(IF(INDEX('Disaggregation Data'!$L$315:$L$576,MATCH(LEFT(X466,255),LEFT('Disaggregation Data'!$J$315:$J$576,255),0))=0,"",INDEX('Disaggregation Data'!$L$315:$L$576,MATCH(LEFT(X466,255),LEFT('Disaggregation Data'!J$315:$J$576,255),0))),"")</f>
        <v/>
      </c>
      <c r="G466" s="442" t="str">
        <f t="array" ref="G466">IFERROR(IF(INDEX('Disaggregation Data'!$M$315:$M$576,MATCH(LEFT(X466,255),LEFT('Disaggregation Data'!$J$315:$J$576,255),0))=0,(E466/F466)*100,INDEX('Disaggregation Data'!$M$315:$M$576,MATCH(LEFT(X466,255),LEFT('Disaggregation Data'!J$315:$J$576,255),0))),"")</f>
        <v/>
      </c>
      <c r="H466" s="390" t="str">
        <f t="array" ref="H466">IFERROR(IF(INDEX('Disaggregation Data'!$N$315:$N$576,MATCH(LEFT(X466,255),LEFT('Disaggregation Data'!$J$315:$J$576,255),0))=0,"",INDEX('Disaggregation Data'!$N$315:$N$576,MATCH(LEFT(X466,255),LEFT('Disaggregation Data'!J$315:$J$576,255),0))),"")</f>
        <v/>
      </c>
      <c r="I466" s="471"/>
      <c r="J466" s="471"/>
      <c r="K466" s="471"/>
      <c r="L466" s="471"/>
      <c r="M466" s="471"/>
      <c r="N466" s="471"/>
      <c r="O466" s="471"/>
      <c r="P466" s="471"/>
      <c r="Q466" s="471"/>
      <c r="R466" s="471"/>
      <c r="S466" s="471"/>
      <c r="T466" s="471"/>
      <c r="U466" s="390" t="str">
        <f t="array" ref="U466">IFERROR(IF(INDEX('Disaggregation Data'!$O$315:$O$576,MATCH(LEFT(X466,255),LEFT('Disaggregation Data'!$J$315:$J$576,255),0))=0,"",INDEX('Disaggregation Data'!$O$315:$O$576,MATCH(LEFT(X466,255),LEFT('Disaggregation Data'!J$315:$J$576,255),0))),"")</f>
        <v/>
      </c>
      <c r="V466" s="402" t="str">
        <f t="array" ref="V466">IFERROR(IF(INDEX('Disaggregation Data'!$P$315:$P$576,MATCH(LEFT(X466,255),LEFT('Disaggregation Data'!$J$315:$J$576,255),0))=0,"",INDEX('Disaggregation Data'!$P$315:$P$576,MATCH(LEFT(X466,255),LEFT('Disaggregation Data'!J$315:$J$576,255),0))),"")</f>
        <v/>
      </c>
      <c r="W466" s="472"/>
      <c r="X466" s="472" t="str">
        <f t="shared" si="32"/>
        <v/>
      </c>
      <c r="Y466" s="472">
        <f t="shared" si="33"/>
        <v>140</v>
      </c>
      <c r="Z466" s="472" t="str">
        <f t="shared" si="34"/>
        <v/>
      </c>
      <c r="AA466" s="472" t="b">
        <f t="shared" si="35"/>
        <v>0</v>
      </c>
      <c r="AB466" s="472" t="s">
        <v>1994</v>
      </c>
      <c r="AC466" s="472" t="str">
        <f t="array" ref="AC466">IFERROR(IF(INDEX('Disaggregation Records'!$G$95:$G$183,MATCH(LEFT(Z466,255),LEFT('Disaggregation Records'!$D$95:$D$183,255),0))=0,"",INDEX('Disaggregation Records'!$G$95:$G$183,MATCH(LEFT(Z466,255),LEFT('Disaggregation Records'!$D$95:$D$183,255),0))),"")</f>
        <v/>
      </c>
      <c r="AD466" s="472" t="s">
        <v>803</v>
      </c>
      <c r="AE466" s="219"/>
      <c r="AF466" s="135"/>
      <c r="AG466" s="135"/>
    </row>
    <row r="467" spans="1:33" ht="37.5" customHeight="1" x14ac:dyDescent="0.3">
      <c r="A467" s="367">
        <v>15</v>
      </c>
      <c r="B467" s="384" t="str">
        <f>IFERROR(VLOOKUP(A467,'Coverage Indicators - Section D'!$A$10:$Y$38,25,FALSE),"")</f>
        <v/>
      </c>
      <c r="C467" s="467" t="str">
        <f t="array" ref="C467">IFERROR(IF(INDEX('Disaggregation Records'!$E$95:$E$183,MATCH(LEFT(Z467,255),LEFT('Disaggregation Records'!$D$95:$D$183,255),0))=0,"",INDEX('Disaggregation Records'!$E$95:$E$183,MATCH(LEFT(Z467,255),LEFT('Disaggregation Records'!$D$95:$D$183,255),0))),"")</f>
        <v/>
      </c>
      <c r="D467" s="467" t="str">
        <f t="array" ref="D467">IFERROR(IF(INDEX('Disaggregation Records'!$F$95:$F$183,MATCH(LEFT(Z467,255),LEFT('Disaggregation Records'!$D$95:$D$183,255),0))=0,"",INDEX('Disaggregation Records'!$F$95:$F$183,MATCH(LEFT(Z467,255),LEFT('Disaggregation Records'!$D$95:$D$183,255),0))),"")</f>
        <v/>
      </c>
      <c r="E467" s="386" t="str">
        <f t="array" ref="E467">IFERROR(IF(INDEX('Disaggregation Data'!$K$315:$K$576,MATCH(LEFT(X467,255),LEFT('Disaggregation Data'!$J$315:$J$576,255),0))=0,"",INDEX('Disaggregation Data'!$K$315:$K$576,MATCH(LEFT(X467,255),LEFT('Disaggregation Data'!J$315:$J$576,255),0))),"")</f>
        <v/>
      </c>
      <c r="F467" s="387" t="str">
        <f t="array" ref="F467">IFERROR(IF(INDEX('Disaggregation Data'!$L$315:$L$576,MATCH(LEFT(X467,255),LEFT('Disaggregation Data'!$J$315:$J$576,255),0))=0,"",INDEX('Disaggregation Data'!$L$315:$L$576,MATCH(LEFT(X467,255),LEFT('Disaggregation Data'!J$315:$J$576,255),0))),"")</f>
        <v/>
      </c>
      <c r="G467" s="442" t="str">
        <f t="array" ref="G467">IFERROR(IF(INDEX('Disaggregation Data'!$M$315:$M$576,MATCH(LEFT(X467,255),LEFT('Disaggregation Data'!$J$315:$J$576,255),0))=0,(E467/F467)*100,INDEX('Disaggregation Data'!$M$315:$M$576,MATCH(LEFT(X467,255),LEFT('Disaggregation Data'!J$315:$J$576,255),0))),"")</f>
        <v/>
      </c>
      <c r="H467" s="390" t="str">
        <f t="array" ref="H467">IFERROR(IF(INDEX('Disaggregation Data'!$N$315:$N$576,MATCH(LEFT(X467,255),LEFT('Disaggregation Data'!$J$315:$J$576,255),0))=0,"",INDEX('Disaggregation Data'!$N$315:$N$576,MATCH(LEFT(X467,255),LEFT('Disaggregation Data'!J$315:$J$576,255),0))),"")</f>
        <v/>
      </c>
      <c r="I467" s="471"/>
      <c r="J467" s="471"/>
      <c r="K467" s="471"/>
      <c r="L467" s="471"/>
      <c r="M467" s="471"/>
      <c r="N467" s="471"/>
      <c r="O467" s="471"/>
      <c r="P467" s="471"/>
      <c r="Q467" s="471"/>
      <c r="R467" s="471"/>
      <c r="S467" s="471"/>
      <c r="T467" s="471"/>
      <c r="U467" s="390" t="str">
        <f t="array" ref="U467">IFERROR(IF(INDEX('Disaggregation Data'!$O$315:$O$576,MATCH(LEFT(X467,255),LEFT('Disaggregation Data'!$J$315:$J$576,255),0))=0,"",INDEX('Disaggregation Data'!$O$315:$O$576,MATCH(LEFT(X467,255),LEFT('Disaggregation Data'!J$315:$J$576,255),0))),"")</f>
        <v/>
      </c>
      <c r="V467" s="402" t="str">
        <f t="array" ref="V467">IFERROR(IF(INDEX('Disaggregation Data'!$P$315:$P$576,MATCH(LEFT(X467,255),LEFT('Disaggregation Data'!$J$315:$J$576,255),0))=0,"",INDEX('Disaggregation Data'!$P$315:$P$576,MATCH(LEFT(X467,255),LEFT('Disaggregation Data'!J$315:$J$576,255),0))),"")</f>
        <v/>
      </c>
      <c r="W467" s="472"/>
      <c r="X467" s="472" t="str">
        <f t="shared" si="32"/>
        <v/>
      </c>
      <c r="Y467" s="472">
        <f t="shared" si="33"/>
        <v>141</v>
      </c>
      <c r="Z467" s="472" t="str">
        <f t="shared" si="34"/>
        <v/>
      </c>
      <c r="AA467" s="472" t="b">
        <f t="shared" si="35"/>
        <v>0</v>
      </c>
      <c r="AB467" s="472" t="s">
        <v>1995</v>
      </c>
      <c r="AC467" s="472" t="str">
        <f t="array" ref="AC467">IFERROR(IF(INDEX('Disaggregation Records'!$G$95:$G$183,MATCH(LEFT(Z467,255),LEFT('Disaggregation Records'!$D$95:$D$183,255),0))=0,"",INDEX('Disaggregation Records'!$G$95:$G$183,MATCH(LEFT(Z467,255),LEFT('Disaggregation Records'!$D$95:$D$183,255),0))),"")</f>
        <v/>
      </c>
      <c r="AD467" s="472" t="s">
        <v>804</v>
      </c>
      <c r="AE467" s="219"/>
      <c r="AF467" s="135"/>
      <c r="AG467" s="135"/>
    </row>
    <row r="468" spans="1:33" ht="37.5" customHeight="1" x14ac:dyDescent="0.3">
      <c r="A468" s="367">
        <v>15</v>
      </c>
      <c r="B468" s="384" t="str">
        <f>IFERROR(VLOOKUP(A468,'Coverage Indicators - Section D'!$A$10:$Y$38,25,FALSE),"")</f>
        <v/>
      </c>
      <c r="C468" s="467" t="str">
        <f t="array" ref="C468">IFERROR(IF(INDEX('Disaggregation Records'!$E$95:$E$183,MATCH(LEFT(Z468,255),LEFT('Disaggregation Records'!$D$95:$D$183,255),0))=0,"",INDEX('Disaggregation Records'!$E$95:$E$183,MATCH(LEFT(Z468,255),LEFT('Disaggregation Records'!$D$95:$D$183,255),0))),"")</f>
        <v/>
      </c>
      <c r="D468" s="467" t="str">
        <f t="array" ref="D468">IFERROR(IF(INDEX('Disaggregation Records'!$F$95:$F$183,MATCH(LEFT(Z468,255),LEFT('Disaggregation Records'!$D$95:$D$183,255),0))=0,"",INDEX('Disaggregation Records'!$F$95:$F$183,MATCH(LEFT(Z468,255),LEFT('Disaggregation Records'!$D$95:$D$183,255),0))),"")</f>
        <v/>
      </c>
      <c r="E468" s="386" t="str">
        <f t="array" ref="E468">IFERROR(IF(INDEX('Disaggregation Data'!$K$315:$K$576,MATCH(LEFT(X468,255),LEFT('Disaggregation Data'!$J$315:$J$576,255),0))=0,"",INDEX('Disaggregation Data'!$K$315:$K$576,MATCH(LEFT(X468,255),LEFT('Disaggregation Data'!J$315:$J$576,255),0))),"")</f>
        <v/>
      </c>
      <c r="F468" s="387" t="str">
        <f t="array" ref="F468">IFERROR(IF(INDEX('Disaggregation Data'!$L$315:$L$576,MATCH(LEFT(X468,255),LEFT('Disaggregation Data'!$J$315:$J$576,255),0))=0,"",INDEX('Disaggregation Data'!$L$315:$L$576,MATCH(LEFT(X468,255),LEFT('Disaggregation Data'!J$315:$J$576,255),0))),"")</f>
        <v/>
      </c>
      <c r="G468" s="442" t="str">
        <f t="array" ref="G468">IFERROR(IF(INDEX('Disaggregation Data'!$M$315:$M$576,MATCH(LEFT(X468,255),LEFT('Disaggregation Data'!$J$315:$J$576,255),0))=0,(E468/F468)*100,INDEX('Disaggregation Data'!$M$315:$M$576,MATCH(LEFT(X468,255),LEFT('Disaggregation Data'!J$315:$J$576,255),0))),"")</f>
        <v/>
      </c>
      <c r="H468" s="390" t="str">
        <f t="array" ref="H468">IFERROR(IF(INDEX('Disaggregation Data'!$N$315:$N$576,MATCH(LEFT(X468,255),LEFT('Disaggregation Data'!$J$315:$J$576,255),0))=0,"",INDEX('Disaggregation Data'!$N$315:$N$576,MATCH(LEFT(X468,255),LEFT('Disaggregation Data'!J$315:$J$576,255),0))),"")</f>
        <v/>
      </c>
      <c r="I468" s="471"/>
      <c r="J468" s="471"/>
      <c r="K468" s="471"/>
      <c r="L468" s="471"/>
      <c r="M468" s="471"/>
      <c r="N468" s="471"/>
      <c r="O468" s="471"/>
      <c r="P468" s="471"/>
      <c r="Q468" s="471"/>
      <c r="R468" s="471"/>
      <c r="S468" s="471"/>
      <c r="T468" s="471"/>
      <c r="U468" s="390" t="str">
        <f t="array" ref="U468">IFERROR(IF(INDEX('Disaggregation Data'!$O$315:$O$576,MATCH(LEFT(X468,255),LEFT('Disaggregation Data'!$J$315:$J$576,255),0))=0,"",INDEX('Disaggregation Data'!$O$315:$O$576,MATCH(LEFT(X468,255),LEFT('Disaggregation Data'!J$315:$J$576,255),0))),"")</f>
        <v/>
      </c>
      <c r="V468" s="402" t="str">
        <f t="array" ref="V468">IFERROR(IF(INDEX('Disaggregation Data'!$P$315:$P$576,MATCH(LEFT(X468,255),LEFT('Disaggregation Data'!$J$315:$J$576,255),0))=0,"",INDEX('Disaggregation Data'!$P$315:$P$576,MATCH(LEFT(X468,255),LEFT('Disaggregation Data'!J$315:$J$576,255),0))),"")</f>
        <v/>
      </c>
      <c r="W468" s="472"/>
      <c r="X468" s="472" t="str">
        <f t="shared" si="32"/>
        <v/>
      </c>
      <c r="Y468" s="472">
        <f t="shared" si="33"/>
        <v>142</v>
      </c>
      <c r="Z468" s="472" t="str">
        <f t="shared" si="34"/>
        <v/>
      </c>
      <c r="AA468" s="472" t="b">
        <f t="shared" si="35"/>
        <v>0</v>
      </c>
      <c r="AB468" s="472" t="s">
        <v>1996</v>
      </c>
      <c r="AC468" s="472" t="str">
        <f t="array" ref="AC468">IFERROR(IF(INDEX('Disaggregation Records'!$G$95:$G$183,MATCH(LEFT(Z468,255),LEFT('Disaggregation Records'!$D$95:$D$183,255),0))=0,"",INDEX('Disaggregation Records'!$G$95:$G$183,MATCH(LEFT(Z468,255),LEFT('Disaggregation Records'!$D$95:$D$183,255),0))),"")</f>
        <v/>
      </c>
      <c r="AD468" s="472" t="s">
        <v>804</v>
      </c>
      <c r="AE468" s="219"/>
      <c r="AF468" s="135"/>
      <c r="AG468" s="135"/>
    </row>
    <row r="469" spans="1:33" ht="37.5" customHeight="1" x14ac:dyDescent="0.3">
      <c r="A469" s="367">
        <v>15</v>
      </c>
      <c r="B469" s="384" t="str">
        <f>IFERROR(VLOOKUP(A469,'Coverage Indicators - Section D'!$A$10:$Y$38,25,FALSE),"")</f>
        <v/>
      </c>
      <c r="C469" s="467" t="str">
        <f t="array" ref="C469">IFERROR(IF(INDEX('Disaggregation Records'!$E$95:$E$183,MATCH(LEFT(Z469,255),LEFT('Disaggregation Records'!$D$95:$D$183,255),0))=0,"",INDEX('Disaggregation Records'!$E$95:$E$183,MATCH(LEFT(Z469,255),LEFT('Disaggregation Records'!$D$95:$D$183,255),0))),"")</f>
        <v/>
      </c>
      <c r="D469" s="467" t="str">
        <f t="array" ref="D469">IFERROR(IF(INDEX('Disaggregation Records'!$F$95:$F$183,MATCH(LEFT(Z469,255),LEFT('Disaggregation Records'!$D$95:$D$183,255),0))=0,"",INDEX('Disaggregation Records'!$F$95:$F$183,MATCH(LEFT(Z469,255),LEFT('Disaggregation Records'!$D$95:$D$183,255),0))),"")</f>
        <v/>
      </c>
      <c r="E469" s="386" t="str">
        <f t="array" ref="E469">IFERROR(IF(INDEX('Disaggregation Data'!$K$315:$K$576,MATCH(LEFT(X469,255),LEFT('Disaggregation Data'!$J$315:$J$576,255),0))=0,"",INDEX('Disaggregation Data'!$K$315:$K$576,MATCH(LEFT(X469,255),LEFT('Disaggregation Data'!J$315:$J$576,255),0))),"")</f>
        <v/>
      </c>
      <c r="F469" s="387" t="str">
        <f t="array" ref="F469">IFERROR(IF(INDEX('Disaggregation Data'!$L$315:$L$576,MATCH(LEFT(X469,255),LEFT('Disaggregation Data'!$J$315:$J$576,255),0))=0,"",INDEX('Disaggregation Data'!$L$315:$L$576,MATCH(LEFT(X469,255),LEFT('Disaggregation Data'!J$315:$J$576,255),0))),"")</f>
        <v/>
      </c>
      <c r="G469" s="442" t="str">
        <f t="array" ref="G469">IFERROR(IF(INDEX('Disaggregation Data'!$M$315:$M$576,MATCH(LEFT(X469,255),LEFT('Disaggregation Data'!$J$315:$J$576,255),0))=0,(E469/F469)*100,INDEX('Disaggregation Data'!$M$315:$M$576,MATCH(LEFT(X469,255),LEFT('Disaggregation Data'!J$315:$J$576,255),0))),"")</f>
        <v/>
      </c>
      <c r="H469" s="390" t="str">
        <f t="array" ref="H469">IFERROR(IF(INDEX('Disaggregation Data'!$N$315:$N$576,MATCH(LEFT(X469,255),LEFT('Disaggregation Data'!$J$315:$J$576,255),0))=0,"",INDEX('Disaggregation Data'!$N$315:$N$576,MATCH(LEFT(X469,255),LEFT('Disaggregation Data'!J$315:$J$576,255),0))),"")</f>
        <v/>
      </c>
      <c r="I469" s="471"/>
      <c r="J469" s="471"/>
      <c r="K469" s="471"/>
      <c r="L469" s="471"/>
      <c r="M469" s="471"/>
      <c r="N469" s="471"/>
      <c r="O469" s="471"/>
      <c r="P469" s="471"/>
      <c r="Q469" s="471"/>
      <c r="R469" s="471"/>
      <c r="S469" s="471"/>
      <c r="T469" s="471"/>
      <c r="U469" s="390" t="str">
        <f t="array" ref="U469">IFERROR(IF(INDEX('Disaggregation Data'!$O$315:$O$576,MATCH(LEFT(X469,255),LEFT('Disaggregation Data'!$J$315:$J$576,255),0))=0,"",INDEX('Disaggregation Data'!$O$315:$O$576,MATCH(LEFT(X469,255),LEFT('Disaggregation Data'!J$315:$J$576,255),0))),"")</f>
        <v/>
      </c>
      <c r="V469" s="402" t="str">
        <f t="array" ref="V469">IFERROR(IF(INDEX('Disaggregation Data'!$P$315:$P$576,MATCH(LEFT(X469,255),LEFT('Disaggregation Data'!$J$315:$J$576,255),0))=0,"",INDEX('Disaggregation Data'!$P$315:$P$576,MATCH(LEFT(X469,255),LEFT('Disaggregation Data'!J$315:$J$576,255),0))),"")</f>
        <v/>
      </c>
      <c r="W469" s="472"/>
      <c r="X469" s="472" t="str">
        <f t="shared" si="32"/>
        <v/>
      </c>
      <c r="Y469" s="472">
        <f t="shared" si="33"/>
        <v>143</v>
      </c>
      <c r="Z469" s="472" t="str">
        <f t="shared" si="34"/>
        <v/>
      </c>
      <c r="AA469" s="472" t="b">
        <f t="shared" si="35"/>
        <v>0</v>
      </c>
      <c r="AB469" s="472" t="s">
        <v>1997</v>
      </c>
      <c r="AC469" s="472" t="str">
        <f t="array" ref="AC469">IFERROR(IF(INDEX('Disaggregation Records'!$G$95:$G$183,MATCH(LEFT(Z469,255),LEFT('Disaggregation Records'!$D$95:$D$183,255),0))=0,"",INDEX('Disaggregation Records'!$G$95:$G$183,MATCH(LEFT(Z469,255),LEFT('Disaggregation Records'!$D$95:$D$183,255),0))),"")</f>
        <v/>
      </c>
      <c r="AD469" s="472" t="s">
        <v>804</v>
      </c>
      <c r="AE469" s="219"/>
      <c r="AF469" s="135"/>
      <c r="AG469" s="135"/>
    </row>
    <row r="470" spans="1:33" ht="37.5" customHeight="1" x14ac:dyDescent="0.3">
      <c r="A470" s="367">
        <v>15</v>
      </c>
      <c r="B470" s="384" t="str">
        <f>IFERROR(VLOOKUP(A470,'Coverage Indicators - Section D'!$A$10:$Y$38,25,FALSE),"")</f>
        <v/>
      </c>
      <c r="C470" s="467" t="str">
        <f t="array" ref="C470">IFERROR(IF(INDEX('Disaggregation Records'!$E$95:$E$183,MATCH(LEFT(Z470,255),LEFT('Disaggregation Records'!$D$95:$D$183,255),0))=0,"",INDEX('Disaggregation Records'!$E$95:$E$183,MATCH(LEFT(Z470,255),LEFT('Disaggregation Records'!$D$95:$D$183,255),0))),"")</f>
        <v/>
      </c>
      <c r="D470" s="467" t="str">
        <f t="array" ref="D470">IFERROR(IF(INDEX('Disaggregation Records'!$F$95:$F$183,MATCH(LEFT(Z470,255),LEFT('Disaggregation Records'!$D$95:$D$183,255),0))=0,"",INDEX('Disaggregation Records'!$F$95:$F$183,MATCH(LEFT(Z470,255),LEFT('Disaggregation Records'!$D$95:$D$183,255),0))),"")</f>
        <v/>
      </c>
      <c r="E470" s="386" t="str">
        <f t="array" ref="E470">IFERROR(IF(INDEX('Disaggregation Data'!$K$315:$K$576,MATCH(LEFT(X470,255),LEFT('Disaggregation Data'!$J$315:$J$576,255),0))=0,"",INDEX('Disaggregation Data'!$K$315:$K$576,MATCH(LEFT(X470,255),LEFT('Disaggregation Data'!J$315:$J$576,255),0))),"")</f>
        <v/>
      </c>
      <c r="F470" s="387" t="str">
        <f t="array" ref="F470">IFERROR(IF(INDEX('Disaggregation Data'!$L$315:$L$576,MATCH(LEFT(X470,255),LEFT('Disaggregation Data'!$J$315:$J$576,255),0))=0,"",INDEX('Disaggregation Data'!$L$315:$L$576,MATCH(LEFT(X470,255),LEFT('Disaggregation Data'!J$315:$J$576,255),0))),"")</f>
        <v/>
      </c>
      <c r="G470" s="442" t="str">
        <f t="array" ref="G470">IFERROR(IF(INDEX('Disaggregation Data'!$M$315:$M$576,MATCH(LEFT(X470,255),LEFT('Disaggregation Data'!$J$315:$J$576,255),0))=0,(E470/F470)*100,INDEX('Disaggregation Data'!$M$315:$M$576,MATCH(LEFT(X470,255),LEFT('Disaggregation Data'!J$315:$J$576,255),0))),"")</f>
        <v/>
      </c>
      <c r="H470" s="390" t="str">
        <f t="array" ref="H470">IFERROR(IF(INDEX('Disaggregation Data'!$N$315:$N$576,MATCH(LEFT(X470,255),LEFT('Disaggregation Data'!$J$315:$J$576,255),0))=0,"",INDEX('Disaggregation Data'!$N$315:$N$576,MATCH(LEFT(X470,255),LEFT('Disaggregation Data'!J$315:$J$576,255),0))),"")</f>
        <v/>
      </c>
      <c r="I470" s="471"/>
      <c r="J470" s="471"/>
      <c r="K470" s="471"/>
      <c r="L470" s="471"/>
      <c r="M470" s="471"/>
      <c r="N470" s="471"/>
      <c r="O470" s="471"/>
      <c r="P470" s="471"/>
      <c r="Q470" s="471"/>
      <c r="R470" s="471"/>
      <c r="S470" s="471"/>
      <c r="T470" s="471"/>
      <c r="U470" s="390" t="str">
        <f t="array" ref="U470">IFERROR(IF(INDEX('Disaggregation Data'!$O$315:$O$576,MATCH(LEFT(X470,255),LEFT('Disaggregation Data'!$J$315:$J$576,255),0))=0,"",INDEX('Disaggregation Data'!$O$315:$O$576,MATCH(LEFT(X470,255),LEFT('Disaggregation Data'!J$315:$J$576,255),0))),"")</f>
        <v/>
      </c>
      <c r="V470" s="402" t="str">
        <f t="array" ref="V470">IFERROR(IF(INDEX('Disaggregation Data'!$P$315:$P$576,MATCH(LEFT(X470,255),LEFT('Disaggregation Data'!$J$315:$J$576,255),0))=0,"",INDEX('Disaggregation Data'!$P$315:$P$576,MATCH(LEFT(X470,255),LEFT('Disaggregation Data'!J$315:$J$576,255),0))),"")</f>
        <v/>
      </c>
      <c r="W470" s="472"/>
      <c r="X470" s="472" t="str">
        <f t="shared" si="32"/>
        <v/>
      </c>
      <c r="Y470" s="472">
        <f t="shared" si="33"/>
        <v>144</v>
      </c>
      <c r="Z470" s="472" t="str">
        <f t="shared" si="34"/>
        <v/>
      </c>
      <c r="AA470" s="472" t="b">
        <f t="shared" si="35"/>
        <v>0</v>
      </c>
      <c r="AB470" s="472" t="s">
        <v>1998</v>
      </c>
      <c r="AC470" s="472" t="str">
        <f t="array" ref="AC470">IFERROR(IF(INDEX('Disaggregation Records'!$G$95:$G$183,MATCH(LEFT(Z470,255),LEFT('Disaggregation Records'!$D$95:$D$183,255),0))=0,"",INDEX('Disaggregation Records'!$G$95:$G$183,MATCH(LEFT(Z470,255),LEFT('Disaggregation Records'!$D$95:$D$183,255),0))),"")</f>
        <v/>
      </c>
      <c r="AD470" s="472" t="s">
        <v>804</v>
      </c>
      <c r="AE470" s="219"/>
      <c r="AF470" s="135"/>
      <c r="AG470" s="135"/>
    </row>
    <row r="471" spans="1:33" ht="37.5" customHeight="1" x14ac:dyDescent="0.3">
      <c r="A471" s="367">
        <v>15</v>
      </c>
      <c r="B471" s="384" t="str">
        <f>IFERROR(VLOOKUP(A471,'Coverage Indicators - Section D'!$A$10:$Y$38,25,FALSE),"")</f>
        <v/>
      </c>
      <c r="C471" s="467" t="str">
        <f t="array" ref="C471">IFERROR(IF(INDEX('Disaggregation Records'!$E$95:$E$183,MATCH(LEFT(Z471,255),LEFT('Disaggregation Records'!$D$95:$D$183,255),0))=0,"",INDEX('Disaggregation Records'!$E$95:$E$183,MATCH(LEFT(Z471,255),LEFT('Disaggregation Records'!$D$95:$D$183,255),0))),"")</f>
        <v/>
      </c>
      <c r="D471" s="467" t="str">
        <f t="array" ref="D471">IFERROR(IF(INDEX('Disaggregation Records'!$F$95:$F$183,MATCH(LEFT(Z471,255),LEFT('Disaggregation Records'!$D$95:$D$183,255),0))=0,"",INDEX('Disaggregation Records'!$F$95:$F$183,MATCH(LEFT(Z471,255),LEFT('Disaggregation Records'!$D$95:$D$183,255),0))),"")</f>
        <v/>
      </c>
      <c r="E471" s="386" t="str">
        <f t="array" ref="E471">IFERROR(IF(INDEX('Disaggregation Data'!$K$315:$K$576,MATCH(LEFT(X471,255),LEFT('Disaggregation Data'!$J$315:$J$576,255),0))=0,"",INDEX('Disaggregation Data'!$K$315:$K$576,MATCH(LEFT(X471,255),LEFT('Disaggregation Data'!J$315:$J$576,255),0))),"")</f>
        <v/>
      </c>
      <c r="F471" s="387" t="str">
        <f t="array" ref="F471">IFERROR(IF(INDEX('Disaggregation Data'!$L$315:$L$576,MATCH(LEFT(X471,255),LEFT('Disaggregation Data'!$J$315:$J$576,255),0))=0,"",INDEX('Disaggregation Data'!$L$315:$L$576,MATCH(LEFT(X471,255),LEFT('Disaggregation Data'!J$315:$J$576,255),0))),"")</f>
        <v/>
      </c>
      <c r="G471" s="442" t="str">
        <f t="array" ref="G471">IFERROR(IF(INDEX('Disaggregation Data'!$M$315:$M$576,MATCH(LEFT(X471,255),LEFT('Disaggregation Data'!$J$315:$J$576,255),0))=0,(E471/F471)*100,INDEX('Disaggregation Data'!$M$315:$M$576,MATCH(LEFT(X471,255),LEFT('Disaggregation Data'!J$315:$J$576,255),0))),"")</f>
        <v/>
      </c>
      <c r="H471" s="390" t="str">
        <f t="array" ref="H471">IFERROR(IF(INDEX('Disaggregation Data'!$N$315:$N$576,MATCH(LEFT(X471,255),LEFT('Disaggregation Data'!$J$315:$J$576,255),0))=0,"",INDEX('Disaggregation Data'!$N$315:$N$576,MATCH(LEFT(X471,255),LEFT('Disaggregation Data'!J$315:$J$576,255),0))),"")</f>
        <v/>
      </c>
      <c r="I471" s="471"/>
      <c r="J471" s="471"/>
      <c r="K471" s="471"/>
      <c r="L471" s="471"/>
      <c r="M471" s="471"/>
      <c r="N471" s="471"/>
      <c r="O471" s="471"/>
      <c r="P471" s="471"/>
      <c r="Q471" s="471"/>
      <c r="R471" s="471"/>
      <c r="S471" s="471"/>
      <c r="T471" s="471"/>
      <c r="U471" s="390" t="str">
        <f t="array" ref="U471">IFERROR(IF(INDEX('Disaggregation Data'!$O$315:$O$576,MATCH(LEFT(X471,255),LEFT('Disaggregation Data'!$J$315:$J$576,255),0))=0,"",INDEX('Disaggregation Data'!$O$315:$O$576,MATCH(LEFT(X471,255),LEFT('Disaggregation Data'!J$315:$J$576,255),0))),"")</f>
        <v/>
      </c>
      <c r="V471" s="402" t="str">
        <f t="array" ref="V471">IFERROR(IF(INDEX('Disaggregation Data'!$P$315:$P$576,MATCH(LEFT(X471,255),LEFT('Disaggregation Data'!$J$315:$J$576,255),0))=0,"",INDEX('Disaggregation Data'!$P$315:$P$576,MATCH(LEFT(X471,255),LEFT('Disaggregation Data'!J$315:$J$576,255),0))),"")</f>
        <v/>
      </c>
      <c r="W471" s="472"/>
      <c r="X471" s="472" t="str">
        <f t="shared" si="32"/>
        <v/>
      </c>
      <c r="Y471" s="472">
        <f t="shared" si="33"/>
        <v>145</v>
      </c>
      <c r="Z471" s="472" t="str">
        <f t="shared" si="34"/>
        <v/>
      </c>
      <c r="AA471" s="472" t="b">
        <f t="shared" si="35"/>
        <v>0</v>
      </c>
      <c r="AB471" s="472" t="s">
        <v>1999</v>
      </c>
      <c r="AC471" s="472" t="str">
        <f t="array" ref="AC471">IFERROR(IF(INDEX('Disaggregation Records'!$G$95:$G$183,MATCH(LEFT(Z471,255),LEFT('Disaggregation Records'!$D$95:$D$183,255),0))=0,"",INDEX('Disaggregation Records'!$G$95:$G$183,MATCH(LEFT(Z471,255),LEFT('Disaggregation Records'!$D$95:$D$183,255),0))),"")</f>
        <v/>
      </c>
      <c r="AD471" s="472" t="s">
        <v>804</v>
      </c>
      <c r="AE471" s="219"/>
      <c r="AF471" s="135"/>
      <c r="AG471" s="135"/>
    </row>
    <row r="472" spans="1:33" ht="37.5" customHeight="1" x14ac:dyDescent="0.3">
      <c r="A472" s="367">
        <v>15</v>
      </c>
      <c r="B472" s="384" t="str">
        <f>IFERROR(VLOOKUP(A472,'Coverage Indicators - Section D'!$A$10:$Y$38,25,FALSE),"")</f>
        <v/>
      </c>
      <c r="C472" s="467" t="str">
        <f t="array" ref="C472">IFERROR(IF(INDEX('Disaggregation Records'!$E$95:$E$183,MATCH(LEFT(Z472,255),LEFT('Disaggregation Records'!$D$95:$D$183,255),0))=0,"",INDEX('Disaggregation Records'!$E$95:$E$183,MATCH(LEFT(Z472,255),LEFT('Disaggregation Records'!$D$95:$D$183,255),0))),"")</f>
        <v/>
      </c>
      <c r="D472" s="467" t="str">
        <f t="array" ref="D472">IFERROR(IF(INDEX('Disaggregation Records'!$F$95:$F$183,MATCH(LEFT(Z472,255),LEFT('Disaggregation Records'!$D$95:$D$183,255),0))=0,"",INDEX('Disaggregation Records'!$F$95:$F$183,MATCH(LEFT(Z472,255),LEFT('Disaggregation Records'!$D$95:$D$183,255),0))),"")</f>
        <v/>
      </c>
      <c r="E472" s="386" t="str">
        <f t="array" ref="E472">IFERROR(IF(INDEX('Disaggregation Data'!$K$315:$K$576,MATCH(LEFT(X472,255),LEFT('Disaggregation Data'!$J$315:$J$576,255),0))=0,"",INDEX('Disaggregation Data'!$K$315:$K$576,MATCH(LEFT(X472,255),LEFT('Disaggregation Data'!J$315:$J$576,255),0))),"")</f>
        <v/>
      </c>
      <c r="F472" s="387" t="str">
        <f t="array" ref="F472">IFERROR(IF(INDEX('Disaggregation Data'!$L$315:$L$576,MATCH(LEFT(X472,255),LEFT('Disaggregation Data'!$J$315:$J$576,255),0))=0,"",INDEX('Disaggregation Data'!$L$315:$L$576,MATCH(LEFT(X472,255),LEFT('Disaggregation Data'!J$315:$J$576,255),0))),"")</f>
        <v/>
      </c>
      <c r="G472" s="442" t="str">
        <f t="array" ref="G472">IFERROR(IF(INDEX('Disaggregation Data'!$M$315:$M$576,MATCH(LEFT(X472,255),LEFT('Disaggregation Data'!$J$315:$J$576,255),0))=0,(E472/F472)*100,INDEX('Disaggregation Data'!$M$315:$M$576,MATCH(LEFT(X472,255),LEFT('Disaggregation Data'!J$315:$J$576,255),0))),"")</f>
        <v/>
      </c>
      <c r="H472" s="390" t="str">
        <f t="array" ref="H472">IFERROR(IF(INDEX('Disaggregation Data'!$N$315:$N$576,MATCH(LEFT(X472,255),LEFT('Disaggregation Data'!$J$315:$J$576,255),0))=0,"",INDEX('Disaggregation Data'!$N$315:$N$576,MATCH(LEFT(X472,255),LEFT('Disaggregation Data'!J$315:$J$576,255),0))),"")</f>
        <v/>
      </c>
      <c r="I472" s="471"/>
      <c r="J472" s="471"/>
      <c r="K472" s="471"/>
      <c r="L472" s="471"/>
      <c r="M472" s="471"/>
      <c r="N472" s="471"/>
      <c r="O472" s="471"/>
      <c r="P472" s="471"/>
      <c r="Q472" s="471"/>
      <c r="R472" s="471"/>
      <c r="S472" s="471"/>
      <c r="T472" s="471"/>
      <c r="U472" s="390" t="str">
        <f t="array" ref="U472">IFERROR(IF(INDEX('Disaggregation Data'!$O$315:$O$576,MATCH(LEFT(X472,255),LEFT('Disaggregation Data'!$J$315:$J$576,255),0))=0,"",INDEX('Disaggregation Data'!$O$315:$O$576,MATCH(LEFT(X472,255),LEFT('Disaggregation Data'!J$315:$J$576,255),0))),"")</f>
        <v/>
      </c>
      <c r="V472" s="402" t="str">
        <f t="array" ref="V472">IFERROR(IF(INDEX('Disaggregation Data'!$P$315:$P$576,MATCH(LEFT(X472,255),LEFT('Disaggregation Data'!$J$315:$J$576,255),0))=0,"",INDEX('Disaggregation Data'!$P$315:$P$576,MATCH(LEFT(X472,255),LEFT('Disaggregation Data'!J$315:$J$576,255),0))),"")</f>
        <v/>
      </c>
      <c r="W472" s="472"/>
      <c r="X472" s="472" t="str">
        <f t="shared" si="32"/>
        <v/>
      </c>
      <c r="Y472" s="472">
        <f t="shared" si="33"/>
        <v>146</v>
      </c>
      <c r="Z472" s="472" t="str">
        <f t="shared" si="34"/>
        <v/>
      </c>
      <c r="AA472" s="472" t="b">
        <f t="shared" si="35"/>
        <v>0</v>
      </c>
      <c r="AB472" s="472" t="s">
        <v>2000</v>
      </c>
      <c r="AC472" s="472" t="str">
        <f t="array" ref="AC472">IFERROR(IF(INDEX('Disaggregation Records'!$G$95:$G$183,MATCH(LEFT(Z472,255),LEFT('Disaggregation Records'!$D$95:$D$183,255),0))=0,"",INDEX('Disaggregation Records'!$G$95:$G$183,MATCH(LEFT(Z472,255),LEFT('Disaggregation Records'!$D$95:$D$183,255),0))),"")</f>
        <v/>
      </c>
      <c r="AD472" s="472" t="s">
        <v>804</v>
      </c>
      <c r="AE472" s="219"/>
      <c r="AF472" s="135"/>
      <c r="AG472" s="135"/>
    </row>
    <row r="473" spans="1:33" ht="37.5" customHeight="1" x14ac:dyDescent="0.3">
      <c r="A473" s="367">
        <v>15</v>
      </c>
      <c r="B473" s="384" t="str">
        <f>IFERROR(VLOOKUP(A473,'Coverage Indicators - Section D'!$A$10:$Y$38,25,FALSE),"")</f>
        <v/>
      </c>
      <c r="C473" s="467" t="str">
        <f t="array" ref="C473">IFERROR(IF(INDEX('Disaggregation Records'!$E$95:$E$183,MATCH(LEFT(Z473,255),LEFT('Disaggregation Records'!$D$95:$D$183,255),0))=0,"",INDEX('Disaggregation Records'!$E$95:$E$183,MATCH(LEFT(Z473,255),LEFT('Disaggregation Records'!$D$95:$D$183,255),0))),"")</f>
        <v/>
      </c>
      <c r="D473" s="467" t="str">
        <f t="array" ref="D473">IFERROR(IF(INDEX('Disaggregation Records'!$F$95:$F$183,MATCH(LEFT(Z473,255),LEFT('Disaggregation Records'!$D$95:$D$183,255),0))=0,"",INDEX('Disaggregation Records'!$F$95:$F$183,MATCH(LEFT(Z473,255),LEFT('Disaggregation Records'!$D$95:$D$183,255),0))),"")</f>
        <v/>
      </c>
      <c r="E473" s="386" t="str">
        <f t="array" ref="E473">IFERROR(IF(INDEX('Disaggregation Data'!$K$315:$K$576,MATCH(LEFT(X473,255),LEFT('Disaggregation Data'!$J$315:$J$576,255),0))=0,"",INDEX('Disaggregation Data'!$K$315:$K$576,MATCH(LEFT(X473,255),LEFT('Disaggregation Data'!J$315:$J$576,255),0))),"")</f>
        <v/>
      </c>
      <c r="F473" s="387" t="str">
        <f t="array" ref="F473">IFERROR(IF(INDEX('Disaggregation Data'!$L$315:$L$576,MATCH(LEFT(X473,255),LEFT('Disaggregation Data'!$J$315:$J$576,255),0))=0,"",INDEX('Disaggregation Data'!$L$315:$L$576,MATCH(LEFT(X473,255),LEFT('Disaggregation Data'!J$315:$J$576,255),0))),"")</f>
        <v/>
      </c>
      <c r="G473" s="442" t="str">
        <f t="array" ref="G473">IFERROR(IF(INDEX('Disaggregation Data'!$M$315:$M$576,MATCH(LEFT(X473,255),LEFT('Disaggregation Data'!$J$315:$J$576,255),0))=0,(E473/F473)*100,INDEX('Disaggregation Data'!$M$315:$M$576,MATCH(LEFT(X473,255),LEFT('Disaggregation Data'!J$315:$J$576,255),0))),"")</f>
        <v/>
      </c>
      <c r="H473" s="390" t="str">
        <f t="array" ref="H473">IFERROR(IF(INDEX('Disaggregation Data'!$N$315:$N$576,MATCH(LEFT(X473,255),LEFT('Disaggregation Data'!$J$315:$J$576,255),0))=0,"",INDEX('Disaggregation Data'!$N$315:$N$576,MATCH(LEFT(X473,255),LEFT('Disaggregation Data'!J$315:$J$576,255),0))),"")</f>
        <v/>
      </c>
      <c r="I473" s="471"/>
      <c r="J473" s="471"/>
      <c r="K473" s="471"/>
      <c r="L473" s="471"/>
      <c r="M473" s="471"/>
      <c r="N473" s="471"/>
      <c r="O473" s="471"/>
      <c r="P473" s="471"/>
      <c r="Q473" s="471"/>
      <c r="R473" s="471"/>
      <c r="S473" s="471"/>
      <c r="T473" s="471"/>
      <c r="U473" s="390" t="str">
        <f t="array" ref="U473">IFERROR(IF(INDEX('Disaggregation Data'!$O$315:$O$576,MATCH(LEFT(X473,255),LEFT('Disaggregation Data'!$J$315:$J$576,255),0))=0,"",INDEX('Disaggregation Data'!$O$315:$O$576,MATCH(LEFT(X473,255),LEFT('Disaggregation Data'!J$315:$J$576,255),0))),"")</f>
        <v/>
      </c>
      <c r="V473" s="402" t="str">
        <f t="array" ref="V473">IFERROR(IF(INDEX('Disaggregation Data'!$P$315:$P$576,MATCH(LEFT(X473,255),LEFT('Disaggregation Data'!$J$315:$J$576,255),0))=0,"",INDEX('Disaggregation Data'!$P$315:$P$576,MATCH(LEFT(X473,255),LEFT('Disaggregation Data'!J$315:$J$576,255),0))),"")</f>
        <v/>
      </c>
      <c r="W473" s="472"/>
      <c r="X473" s="472" t="str">
        <f t="shared" si="32"/>
        <v/>
      </c>
      <c r="Y473" s="472">
        <f t="shared" si="33"/>
        <v>147</v>
      </c>
      <c r="Z473" s="472" t="str">
        <f t="shared" si="34"/>
        <v/>
      </c>
      <c r="AA473" s="472" t="b">
        <f t="shared" si="35"/>
        <v>0</v>
      </c>
      <c r="AB473" s="472" t="s">
        <v>2001</v>
      </c>
      <c r="AC473" s="472" t="str">
        <f t="array" ref="AC473">IFERROR(IF(INDEX('Disaggregation Records'!$G$95:$G$183,MATCH(LEFT(Z473,255),LEFT('Disaggregation Records'!$D$95:$D$183,255),0))=0,"",INDEX('Disaggregation Records'!$G$95:$G$183,MATCH(LEFT(Z473,255),LEFT('Disaggregation Records'!$D$95:$D$183,255),0))),"")</f>
        <v/>
      </c>
      <c r="AD473" s="472" t="s">
        <v>804</v>
      </c>
      <c r="AE473" s="219"/>
      <c r="AF473" s="135"/>
      <c r="AG473" s="135"/>
    </row>
    <row r="474" spans="1:33" ht="37.5" customHeight="1" x14ac:dyDescent="0.3">
      <c r="A474" s="367">
        <v>15</v>
      </c>
      <c r="B474" s="384" t="str">
        <f>IFERROR(VLOOKUP(A474,'Coverage Indicators - Section D'!$A$10:$Y$38,25,FALSE),"")</f>
        <v/>
      </c>
      <c r="C474" s="467" t="str">
        <f t="array" ref="C474">IFERROR(IF(INDEX('Disaggregation Records'!$E$95:$E$183,MATCH(LEFT(Z474,255),LEFT('Disaggregation Records'!$D$95:$D$183,255),0))=0,"",INDEX('Disaggregation Records'!$E$95:$E$183,MATCH(LEFT(Z474,255),LEFT('Disaggregation Records'!$D$95:$D$183,255),0))),"")</f>
        <v/>
      </c>
      <c r="D474" s="467" t="str">
        <f t="array" ref="D474">IFERROR(IF(INDEX('Disaggregation Records'!$F$95:$F$183,MATCH(LEFT(Z474,255),LEFT('Disaggregation Records'!$D$95:$D$183,255),0))=0,"",INDEX('Disaggregation Records'!$F$95:$F$183,MATCH(LEFT(Z474,255),LEFT('Disaggregation Records'!$D$95:$D$183,255),0))),"")</f>
        <v/>
      </c>
      <c r="E474" s="386" t="str">
        <f t="array" ref="E474">IFERROR(IF(INDEX('Disaggregation Data'!$K$315:$K$576,MATCH(LEFT(X474,255),LEFT('Disaggregation Data'!$J$315:$J$576,255),0))=0,"",INDEX('Disaggregation Data'!$K$315:$K$576,MATCH(LEFT(X474,255),LEFT('Disaggregation Data'!J$315:$J$576,255),0))),"")</f>
        <v/>
      </c>
      <c r="F474" s="387" t="str">
        <f t="array" ref="F474">IFERROR(IF(INDEX('Disaggregation Data'!$L$315:$L$576,MATCH(LEFT(X474,255),LEFT('Disaggregation Data'!$J$315:$J$576,255),0))=0,"",INDEX('Disaggregation Data'!$L$315:$L$576,MATCH(LEFT(X474,255),LEFT('Disaggregation Data'!J$315:$J$576,255),0))),"")</f>
        <v/>
      </c>
      <c r="G474" s="442" t="str">
        <f t="array" ref="G474">IFERROR(IF(INDEX('Disaggregation Data'!$M$315:$M$576,MATCH(LEFT(X474,255),LEFT('Disaggregation Data'!$J$315:$J$576,255),0))=0,(E474/F474)*100,INDEX('Disaggregation Data'!$M$315:$M$576,MATCH(LEFT(X474,255),LEFT('Disaggregation Data'!J$315:$J$576,255),0))),"")</f>
        <v/>
      </c>
      <c r="H474" s="390" t="str">
        <f t="array" ref="H474">IFERROR(IF(INDEX('Disaggregation Data'!$N$315:$N$576,MATCH(LEFT(X474,255),LEFT('Disaggregation Data'!$J$315:$J$576,255),0))=0,"",INDEX('Disaggregation Data'!$N$315:$N$576,MATCH(LEFT(X474,255),LEFT('Disaggregation Data'!J$315:$J$576,255),0))),"")</f>
        <v/>
      </c>
      <c r="I474" s="471"/>
      <c r="J474" s="471"/>
      <c r="K474" s="471"/>
      <c r="L474" s="471"/>
      <c r="M474" s="471"/>
      <c r="N474" s="471"/>
      <c r="O474" s="471"/>
      <c r="P474" s="471"/>
      <c r="Q474" s="471"/>
      <c r="R474" s="471"/>
      <c r="S474" s="471"/>
      <c r="T474" s="471"/>
      <c r="U474" s="390" t="str">
        <f t="array" ref="U474">IFERROR(IF(INDEX('Disaggregation Data'!$O$315:$O$576,MATCH(LEFT(X474,255),LEFT('Disaggregation Data'!$J$315:$J$576,255),0))=0,"",INDEX('Disaggregation Data'!$O$315:$O$576,MATCH(LEFT(X474,255),LEFT('Disaggregation Data'!J$315:$J$576,255),0))),"")</f>
        <v/>
      </c>
      <c r="V474" s="402" t="str">
        <f t="array" ref="V474">IFERROR(IF(INDEX('Disaggregation Data'!$P$315:$P$576,MATCH(LEFT(X474,255),LEFT('Disaggregation Data'!$J$315:$J$576,255),0))=0,"",INDEX('Disaggregation Data'!$P$315:$P$576,MATCH(LEFT(X474,255),LEFT('Disaggregation Data'!J$315:$J$576,255),0))),"")</f>
        <v/>
      </c>
      <c r="W474" s="472"/>
      <c r="X474" s="472" t="str">
        <f t="shared" si="32"/>
        <v/>
      </c>
      <c r="Y474" s="472">
        <f t="shared" si="33"/>
        <v>148</v>
      </c>
      <c r="Z474" s="472" t="str">
        <f t="shared" si="34"/>
        <v/>
      </c>
      <c r="AA474" s="472" t="b">
        <f t="shared" si="35"/>
        <v>0</v>
      </c>
      <c r="AB474" s="472" t="s">
        <v>2002</v>
      </c>
      <c r="AC474" s="472" t="str">
        <f t="array" ref="AC474">IFERROR(IF(INDEX('Disaggregation Records'!$G$95:$G$183,MATCH(LEFT(Z474,255),LEFT('Disaggregation Records'!$D$95:$D$183,255),0))=0,"",INDEX('Disaggregation Records'!$G$95:$G$183,MATCH(LEFT(Z474,255),LEFT('Disaggregation Records'!$D$95:$D$183,255),0))),"")</f>
        <v/>
      </c>
      <c r="AD474" s="472" t="s">
        <v>804</v>
      </c>
      <c r="AE474" s="219"/>
      <c r="AF474" s="135"/>
      <c r="AG474" s="135"/>
    </row>
    <row r="475" spans="1:33" ht="37.5" customHeight="1" x14ac:dyDescent="0.3">
      <c r="A475" s="367">
        <v>15</v>
      </c>
      <c r="B475" s="384" t="str">
        <f>IFERROR(VLOOKUP(A475,'Coverage Indicators - Section D'!$A$10:$Y$38,25,FALSE),"")</f>
        <v/>
      </c>
      <c r="C475" s="467" t="str">
        <f t="array" ref="C475">IFERROR(IF(INDEX('Disaggregation Records'!$E$95:$E$183,MATCH(LEFT(Z475,255),LEFT('Disaggregation Records'!$D$95:$D$183,255),0))=0,"",INDEX('Disaggregation Records'!$E$95:$E$183,MATCH(LEFT(Z475,255),LEFT('Disaggregation Records'!$D$95:$D$183,255),0))),"")</f>
        <v/>
      </c>
      <c r="D475" s="467" t="str">
        <f t="array" ref="D475">IFERROR(IF(INDEX('Disaggregation Records'!$F$95:$F$183,MATCH(LEFT(Z475,255),LEFT('Disaggregation Records'!$D$95:$D$183,255),0))=0,"",INDEX('Disaggregation Records'!$F$95:$F$183,MATCH(LEFT(Z475,255),LEFT('Disaggregation Records'!$D$95:$D$183,255),0))),"")</f>
        <v/>
      </c>
      <c r="E475" s="386" t="str">
        <f t="array" ref="E475">IFERROR(IF(INDEX('Disaggregation Data'!$K$315:$K$576,MATCH(LEFT(X475,255),LEFT('Disaggregation Data'!$J$315:$J$576,255),0))=0,"",INDEX('Disaggregation Data'!$K$315:$K$576,MATCH(LEFT(X475,255),LEFT('Disaggregation Data'!J$315:$J$576,255),0))),"")</f>
        <v/>
      </c>
      <c r="F475" s="387" t="str">
        <f t="array" ref="F475">IFERROR(IF(INDEX('Disaggregation Data'!$L$315:$L$576,MATCH(LEFT(X475,255),LEFT('Disaggregation Data'!$J$315:$J$576,255),0))=0,"",INDEX('Disaggregation Data'!$L$315:$L$576,MATCH(LEFT(X475,255),LEFT('Disaggregation Data'!J$315:$J$576,255),0))),"")</f>
        <v/>
      </c>
      <c r="G475" s="442" t="str">
        <f t="array" ref="G475">IFERROR(IF(INDEX('Disaggregation Data'!$M$315:$M$576,MATCH(LEFT(X475,255),LEFT('Disaggregation Data'!$J$315:$J$576,255),0))=0,(E475/F475)*100,INDEX('Disaggregation Data'!$M$315:$M$576,MATCH(LEFT(X475,255),LEFT('Disaggregation Data'!J$315:$J$576,255),0))),"")</f>
        <v/>
      </c>
      <c r="H475" s="390" t="str">
        <f t="array" ref="H475">IFERROR(IF(INDEX('Disaggregation Data'!$N$315:$N$576,MATCH(LEFT(X475,255),LEFT('Disaggregation Data'!$J$315:$J$576,255),0))=0,"",INDEX('Disaggregation Data'!$N$315:$N$576,MATCH(LEFT(X475,255),LEFT('Disaggregation Data'!J$315:$J$576,255),0))),"")</f>
        <v/>
      </c>
      <c r="I475" s="471"/>
      <c r="J475" s="471"/>
      <c r="K475" s="471"/>
      <c r="L475" s="471"/>
      <c r="M475" s="471"/>
      <c r="N475" s="471"/>
      <c r="O475" s="471"/>
      <c r="P475" s="471"/>
      <c r="Q475" s="471"/>
      <c r="R475" s="471"/>
      <c r="S475" s="471"/>
      <c r="T475" s="471"/>
      <c r="U475" s="390" t="str">
        <f t="array" ref="U475">IFERROR(IF(INDEX('Disaggregation Data'!$O$315:$O$576,MATCH(LEFT(X475,255),LEFT('Disaggregation Data'!$J$315:$J$576,255),0))=0,"",INDEX('Disaggregation Data'!$O$315:$O$576,MATCH(LEFT(X475,255),LEFT('Disaggregation Data'!J$315:$J$576,255),0))),"")</f>
        <v/>
      </c>
      <c r="V475" s="402" t="str">
        <f t="array" ref="V475">IFERROR(IF(INDEX('Disaggregation Data'!$P$315:$P$576,MATCH(LEFT(X475,255),LEFT('Disaggregation Data'!$J$315:$J$576,255),0))=0,"",INDEX('Disaggregation Data'!$P$315:$P$576,MATCH(LEFT(X475,255),LEFT('Disaggregation Data'!J$315:$J$576,255),0))),"")</f>
        <v/>
      </c>
      <c r="W475" s="472"/>
      <c r="X475" s="472" t="str">
        <f t="shared" si="32"/>
        <v/>
      </c>
      <c r="Y475" s="472">
        <f t="shared" si="33"/>
        <v>149</v>
      </c>
      <c r="Z475" s="472" t="str">
        <f t="shared" si="34"/>
        <v/>
      </c>
      <c r="AA475" s="472" t="b">
        <f t="shared" si="35"/>
        <v>0</v>
      </c>
      <c r="AB475" s="472" t="s">
        <v>2003</v>
      </c>
      <c r="AC475" s="472" t="str">
        <f t="array" ref="AC475">IFERROR(IF(INDEX('Disaggregation Records'!$G$95:$G$183,MATCH(LEFT(Z475,255),LEFT('Disaggregation Records'!$D$95:$D$183,255),0))=0,"",INDEX('Disaggregation Records'!$G$95:$G$183,MATCH(LEFT(Z475,255),LEFT('Disaggregation Records'!$D$95:$D$183,255),0))),"")</f>
        <v/>
      </c>
      <c r="AD475" s="472" t="s">
        <v>804</v>
      </c>
      <c r="AE475" s="219"/>
      <c r="AF475" s="135"/>
      <c r="AG475" s="135"/>
    </row>
    <row r="476" spans="1:33" ht="37.5" customHeight="1" x14ac:dyDescent="0.3">
      <c r="A476" s="367">
        <v>15</v>
      </c>
      <c r="B476" s="384" t="str">
        <f>IFERROR(VLOOKUP(A476,'Coverage Indicators - Section D'!$A$10:$Y$38,25,FALSE),"")</f>
        <v/>
      </c>
      <c r="C476" s="467" t="str">
        <f t="array" ref="C476">IFERROR(IF(INDEX('Disaggregation Records'!$E$95:$E$183,MATCH(LEFT(Z476,255),LEFT('Disaggregation Records'!$D$95:$D$183,255),0))=0,"",INDEX('Disaggregation Records'!$E$95:$E$183,MATCH(LEFT(Z476,255),LEFT('Disaggregation Records'!$D$95:$D$183,255),0))),"")</f>
        <v/>
      </c>
      <c r="D476" s="467" t="str">
        <f t="array" ref="D476">IFERROR(IF(INDEX('Disaggregation Records'!$F$95:$F$183,MATCH(LEFT(Z476,255),LEFT('Disaggregation Records'!$D$95:$D$183,255),0))=0,"",INDEX('Disaggregation Records'!$F$95:$F$183,MATCH(LEFT(Z476,255),LEFT('Disaggregation Records'!$D$95:$D$183,255),0))),"")</f>
        <v/>
      </c>
      <c r="E476" s="386" t="str">
        <f t="array" ref="E476">IFERROR(IF(INDEX('Disaggregation Data'!$K$315:$K$576,MATCH(LEFT(X476,255),LEFT('Disaggregation Data'!$J$315:$J$576,255),0))=0,"",INDEX('Disaggregation Data'!$K$315:$K$576,MATCH(LEFT(X476,255),LEFT('Disaggregation Data'!J$315:$J$576,255),0))),"")</f>
        <v/>
      </c>
      <c r="F476" s="387" t="str">
        <f t="array" ref="F476">IFERROR(IF(INDEX('Disaggregation Data'!$L$315:$L$576,MATCH(LEFT(X476,255),LEFT('Disaggregation Data'!$J$315:$J$576,255),0))=0,"",INDEX('Disaggregation Data'!$L$315:$L$576,MATCH(LEFT(X476,255),LEFT('Disaggregation Data'!J$315:$J$576,255),0))),"")</f>
        <v/>
      </c>
      <c r="G476" s="442" t="str">
        <f t="array" ref="G476">IFERROR(IF(INDEX('Disaggregation Data'!$M$315:$M$576,MATCH(LEFT(X476,255),LEFT('Disaggregation Data'!$J$315:$J$576,255),0))=0,(E476/F476)*100,INDEX('Disaggregation Data'!$M$315:$M$576,MATCH(LEFT(X476,255),LEFT('Disaggregation Data'!J$315:$J$576,255),0))),"")</f>
        <v/>
      </c>
      <c r="H476" s="390" t="str">
        <f t="array" ref="H476">IFERROR(IF(INDEX('Disaggregation Data'!$N$315:$N$576,MATCH(LEFT(X476,255),LEFT('Disaggregation Data'!$J$315:$J$576,255),0))=0,"",INDEX('Disaggregation Data'!$N$315:$N$576,MATCH(LEFT(X476,255),LEFT('Disaggregation Data'!J$315:$J$576,255),0))),"")</f>
        <v/>
      </c>
      <c r="I476" s="471"/>
      <c r="J476" s="471"/>
      <c r="K476" s="471"/>
      <c r="L476" s="471"/>
      <c r="M476" s="471"/>
      <c r="N476" s="471"/>
      <c r="O476" s="471"/>
      <c r="P476" s="471"/>
      <c r="Q476" s="471"/>
      <c r="R476" s="471"/>
      <c r="S476" s="471"/>
      <c r="T476" s="471"/>
      <c r="U476" s="390" t="str">
        <f t="array" ref="U476">IFERROR(IF(INDEX('Disaggregation Data'!$O$315:$O$576,MATCH(LEFT(X476,255),LEFT('Disaggregation Data'!$J$315:$J$576,255),0))=0,"",INDEX('Disaggregation Data'!$O$315:$O$576,MATCH(LEFT(X476,255),LEFT('Disaggregation Data'!J$315:$J$576,255),0))),"")</f>
        <v/>
      </c>
      <c r="V476" s="402" t="str">
        <f t="array" ref="V476">IFERROR(IF(INDEX('Disaggregation Data'!$P$315:$P$576,MATCH(LEFT(X476,255),LEFT('Disaggregation Data'!$J$315:$J$576,255),0))=0,"",INDEX('Disaggregation Data'!$P$315:$P$576,MATCH(LEFT(X476,255),LEFT('Disaggregation Data'!J$315:$J$576,255),0))),"")</f>
        <v/>
      </c>
      <c r="W476" s="472"/>
      <c r="X476" s="472" t="str">
        <f t="shared" si="32"/>
        <v/>
      </c>
      <c r="Y476" s="472">
        <f t="shared" si="33"/>
        <v>150</v>
      </c>
      <c r="Z476" s="472" t="str">
        <f t="shared" si="34"/>
        <v/>
      </c>
      <c r="AA476" s="472" t="b">
        <f t="shared" si="35"/>
        <v>0</v>
      </c>
      <c r="AB476" s="472" t="s">
        <v>2004</v>
      </c>
      <c r="AC476" s="472" t="str">
        <f t="array" ref="AC476">IFERROR(IF(INDEX('Disaggregation Records'!$G$95:$G$183,MATCH(LEFT(Z476,255),LEFT('Disaggregation Records'!$D$95:$D$183,255),0))=0,"",INDEX('Disaggregation Records'!$G$95:$G$183,MATCH(LEFT(Z476,255),LEFT('Disaggregation Records'!$D$95:$D$183,255),0))),"")</f>
        <v/>
      </c>
      <c r="AD476" s="472" t="s">
        <v>804</v>
      </c>
      <c r="AE476" s="219"/>
      <c r="AF476" s="135"/>
      <c r="AG476" s="135"/>
    </row>
    <row r="477" spans="1:33" ht="37.5" customHeight="1" x14ac:dyDescent="0.3">
      <c r="A477" s="367">
        <v>16</v>
      </c>
      <c r="B477" s="384" t="str">
        <f>IFERROR(VLOOKUP(A477,'Coverage Indicators - Section D'!$A$10:$Y$38,25,FALSE),"")</f>
        <v/>
      </c>
      <c r="C477" s="467" t="str">
        <f t="array" ref="C477">IFERROR(IF(INDEX('Disaggregation Records'!$E$95:$E$183,MATCH(LEFT(Z477,255),LEFT('Disaggregation Records'!$D$95:$D$183,255),0))=0,"",INDEX('Disaggregation Records'!$E$95:$E$183,MATCH(LEFT(Z477,255),LEFT('Disaggregation Records'!$D$95:$D$183,255),0))),"")</f>
        <v/>
      </c>
      <c r="D477" s="467" t="str">
        <f t="array" ref="D477">IFERROR(IF(INDEX('Disaggregation Records'!$F$95:$F$183,MATCH(LEFT(Z477,255),LEFT('Disaggregation Records'!$D$95:$D$183,255),0))=0,"",INDEX('Disaggregation Records'!$F$95:$F$183,MATCH(LEFT(Z477,255),LEFT('Disaggregation Records'!$D$95:$D$183,255),0))),"")</f>
        <v/>
      </c>
      <c r="E477" s="386" t="str">
        <f t="array" ref="E477">IFERROR(IF(INDEX('Disaggregation Data'!$K$315:$K$576,MATCH(LEFT(X477,255),LEFT('Disaggregation Data'!$J$315:$J$576,255),0))=0,"",INDEX('Disaggregation Data'!$K$315:$K$576,MATCH(LEFT(X477,255),LEFT('Disaggregation Data'!J$315:$J$576,255),0))),"")</f>
        <v/>
      </c>
      <c r="F477" s="387" t="str">
        <f t="array" ref="F477">IFERROR(IF(INDEX('Disaggregation Data'!$L$315:$L$576,MATCH(LEFT(X477,255),LEFT('Disaggregation Data'!$J$315:$J$576,255),0))=0,"",INDEX('Disaggregation Data'!$L$315:$L$576,MATCH(LEFT(X477,255),LEFT('Disaggregation Data'!J$315:$J$576,255),0))),"")</f>
        <v/>
      </c>
      <c r="G477" s="442" t="str">
        <f t="array" ref="G477">IFERROR(IF(INDEX('Disaggregation Data'!$M$315:$M$576,MATCH(LEFT(X477,255),LEFT('Disaggregation Data'!$J$315:$J$576,255),0))=0,(E477/F477)*100,INDEX('Disaggregation Data'!$M$315:$M$576,MATCH(LEFT(X477,255),LEFT('Disaggregation Data'!J$315:$J$576,255),0))),"")</f>
        <v/>
      </c>
      <c r="H477" s="390" t="str">
        <f t="array" ref="H477">IFERROR(IF(INDEX('Disaggregation Data'!$N$315:$N$576,MATCH(LEFT(X477,255),LEFT('Disaggregation Data'!$J$315:$J$576,255),0))=0,"",INDEX('Disaggregation Data'!$N$315:$N$576,MATCH(LEFT(X477,255),LEFT('Disaggregation Data'!J$315:$J$576,255),0))),"")</f>
        <v/>
      </c>
      <c r="I477" s="471"/>
      <c r="J477" s="471"/>
      <c r="K477" s="471"/>
      <c r="L477" s="471"/>
      <c r="M477" s="471"/>
      <c r="N477" s="471"/>
      <c r="O477" s="471"/>
      <c r="P477" s="471"/>
      <c r="Q477" s="471"/>
      <c r="R477" s="471"/>
      <c r="S477" s="471"/>
      <c r="T477" s="471"/>
      <c r="U477" s="390" t="str">
        <f t="array" ref="U477">IFERROR(IF(INDEX('Disaggregation Data'!$O$315:$O$576,MATCH(LEFT(X477,255),LEFT('Disaggregation Data'!$J$315:$J$576,255),0))=0,"",INDEX('Disaggregation Data'!$O$315:$O$576,MATCH(LEFT(X477,255),LEFT('Disaggregation Data'!J$315:$J$576,255),0))),"")</f>
        <v/>
      </c>
      <c r="V477" s="402" t="str">
        <f t="array" ref="V477">IFERROR(IF(INDEX('Disaggregation Data'!$P$315:$P$576,MATCH(LEFT(X477,255),LEFT('Disaggregation Data'!$J$315:$J$576,255),0))=0,"",INDEX('Disaggregation Data'!$P$315:$P$576,MATCH(LEFT(X477,255),LEFT('Disaggregation Data'!J$315:$J$576,255),0))),"")</f>
        <v/>
      </c>
      <c r="W477" s="472"/>
      <c r="X477" s="472" t="str">
        <f t="shared" si="32"/>
        <v/>
      </c>
      <c r="Y477" s="472">
        <f t="shared" si="33"/>
        <v>151</v>
      </c>
      <c r="Z477" s="472" t="str">
        <f t="shared" si="34"/>
        <v/>
      </c>
      <c r="AA477" s="472" t="b">
        <f t="shared" si="35"/>
        <v>0</v>
      </c>
      <c r="AB477" s="472" t="s">
        <v>2005</v>
      </c>
      <c r="AC477" s="472" t="str">
        <f t="array" ref="AC477">IFERROR(IF(INDEX('Disaggregation Records'!$G$95:$G$183,MATCH(LEFT(Z477,255),LEFT('Disaggregation Records'!$D$95:$D$183,255),0))=0,"",INDEX('Disaggregation Records'!$G$95:$G$183,MATCH(LEFT(Z477,255),LEFT('Disaggregation Records'!$D$95:$D$183,255),0))),"")</f>
        <v/>
      </c>
      <c r="AD477" s="472" t="s">
        <v>807</v>
      </c>
      <c r="AE477" s="219"/>
      <c r="AF477" s="135"/>
      <c r="AG477" s="135"/>
    </row>
    <row r="478" spans="1:33" ht="37.5" customHeight="1" x14ac:dyDescent="0.3">
      <c r="A478" s="367">
        <v>16</v>
      </c>
      <c r="B478" s="384" t="str">
        <f>IFERROR(VLOOKUP(A478,'Coverage Indicators - Section D'!$A$10:$Y$38,25,FALSE),"")</f>
        <v/>
      </c>
      <c r="C478" s="467" t="str">
        <f t="array" ref="C478">IFERROR(IF(INDEX('Disaggregation Records'!$E$95:$E$183,MATCH(LEFT(Z478,255),LEFT('Disaggregation Records'!$D$95:$D$183,255),0))=0,"",INDEX('Disaggregation Records'!$E$95:$E$183,MATCH(LEFT(Z478,255),LEFT('Disaggregation Records'!$D$95:$D$183,255),0))),"")</f>
        <v/>
      </c>
      <c r="D478" s="467" t="str">
        <f t="array" ref="D478">IFERROR(IF(INDEX('Disaggregation Records'!$F$95:$F$183,MATCH(LEFT(Z478,255),LEFT('Disaggregation Records'!$D$95:$D$183,255),0))=0,"",INDEX('Disaggregation Records'!$F$95:$F$183,MATCH(LEFT(Z478,255),LEFT('Disaggregation Records'!$D$95:$D$183,255),0))),"")</f>
        <v/>
      </c>
      <c r="E478" s="386" t="str">
        <f t="array" ref="E478">IFERROR(IF(INDEX('Disaggregation Data'!$K$315:$K$576,MATCH(LEFT(X478,255),LEFT('Disaggregation Data'!$J$315:$J$576,255),0))=0,"",INDEX('Disaggregation Data'!$K$315:$K$576,MATCH(LEFT(X478,255),LEFT('Disaggregation Data'!J$315:$J$576,255),0))),"")</f>
        <v/>
      </c>
      <c r="F478" s="387" t="str">
        <f t="array" ref="F478">IFERROR(IF(INDEX('Disaggregation Data'!$L$315:$L$576,MATCH(LEFT(X478,255),LEFT('Disaggregation Data'!$J$315:$J$576,255),0))=0,"",INDEX('Disaggregation Data'!$L$315:$L$576,MATCH(LEFT(X478,255),LEFT('Disaggregation Data'!J$315:$J$576,255),0))),"")</f>
        <v/>
      </c>
      <c r="G478" s="442" t="str">
        <f t="array" ref="G478">IFERROR(IF(INDEX('Disaggregation Data'!$M$315:$M$576,MATCH(LEFT(X478,255),LEFT('Disaggregation Data'!$J$315:$J$576,255),0))=0,(E478/F478)*100,INDEX('Disaggregation Data'!$M$315:$M$576,MATCH(LEFT(X478,255),LEFT('Disaggregation Data'!J$315:$J$576,255),0))),"")</f>
        <v/>
      </c>
      <c r="H478" s="390" t="str">
        <f t="array" ref="H478">IFERROR(IF(INDEX('Disaggregation Data'!$N$315:$N$576,MATCH(LEFT(X478,255),LEFT('Disaggregation Data'!$J$315:$J$576,255),0))=0,"",INDEX('Disaggregation Data'!$N$315:$N$576,MATCH(LEFT(X478,255),LEFT('Disaggregation Data'!J$315:$J$576,255),0))),"")</f>
        <v/>
      </c>
      <c r="I478" s="471"/>
      <c r="J478" s="471"/>
      <c r="K478" s="471"/>
      <c r="L478" s="471"/>
      <c r="M478" s="471"/>
      <c r="N478" s="471"/>
      <c r="O478" s="471"/>
      <c r="P478" s="471"/>
      <c r="Q478" s="471"/>
      <c r="R478" s="471"/>
      <c r="S478" s="471"/>
      <c r="T478" s="471"/>
      <c r="U478" s="390" t="str">
        <f t="array" ref="U478">IFERROR(IF(INDEX('Disaggregation Data'!$O$315:$O$576,MATCH(LEFT(X478,255),LEFT('Disaggregation Data'!$J$315:$J$576,255),0))=0,"",INDEX('Disaggregation Data'!$O$315:$O$576,MATCH(LEFT(X478,255),LEFT('Disaggregation Data'!J$315:$J$576,255),0))),"")</f>
        <v/>
      </c>
      <c r="V478" s="402" t="str">
        <f t="array" ref="V478">IFERROR(IF(INDEX('Disaggregation Data'!$P$315:$P$576,MATCH(LEFT(X478,255),LEFT('Disaggregation Data'!$J$315:$J$576,255),0))=0,"",INDEX('Disaggregation Data'!$P$315:$P$576,MATCH(LEFT(X478,255),LEFT('Disaggregation Data'!J$315:$J$576,255),0))),"")</f>
        <v/>
      </c>
      <c r="W478" s="472"/>
      <c r="X478" s="472" t="str">
        <f t="shared" si="32"/>
        <v/>
      </c>
      <c r="Y478" s="472">
        <f t="shared" si="33"/>
        <v>152</v>
      </c>
      <c r="Z478" s="472" t="str">
        <f t="shared" si="34"/>
        <v/>
      </c>
      <c r="AA478" s="472" t="b">
        <f t="shared" si="35"/>
        <v>0</v>
      </c>
      <c r="AB478" s="472" t="s">
        <v>2006</v>
      </c>
      <c r="AC478" s="472" t="str">
        <f t="array" ref="AC478">IFERROR(IF(INDEX('Disaggregation Records'!$G$95:$G$183,MATCH(LEFT(Z478,255),LEFT('Disaggregation Records'!$D$95:$D$183,255),0))=0,"",INDEX('Disaggregation Records'!$G$95:$G$183,MATCH(LEFT(Z478,255),LEFT('Disaggregation Records'!$D$95:$D$183,255),0))),"")</f>
        <v/>
      </c>
      <c r="AD478" s="472" t="s">
        <v>807</v>
      </c>
      <c r="AE478" s="219"/>
      <c r="AF478" s="135"/>
      <c r="AG478" s="135"/>
    </row>
    <row r="479" spans="1:33" ht="37.5" customHeight="1" x14ac:dyDescent="0.3">
      <c r="A479" s="367">
        <v>16</v>
      </c>
      <c r="B479" s="384" t="str">
        <f>IFERROR(VLOOKUP(A479,'Coverage Indicators - Section D'!$A$10:$Y$38,25,FALSE),"")</f>
        <v/>
      </c>
      <c r="C479" s="467" t="str">
        <f t="array" ref="C479">IFERROR(IF(INDEX('Disaggregation Records'!$E$95:$E$183,MATCH(LEFT(Z479,255),LEFT('Disaggregation Records'!$D$95:$D$183,255),0))=0,"",INDEX('Disaggregation Records'!$E$95:$E$183,MATCH(LEFT(Z479,255),LEFT('Disaggregation Records'!$D$95:$D$183,255),0))),"")</f>
        <v/>
      </c>
      <c r="D479" s="467" t="str">
        <f t="array" ref="D479">IFERROR(IF(INDEX('Disaggregation Records'!$F$95:$F$183,MATCH(LEFT(Z479,255),LEFT('Disaggregation Records'!$D$95:$D$183,255),0))=0,"",INDEX('Disaggregation Records'!$F$95:$F$183,MATCH(LEFT(Z479,255),LEFT('Disaggregation Records'!$D$95:$D$183,255),0))),"")</f>
        <v/>
      </c>
      <c r="E479" s="386" t="str">
        <f t="array" ref="E479">IFERROR(IF(INDEX('Disaggregation Data'!$K$315:$K$576,MATCH(LEFT(X479,255),LEFT('Disaggregation Data'!$J$315:$J$576,255),0))=0,"",INDEX('Disaggregation Data'!$K$315:$K$576,MATCH(LEFT(X479,255),LEFT('Disaggregation Data'!J$315:$J$576,255),0))),"")</f>
        <v/>
      </c>
      <c r="F479" s="387" t="str">
        <f t="array" ref="F479">IFERROR(IF(INDEX('Disaggregation Data'!$L$315:$L$576,MATCH(LEFT(X479,255),LEFT('Disaggregation Data'!$J$315:$J$576,255),0))=0,"",INDEX('Disaggregation Data'!$L$315:$L$576,MATCH(LEFT(X479,255),LEFT('Disaggregation Data'!J$315:$J$576,255),0))),"")</f>
        <v/>
      </c>
      <c r="G479" s="442" t="str">
        <f t="array" ref="G479">IFERROR(IF(INDEX('Disaggregation Data'!$M$315:$M$576,MATCH(LEFT(X479,255),LEFT('Disaggregation Data'!$J$315:$J$576,255),0))=0,(E479/F479)*100,INDEX('Disaggregation Data'!$M$315:$M$576,MATCH(LEFT(X479,255),LEFT('Disaggregation Data'!J$315:$J$576,255),0))),"")</f>
        <v/>
      </c>
      <c r="H479" s="390" t="str">
        <f t="array" ref="H479">IFERROR(IF(INDEX('Disaggregation Data'!$N$315:$N$576,MATCH(LEFT(X479,255),LEFT('Disaggregation Data'!$J$315:$J$576,255),0))=0,"",INDEX('Disaggregation Data'!$N$315:$N$576,MATCH(LEFT(X479,255),LEFT('Disaggregation Data'!J$315:$J$576,255),0))),"")</f>
        <v/>
      </c>
      <c r="I479" s="471"/>
      <c r="J479" s="471"/>
      <c r="K479" s="471"/>
      <c r="L479" s="471"/>
      <c r="M479" s="471"/>
      <c r="N479" s="471"/>
      <c r="O479" s="471"/>
      <c r="P479" s="471"/>
      <c r="Q479" s="471"/>
      <c r="R479" s="471"/>
      <c r="S479" s="471"/>
      <c r="T479" s="471"/>
      <c r="U479" s="390" t="str">
        <f t="array" ref="U479">IFERROR(IF(INDEX('Disaggregation Data'!$O$315:$O$576,MATCH(LEFT(X479,255),LEFT('Disaggregation Data'!$J$315:$J$576,255),0))=0,"",INDEX('Disaggregation Data'!$O$315:$O$576,MATCH(LEFT(X479,255),LEFT('Disaggregation Data'!J$315:$J$576,255),0))),"")</f>
        <v/>
      </c>
      <c r="V479" s="402" t="str">
        <f t="array" ref="V479">IFERROR(IF(INDEX('Disaggregation Data'!$P$315:$P$576,MATCH(LEFT(X479,255),LEFT('Disaggregation Data'!$J$315:$J$576,255),0))=0,"",INDEX('Disaggregation Data'!$P$315:$P$576,MATCH(LEFT(X479,255),LEFT('Disaggregation Data'!J$315:$J$576,255),0))),"")</f>
        <v/>
      </c>
      <c r="W479" s="472"/>
      <c r="X479" s="472" t="str">
        <f t="shared" si="32"/>
        <v/>
      </c>
      <c r="Y479" s="472">
        <f t="shared" si="33"/>
        <v>153</v>
      </c>
      <c r="Z479" s="472" t="str">
        <f t="shared" si="34"/>
        <v/>
      </c>
      <c r="AA479" s="472" t="b">
        <f t="shared" si="35"/>
        <v>0</v>
      </c>
      <c r="AB479" s="472" t="s">
        <v>2007</v>
      </c>
      <c r="AC479" s="472" t="str">
        <f t="array" ref="AC479">IFERROR(IF(INDEX('Disaggregation Records'!$G$95:$G$183,MATCH(LEFT(Z479,255),LEFT('Disaggregation Records'!$D$95:$D$183,255),0))=0,"",INDEX('Disaggregation Records'!$G$95:$G$183,MATCH(LEFT(Z479,255),LEFT('Disaggregation Records'!$D$95:$D$183,255),0))),"")</f>
        <v/>
      </c>
      <c r="AD479" s="472" t="s">
        <v>807</v>
      </c>
      <c r="AE479" s="219"/>
      <c r="AF479" s="135"/>
      <c r="AG479" s="135"/>
    </row>
    <row r="480" spans="1:33" ht="37.5" customHeight="1" x14ac:dyDescent="0.3">
      <c r="A480" s="367">
        <v>16</v>
      </c>
      <c r="B480" s="384" t="str">
        <f>IFERROR(VLOOKUP(A480,'Coverage Indicators - Section D'!$A$10:$Y$38,25,FALSE),"")</f>
        <v/>
      </c>
      <c r="C480" s="467" t="str">
        <f t="array" ref="C480">IFERROR(IF(INDEX('Disaggregation Records'!$E$95:$E$183,MATCH(LEFT(Z480,255),LEFT('Disaggregation Records'!$D$95:$D$183,255),0))=0,"",INDEX('Disaggregation Records'!$E$95:$E$183,MATCH(LEFT(Z480,255),LEFT('Disaggregation Records'!$D$95:$D$183,255),0))),"")</f>
        <v/>
      </c>
      <c r="D480" s="467" t="str">
        <f t="array" ref="D480">IFERROR(IF(INDEX('Disaggregation Records'!$F$95:$F$183,MATCH(LEFT(Z480,255),LEFT('Disaggregation Records'!$D$95:$D$183,255),0))=0,"",INDEX('Disaggregation Records'!$F$95:$F$183,MATCH(LEFT(Z480,255),LEFT('Disaggregation Records'!$D$95:$D$183,255),0))),"")</f>
        <v/>
      </c>
      <c r="E480" s="386" t="str">
        <f t="array" ref="E480">IFERROR(IF(INDEX('Disaggregation Data'!$K$315:$K$576,MATCH(LEFT(X480,255),LEFT('Disaggregation Data'!$J$315:$J$576,255),0))=0,"",INDEX('Disaggregation Data'!$K$315:$K$576,MATCH(LEFT(X480,255),LEFT('Disaggregation Data'!J$315:$J$576,255),0))),"")</f>
        <v/>
      </c>
      <c r="F480" s="387" t="str">
        <f t="array" ref="F480">IFERROR(IF(INDEX('Disaggregation Data'!$L$315:$L$576,MATCH(LEFT(X480,255),LEFT('Disaggregation Data'!$J$315:$J$576,255),0))=0,"",INDEX('Disaggregation Data'!$L$315:$L$576,MATCH(LEFT(X480,255),LEFT('Disaggregation Data'!J$315:$J$576,255),0))),"")</f>
        <v/>
      </c>
      <c r="G480" s="442" t="str">
        <f t="array" ref="G480">IFERROR(IF(INDEX('Disaggregation Data'!$M$315:$M$576,MATCH(LEFT(X480,255),LEFT('Disaggregation Data'!$J$315:$J$576,255),0))=0,(E480/F480)*100,INDEX('Disaggregation Data'!$M$315:$M$576,MATCH(LEFT(X480,255),LEFT('Disaggregation Data'!J$315:$J$576,255),0))),"")</f>
        <v/>
      </c>
      <c r="H480" s="390" t="str">
        <f t="array" ref="H480">IFERROR(IF(INDEX('Disaggregation Data'!$N$315:$N$576,MATCH(LEFT(X480,255),LEFT('Disaggregation Data'!$J$315:$J$576,255),0))=0,"",INDEX('Disaggregation Data'!$N$315:$N$576,MATCH(LEFT(X480,255),LEFT('Disaggregation Data'!J$315:$J$576,255),0))),"")</f>
        <v/>
      </c>
      <c r="I480" s="471"/>
      <c r="J480" s="471"/>
      <c r="K480" s="471"/>
      <c r="L480" s="471"/>
      <c r="M480" s="471"/>
      <c r="N480" s="471"/>
      <c r="O480" s="471"/>
      <c r="P480" s="471"/>
      <c r="Q480" s="471"/>
      <c r="R480" s="471"/>
      <c r="S480" s="471"/>
      <c r="T480" s="471"/>
      <c r="U480" s="390" t="str">
        <f t="array" ref="U480">IFERROR(IF(INDEX('Disaggregation Data'!$O$315:$O$576,MATCH(LEFT(X480,255),LEFT('Disaggregation Data'!$J$315:$J$576,255),0))=0,"",INDEX('Disaggregation Data'!$O$315:$O$576,MATCH(LEFT(X480,255),LEFT('Disaggregation Data'!J$315:$J$576,255),0))),"")</f>
        <v/>
      </c>
      <c r="V480" s="402" t="str">
        <f t="array" ref="V480">IFERROR(IF(INDEX('Disaggregation Data'!$P$315:$P$576,MATCH(LEFT(X480,255),LEFT('Disaggregation Data'!$J$315:$J$576,255),0))=0,"",INDEX('Disaggregation Data'!$P$315:$P$576,MATCH(LEFT(X480,255),LEFT('Disaggregation Data'!J$315:$J$576,255),0))),"")</f>
        <v/>
      </c>
      <c r="W480" s="472"/>
      <c r="X480" s="472" t="str">
        <f t="shared" si="32"/>
        <v/>
      </c>
      <c r="Y480" s="472">
        <f t="shared" si="33"/>
        <v>154</v>
      </c>
      <c r="Z480" s="472" t="str">
        <f t="shared" si="34"/>
        <v/>
      </c>
      <c r="AA480" s="472" t="b">
        <f t="shared" si="35"/>
        <v>0</v>
      </c>
      <c r="AB480" s="472" t="s">
        <v>2008</v>
      </c>
      <c r="AC480" s="472" t="str">
        <f t="array" ref="AC480">IFERROR(IF(INDEX('Disaggregation Records'!$G$95:$G$183,MATCH(LEFT(Z480,255),LEFT('Disaggregation Records'!$D$95:$D$183,255),0))=0,"",INDEX('Disaggregation Records'!$G$95:$G$183,MATCH(LEFT(Z480,255),LEFT('Disaggregation Records'!$D$95:$D$183,255),0))),"")</f>
        <v/>
      </c>
      <c r="AD480" s="472" t="s">
        <v>807</v>
      </c>
      <c r="AE480" s="219"/>
      <c r="AF480" s="135"/>
      <c r="AG480" s="135"/>
    </row>
    <row r="481" spans="1:33" ht="37.5" customHeight="1" x14ac:dyDescent="0.3">
      <c r="A481" s="367">
        <v>16</v>
      </c>
      <c r="B481" s="384" t="str">
        <f>IFERROR(VLOOKUP(A481,'Coverage Indicators - Section D'!$A$10:$Y$38,25,FALSE),"")</f>
        <v/>
      </c>
      <c r="C481" s="467" t="str">
        <f t="array" ref="C481">IFERROR(IF(INDEX('Disaggregation Records'!$E$95:$E$183,MATCH(LEFT(Z481,255),LEFT('Disaggregation Records'!$D$95:$D$183,255),0))=0,"",INDEX('Disaggregation Records'!$E$95:$E$183,MATCH(LEFT(Z481,255),LEFT('Disaggregation Records'!$D$95:$D$183,255),0))),"")</f>
        <v/>
      </c>
      <c r="D481" s="467" t="str">
        <f t="array" ref="D481">IFERROR(IF(INDEX('Disaggregation Records'!$F$95:$F$183,MATCH(LEFT(Z481,255),LEFT('Disaggregation Records'!$D$95:$D$183,255),0))=0,"",INDEX('Disaggregation Records'!$F$95:$F$183,MATCH(LEFT(Z481,255),LEFT('Disaggregation Records'!$D$95:$D$183,255),0))),"")</f>
        <v/>
      </c>
      <c r="E481" s="386" t="str">
        <f t="array" ref="E481">IFERROR(IF(INDEX('Disaggregation Data'!$K$315:$K$576,MATCH(LEFT(X481,255),LEFT('Disaggregation Data'!$J$315:$J$576,255),0))=0,"",INDEX('Disaggregation Data'!$K$315:$K$576,MATCH(LEFT(X481,255),LEFT('Disaggregation Data'!J$315:$J$576,255),0))),"")</f>
        <v/>
      </c>
      <c r="F481" s="387" t="str">
        <f t="array" ref="F481">IFERROR(IF(INDEX('Disaggregation Data'!$L$315:$L$576,MATCH(LEFT(X481,255),LEFT('Disaggregation Data'!$J$315:$J$576,255),0))=0,"",INDEX('Disaggregation Data'!$L$315:$L$576,MATCH(LEFT(X481,255),LEFT('Disaggregation Data'!J$315:$J$576,255),0))),"")</f>
        <v/>
      </c>
      <c r="G481" s="442" t="str">
        <f t="array" ref="G481">IFERROR(IF(INDEX('Disaggregation Data'!$M$315:$M$576,MATCH(LEFT(X481,255),LEFT('Disaggregation Data'!$J$315:$J$576,255),0))=0,(E481/F481)*100,INDEX('Disaggregation Data'!$M$315:$M$576,MATCH(LEFT(X481,255),LEFT('Disaggregation Data'!J$315:$J$576,255),0))),"")</f>
        <v/>
      </c>
      <c r="H481" s="390" t="str">
        <f t="array" ref="H481">IFERROR(IF(INDEX('Disaggregation Data'!$N$315:$N$576,MATCH(LEFT(X481,255),LEFT('Disaggregation Data'!$J$315:$J$576,255),0))=0,"",INDEX('Disaggregation Data'!$N$315:$N$576,MATCH(LEFT(X481,255),LEFT('Disaggregation Data'!J$315:$J$576,255),0))),"")</f>
        <v/>
      </c>
      <c r="I481" s="471"/>
      <c r="J481" s="471"/>
      <c r="K481" s="471"/>
      <c r="L481" s="471"/>
      <c r="M481" s="471"/>
      <c r="N481" s="471"/>
      <c r="O481" s="471"/>
      <c r="P481" s="471"/>
      <c r="Q481" s="471"/>
      <c r="R481" s="471"/>
      <c r="S481" s="471"/>
      <c r="T481" s="471"/>
      <c r="U481" s="390" t="str">
        <f t="array" ref="U481">IFERROR(IF(INDEX('Disaggregation Data'!$O$315:$O$576,MATCH(LEFT(X481,255),LEFT('Disaggregation Data'!$J$315:$J$576,255),0))=0,"",INDEX('Disaggregation Data'!$O$315:$O$576,MATCH(LEFT(X481,255),LEFT('Disaggregation Data'!J$315:$J$576,255),0))),"")</f>
        <v/>
      </c>
      <c r="V481" s="402" t="str">
        <f t="array" ref="V481">IFERROR(IF(INDEX('Disaggregation Data'!$P$315:$P$576,MATCH(LEFT(X481,255),LEFT('Disaggregation Data'!$J$315:$J$576,255),0))=0,"",INDEX('Disaggregation Data'!$P$315:$P$576,MATCH(LEFT(X481,255),LEFT('Disaggregation Data'!J$315:$J$576,255),0))),"")</f>
        <v/>
      </c>
      <c r="W481" s="472"/>
      <c r="X481" s="472" t="str">
        <f t="shared" si="32"/>
        <v/>
      </c>
      <c r="Y481" s="472">
        <f t="shared" si="33"/>
        <v>155</v>
      </c>
      <c r="Z481" s="472" t="str">
        <f t="shared" si="34"/>
        <v/>
      </c>
      <c r="AA481" s="472" t="b">
        <f t="shared" si="35"/>
        <v>0</v>
      </c>
      <c r="AB481" s="472" t="s">
        <v>2009</v>
      </c>
      <c r="AC481" s="472" t="str">
        <f t="array" ref="AC481">IFERROR(IF(INDEX('Disaggregation Records'!$G$95:$G$183,MATCH(LEFT(Z481,255),LEFT('Disaggregation Records'!$D$95:$D$183,255),0))=0,"",INDEX('Disaggregation Records'!$G$95:$G$183,MATCH(LEFT(Z481,255),LEFT('Disaggregation Records'!$D$95:$D$183,255),0))),"")</f>
        <v/>
      </c>
      <c r="AD481" s="472" t="s">
        <v>807</v>
      </c>
      <c r="AE481" s="219"/>
      <c r="AF481" s="135"/>
      <c r="AG481" s="135"/>
    </row>
    <row r="482" spans="1:33" ht="37.5" customHeight="1" x14ac:dyDescent="0.3">
      <c r="A482" s="367">
        <v>16</v>
      </c>
      <c r="B482" s="384" t="str">
        <f>IFERROR(VLOOKUP(A482,'Coverage Indicators - Section D'!$A$10:$Y$38,25,FALSE),"")</f>
        <v/>
      </c>
      <c r="C482" s="467" t="str">
        <f t="array" ref="C482">IFERROR(IF(INDEX('Disaggregation Records'!$E$95:$E$183,MATCH(LEFT(Z482,255),LEFT('Disaggregation Records'!$D$95:$D$183,255),0))=0,"",INDEX('Disaggregation Records'!$E$95:$E$183,MATCH(LEFT(Z482,255),LEFT('Disaggregation Records'!$D$95:$D$183,255),0))),"")</f>
        <v/>
      </c>
      <c r="D482" s="467" t="str">
        <f t="array" ref="D482">IFERROR(IF(INDEX('Disaggregation Records'!$F$95:$F$183,MATCH(LEFT(Z482,255),LEFT('Disaggregation Records'!$D$95:$D$183,255),0))=0,"",INDEX('Disaggregation Records'!$F$95:$F$183,MATCH(LEFT(Z482,255),LEFT('Disaggregation Records'!$D$95:$D$183,255),0))),"")</f>
        <v/>
      </c>
      <c r="E482" s="386" t="str">
        <f t="array" ref="E482">IFERROR(IF(INDEX('Disaggregation Data'!$K$315:$K$576,MATCH(LEFT(X482,255),LEFT('Disaggregation Data'!$J$315:$J$576,255),0))=0,"",INDEX('Disaggregation Data'!$K$315:$K$576,MATCH(LEFT(X482,255),LEFT('Disaggregation Data'!J$315:$J$576,255),0))),"")</f>
        <v/>
      </c>
      <c r="F482" s="387" t="str">
        <f t="array" ref="F482">IFERROR(IF(INDEX('Disaggregation Data'!$L$315:$L$576,MATCH(LEFT(X482,255),LEFT('Disaggregation Data'!$J$315:$J$576,255),0))=0,"",INDEX('Disaggregation Data'!$L$315:$L$576,MATCH(LEFT(X482,255),LEFT('Disaggregation Data'!J$315:$J$576,255),0))),"")</f>
        <v/>
      </c>
      <c r="G482" s="442" t="str">
        <f t="array" ref="G482">IFERROR(IF(INDEX('Disaggregation Data'!$M$315:$M$576,MATCH(LEFT(X482,255),LEFT('Disaggregation Data'!$J$315:$J$576,255),0))=0,(E482/F482)*100,INDEX('Disaggregation Data'!$M$315:$M$576,MATCH(LEFT(X482,255),LEFT('Disaggregation Data'!J$315:$J$576,255),0))),"")</f>
        <v/>
      </c>
      <c r="H482" s="390" t="str">
        <f t="array" ref="H482">IFERROR(IF(INDEX('Disaggregation Data'!$N$315:$N$576,MATCH(LEFT(X482,255),LEFT('Disaggregation Data'!$J$315:$J$576,255),0))=0,"",INDEX('Disaggregation Data'!$N$315:$N$576,MATCH(LEFT(X482,255),LEFT('Disaggregation Data'!J$315:$J$576,255),0))),"")</f>
        <v/>
      </c>
      <c r="I482" s="471"/>
      <c r="J482" s="471"/>
      <c r="K482" s="471"/>
      <c r="L482" s="471"/>
      <c r="M482" s="471"/>
      <c r="N482" s="471"/>
      <c r="O482" s="471"/>
      <c r="P482" s="471"/>
      <c r="Q482" s="471"/>
      <c r="R482" s="471"/>
      <c r="S482" s="471"/>
      <c r="T482" s="471"/>
      <c r="U482" s="390" t="str">
        <f t="array" ref="U482">IFERROR(IF(INDEX('Disaggregation Data'!$O$315:$O$576,MATCH(LEFT(X482,255),LEFT('Disaggregation Data'!$J$315:$J$576,255),0))=0,"",INDEX('Disaggregation Data'!$O$315:$O$576,MATCH(LEFT(X482,255),LEFT('Disaggregation Data'!J$315:$J$576,255),0))),"")</f>
        <v/>
      </c>
      <c r="V482" s="402" t="str">
        <f t="array" ref="V482">IFERROR(IF(INDEX('Disaggregation Data'!$P$315:$P$576,MATCH(LEFT(X482,255),LEFT('Disaggregation Data'!$J$315:$J$576,255),0))=0,"",INDEX('Disaggregation Data'!$P$315:$P$576,MATCH(LEFT(X482,255),LEFT('Disaggregation Data'!J$315:$J$576,255),0))),"")</f>
        <v/>
      </c>
      <c r="W482" s="472"/>
      <c r="X482" s="472" t="str">
        <f t="shared" si="32"/>
        <v/>
      </c>
      <c r="Y482" s="472">
        <f t="shared" si="33"/>
        <v>156</v>
      </c>
      <c r="Z482" s="472" t="str">
        <f t="shared" si="34"/>
        <v/>
      </c>
      <c r="AA482" s="472" t="b">
        <f t="shared" si="35"/>
        <v>0</v>
      </c>
      <c r="AB482" s="472" t="s">
        <v>2010</v>
      </c>
      <c r="AC482" s="472" t="str">
        <f t="array" ref="AC482">IFERROR(IF(INDEX('Disaggregation Records'!$G$95:$G$183,MATCH(LEFT(Z482,255),LEFT('Disaggregation Records'!$D$95:$D$183,255),0))=0,"",INDEX('Disaggregation Records'!$G$95:$G$183,MATCH(LEFT(Z482,255),LEFT('Disaggregation Records'!$D$95:$D$183,255),0))),"")</f>
        <v/>
      </c>
      <c r="AD482" s="472" t="s">
        <v>807</v>
      </c>
      <c r="AE482" s="219"/>
      <c r="AF482" s="135"/>
      <c r="AG482" s="135"/>
    </row>
    <row r="483" spans="1:33" ht="37.5" customHeight="1" x14ac:dyDescent="0.3">
      <c r="A483" s="367">
        <v>16</v>
      </c>
      <c r="B483" s="384" t="str">
        <f>IFERROR(VLOOKUP(A483,'Coverage Indicators - Section D'!$A$10:$Y$38,25,FALSE),"")</f>
        <v/>
      </c>
      <c r="C483" s="467" t="str">
        <f t="array" ref="C483">IFERROR(IF(INDEX('Disaggregation Records'!$E$95:$E$183,MATCH(LEFT(Z483,255),LEFT('Disaggregation Records'!$D$95:$D$183,255),0))=0,"",INDEX('Disaggregation Records'!$E$95:$E$183,MATCH(LEFT(Z483,255),LEFT('Disaggregation Records'!$D$95:$D$183,255),0))),"")</f>
        <v/>
      </c>
      <c r="D483" s="467" t="str">
        <f t="array" ref="D483">IFERROR(IF(INDEX('Disaggregation Records'!$F$95:$F$183,MATCH(LEFT(Z483,255),LEFT('Disaggregation Records'!$D$95:$D$183,255),0))=0,"",INDEX('Disaggregation Records'!$F$95:$F$183,MATCH(LEFT(Z483,255),LEFT('Disaggregation Records'!$D$95:$D$183,255),0))),"")</f>
        <v/>
      </c>
      <c r="E483" s="386" t="str">
        <f t="array" ref="E483">IFERROR(IF(INDEX('Disaggregation Data'!$K$315:$K$576,MATCH(LEFT(X483,255),LEFT('Disaggregation Data'!$J$315:$J$576,255),0))=0,"",INDEX('Disaggregation Data'!$K$315:$K$576,MATCH(LEFT(X483,255),LEFT('Disaggregation Data'!J$315:$J$576,255),0))),"")</f>
        <v/>
      </c>
      <c r="F483" s="387" t="str">
        <f t="array" ref="F483">IFERROR(IF(INDEX('Disaggregation Data'!$L$315:$L$576,MATCH(LEFT(X483,255),LEFT('Disaggregation Data'!$J$315:$J$576,255),0))=0,"",INDEX('Disaggregation Data'!$L$315:$L$576,MATCH(LEFT(X483,255),LEFT('Disaggregation Data'!J$315:$J$576,255),0))),"")</f>
        <v/>
      </c>
      <c r="G483" s="442" t="str">
        <f t="array" ref="G483">IFERROR(IF(INDEX('Disaggregation Data'!$M$315:$M$576,MATCH(LEFT(X483,255),LEFT('Disaggregation Data'!$J$315:$J$576,255),0))=0,(E483/F483)*100,INDEX('Disaggregation Data'!$M$315:$M$576,MATCH(LEFT(X483,255),LEFT('Disaggregation Data'!J$315:$J$576,255),0))),"")</f>
        <v/>
      </c>
      <c r="H483" s="390" t="str">
        <f t="array" ref="H483">IFERROR(IF(INDEX('Disaggregation Data'!$N$315:$N$576,MATCH(LEFT(X483,255),LEFT('Disaggregation Data'!$J$315:$J$576,255),0))=0,"",INDEX('Disaggregation Data'!$N$315:$N$576,MATCH(LEFT(X483,255),LEFT('Disaggregation Data'!J$315:$J$576,255),0))),"")</f>
        <v/>
      </c>
      <c r="I483" s="471"/>
      <c r="J483" s="471"/>
      <c r="K483" s="471"/>
      <c r="L483" s="471"/>
      <c r="M483" s="471"/>
      <c r="N483" s="471"/>
      <c r="O483" s="471"/>
      <c r="P483" s="471"/>
      <c r="Q483" s="471"/>
      <c r="R483" s="471"/>
      <c r="S483" s="471"/>
      <c r="T483" s="471"/>
      <c r="U483" s="390" t="str">
        <f t="array" ref="U483">IFERROR(IF(INDEX('Disaggregation Data'!$O$315:$O$576,MATCH(LEFT(X483,255),LEFT('Disaggregation Data'!$J$315:$J$576,255),0))=0,"",INDEX('Disaggregation Data'!$O$315:$O$576,MATCH(LEFT(X483,255),LEFT('Disaggregation Data'!J$315:$J$576,255),0))),"")</f>
        <v/>
      </c>
      <c r="V483" s="402" t="str">
        <f t="array" ref="V483">IFERROR(IF(INDEX('Disaggregation Data'!$P$315:$P$576,MATCH(LEFT(X483,255),LEFT('Disaggregation Data'!$J$315:$J$576,255),0))=0,"",INDEX('Disaggregation Data'!$P$315:$P$576,MATCH(LEFT(X483,255),LEFT('Disaggregation Data'!J$315:$J$576,255),0))),"")</f>
        <v/>
      </c>
      <c r="W483" s="472"/>
      <c r="X483" s="472" t="str">
        <f t="shared" si="32"/>
        <v/>
      </c>
      <c r="Y483" s="472">
        <f t="shared" si="33"/>
        <v>157</v>
      </c>
      <c r="Z483" s="472" t="str">
        <f t="shared" si="34"/>
        <v/>
      </c>
      <c r="AA483" s="472" t="b">
        <f t="shared" si="35"/>
        <v>0</v>
      </c>
      <c r="AB483" s="472" t="s">
        <v>2011</v>
      </c>
      <c r="AC483" s="472" t="str">
        <f t="array" ref="AC483">IFERROR(IF(INDEX('Disaggregation Records'!$G$95:$G$183,MATCH(LEFT(Z483,255),LEFT('Disaggregation Records'!$D$95:$D$183,255),0))=0,"",INDEX('Disaggregation Records'!$G$95:$G$183,MATCH(LEFT(Z483,255),LEFT('Disaggregation Records'!$D$95:$D$183,255),0))),"")</f>
        <v/>
      </c>
      <c r="AD483" s="472" t="s">
        <v>807</v>
      </c>
      <c r="AE483" s="219"/>
      <c r="AF483" s="135"/>
      <c r="AG483" s="135"/>
    </row>
    <row r="484" spans="1:33" ht="37.5" customHeight="1" x14ac:dyDescent="0.3">
      <c r="A484" s="367">
        <v>16</v>
      </c>
      <c r="B484" s="384" t="str">
        <f>IFERROR(VLOOKUP(A484,'Coverage Indicators - Section D'!$A$10:$Y$38,25,FALSE),"")</f>
        <v/>
      </c>
      <c r="C484" s="467" t="str">
        <f t="array" ref="C484">IFERROR(IF(INDEX('Disaggregation Records'!$E$95:$E$183,MATCH(LEFT(Z484,255),LEFT('Disaggregation Records'!$D$95:$D$183,255),0))=0,"",INDEX('Disaggregation Records'!$E$95:$E$183,MATCH(LEFT(Z484,255),LEFT('Disaggregation Records'!$D$95:$D$183,255),0))),"")</f>
        <v/>
      </c>
      <c r="D484" s="467" t="str">
        <f t="array" ref="D484">IFERROR(IF(INDEX('Disaggregation Records'!$F$95:$F$183,MATCH(LEFT(Z484,255),LEFT('Disaggregation Records'!$D$95:$D$183,255),0))=0,"",INDEX('Disaggregation Records'!$F$95:$F$183,MATCH(LEFT(Z484,255),LEFT('Disaggregation Records'!$D$95:$D$183,255),0))),"")</f>
        <v/>
      </c>
      <c r="E484" s="386" t="str">
        <f t="array" ref="E484">IFERROR(IF(INDEX('Disaggregation Data'!$K$315:$K$576,MATCH(LEFT(X484,255),LEFT('Disaggregation Data'!$J$315:$J$576,255),0))=0,"",INDEX('Disaggregation Data'!$K$315:$K$576,MATCH(LEFT(X484,255),LEFT('Disaggregation Data'!J$315:$J$576,255),0))),"")</f>
        <v/>
      </c>
      <c r="F484" s="387" t="str">
        <f t="array" ref="F484">IFERROR(IF(INDEX('Disaggregation Data'!$L$315:$L$576,MATCH(LEFT(X484,255),LEFT('Disaggregation Data'!$J$315:$J$576,255),0))=0,"",INDEX('Disaggregation Data'!$L$315:$L$576,MATCH(LEFT(X484,255),LEFT('Disaggregation Data'!J$315:$J$576,255),0))),"")</f>
        <v/>
      </c>
      <c r="G484" s="442" t="str">
        <f t="array" ref="G484">IFERROR(IF(INDEX('Disaggregation Data'!$M$315:$M$576,MATCH(LEFT(X484,255),LEFT('Disaggregation Data'!$J$315:$J$576,255),0))=0,(E484/F484)*100,INDEX('Disaggregation Data'!$M$315:$M$576,MATCH(LEFT(X484,255),LEFT('Disaggregation Data'!J$315:$J$576,255),0))),"")</f>
        <v/>
      </c>
      <c r="H484" s="390" t="str">
        <f t="array" ref="H484">IFERROR(IF(INDEX('Disaggregation Data'!$N$315:$N$576,MATCH(LEFT(X484,255),LEFT('Disaggregation Data'!$J$315:$J$576,255),0))=0,"",INDEX('Disaggregation Data'!$N$315:$N$576,MATCH(LEFT(X484,255),LEFT('Disaggregation Data'!J$315:$J$576,255),0))),"")</f>
        <v/>
      </c>
      <c r="I484" s="471"/>
      <c r="J484" s="471"/>
      <c r="K484" s="471"/>
      <c r="L484" s="471"/>
      <c r="M484" s="471"/>
      <c r="N484" s="471"/>
      <c r="O484" s="471"/>
      <c r="P484" s="471"/>
      <c r="Q484" s="471"/>
      <c r="R484" s="471"/>
      <c r="S484" s="471"/>
      <c r="T484" s="471"/>
      <c r="U484" s="390" t="str">
        <f t="array" ref="U484">IFERROR(IF(INDEX('Disaggregation Data'!$O$315:$O$576,MATCH(LEFT(X484,255),LEFT('Disaggregation Data'!$J$315:$J$576,255),0))=0,"",INDEX('Disaggregation Data'!$O$315:$O$576,MATCH(LEFT(X484,255),LEFT('Disaggregation Data'!J$315:$J$576,255),0))),"")</f>
        <v/>
      </c>
      <c r="V484" s="402" t="str">
        <f t="array" ref="V484">IFERROR(IF(INDEX('Disaggregation Data'!$P$315:$P$576,MATCH(LEFT(X484,255),LEFT('Disaggregation Data'!$J$315:$J$576,255),0))=0,"",INDEX('Disaggregation Data'!$P$315:$P$576,MATCH(LEFT(X484,255),LEFT('Disaggregation Data'!J$315:$J$576,255),0))),"")</f>
        <v/>
      </c>
      <c r="W484" s="472"/>
      <c r="X484" s="472" t="str">
        <f t="shared" si="32"/>
        <v/>
      </c>
      <c r="Y484" s="472">
        <f t="shared" si="33"/>
        <v>158</v>
      </c>
      <c r="Z484" s="472" t="str">
        <f t="shared" si="34"/>
        <v/>
      </c>
      <c r="AA484" s="472" t="b">
        <f t="shared" si="35"/>
        <v>0</v>
      </c>
      <c r="AB484" s="472" t="s">
        <v>2012</v>
      </c>
      <c r="AC484" s="472" t="str">
        <f t="array" ref="AC484">IFERROR(IF(INDEX('Disaggregation Records'!$G$95:$G$183,MATCH(LEFT(Z484,255),LEFT('Disaggregation Records'!$D$95:$D$183,255),0))=0,"",INDEX('Disaggregation Records'!$G$95:$G$183,MATCH(LEFT(Z484,255),LEFT('Disaggregation Records'!$D$95:$D$183,255),0))),"")</f>
        <v/>
      </c>
      <c r="AD484" s="472" t="s">
        <v>807</v>
      </c>
      <c r="AE484" s="219"/>
      <c r="AF484" s="135"/>
      <c r="AG484" s="135"/>
    </row>
    <row r="485" spans="1:33" ht="37.5" customHeight="1" x14ac:dyDescent="0.3">
      <c r="A485" s="367">
        <v>16</v>
      </c>
      <c r="B485" s="384" t="str">
        <f>IFERROR(VLOOKUP(A485,'Coverage Indicators - Section D'!$A$10:$Y$38,25,FALSE),"")</f>
        <v/>
      </c>
      <c r="C485" s="467" t="str">
        <f t="array" ref="C485">IFERROR(IF(INDEX('Disaggregation Records'!$E$95:$E$183,MATCH(LEFT(Z485,255),LEFT('Disaggregation Records'!$D$95:$D$183,255),0))=0,"",INDEX('Disaggregation Records'!$E$95:$E$183,MATCH(LEFT(Z485,255),LEFT('Disaggregation Records'!$D$95:$D$183,255),0))),"")</f>
        <v/>
      </c>
      <c r="D485" s="467" t="str">
        <f t="array" ref="D485">IFERROR(IF(INDEX('Disaggregation Records'!$F$95:$F$183,MATCH(LEFT(Z485,255),LEFT('Disaggregation Records'!$D$95:$D$183,255),0))=0,"",INDEX('Disaggregation Records'!$F$95:$F$183,MATCH(LEFT(Z485,255),LEFT('Disaggregation Records'!$D$95:$D$183,255),0))),"")</f>
        <v/>
      </c>
      <c r="E485" s="386" t="str">
        <f t="array" ref="E485">IFERROR(IF(INDEX('Disaggregation Data'!$K$315:$K$576,MATCH(LEFT(X485,255),LEFT('Disaggregation Data'!$J$315:$J$576,255),0))=0,"",INDEX('Disaggregation Data'!$K$315:$K$576,MATCH(LEFT(X485,255),LEFT('Disaggregation Data'!J$315:$J$576,255),0))),"")</f>
        <v/>
      </c>
      <c r="F485" s="387" t="str">
        <f t="array" ref="F485">IFERROR(IF(INDEX('Disaggregation Data'!$L$315:$L$576,MATCH(LEFT(X485,255),LEFT('Disaggregation Data'!$J$315:$J$576,255),0))=0,"",INDEX('Disaggregation Data'!$L$315:$L$576,MATCH(LEFT(X485,255),LEFT('Disaggregation Data'!J$315:$J$576,255),0))),"")</f>
        <v/>
      </c>
      <c r="G485" s="442" t="str">
        <f t="array" ref="G485">IFERROR(IF(INDEX('Disaggregation Data'!$M$315:$M$576,MATCH(LEFT(X485,255),LEFT('Disaggregation Data'!$J$315:$J$576,255),0))=0,(E485/F485)*100,INDEX('Disaggregation Data'!$M$315:$M$576,MATCH(LEFT(X485,255),LEFT('Disaggregation Data'!J$315:$J$576,255),0))),"")</f>
        <v/>
      </c>
      <c r="H485" s="390" t="str">
        <f t="array" ref="H485">IFERROR(IF(INDEX('Disaggregation Data'!$N$315:$N$576,MATCH(LEFT(X485,255),LEFT('Disaggregation Data'!$J$315:$J$576,255),0))=0,"",INDEX('Disaggregation Data'!$N$315:$N$576,MATCH(LEFT(X485,255),LEFT('Disaggregation Data'!J$315:$J$576,255),0))),"")</f>
        <v/>
      </c>
      <c r="I485" s="471"/>
      <c r="J485" s="471"/>
      <c r="K485" s="471"/>
      <c r="L485" s="471"/>
      <c r="M485" s="471"/>
      <c r="N485" s="471"/>
      <c r="O485" s="471"/>
      <c r="P485" s="471"/>
      <c r="Q485" s="471"/>
      <c r="R485" s="471"/>
      <c r="S485" s="471"/>
      <c r="T485" s="471"/>
      <c r="U485" s="390" t="str">
        <f t="array" ref="U485">IFERROR(IF(INDEX('Disaggregation Data'!$O$315:$O$576,MATCH(LEFT(X485,255),LEFT('Disaggregation Data'!$J$315:$J$576,255),0))=0,"",INDEX('Disaggregation Data'!$O$315:$O$576,MATCH(LEFT(X485,255),LEFT('Disaggregation Data'!J$315:$J$576,255),0))),"")</f>
        <v/>
      </c>
      <c r="V485" s="402" t="str">
        <f t="array" ref="V485">IFERROR(IF(INDEX('Disaggregation Data'!$P$315:$P$576,MATCH(LEFT(X485,255),LEFT('Disaggregation Data'!$J$315:$J$576,255),0))=0,"",INDEX('Disaggregation Data'!$P$315:$P$576,MATCH(LEFT(X485,255),LEFT('Disaggregation Data'!J$315:$J$576,255),0))),"")</f>
        <v/>
      </c>
      <c r="W485" s="472"/>
      <c r="X485" s="472" t="str">
        <f t="shared" si="32"/>
        <v/>
      </c>
      <c r="Y485" s="472">
        <f t="shared" si="33"/>
        <v>159</v>
      </c>
      <c r="Z485" s="472" t="str">
        <f t="shared" si="34"/>
        <v/>
      </c>
      <c r="AA485" s="472" t="b">
        <f t="shared" si="35"/>
        <v>0</v>
      </c>
      <c r="AB485" s="472" t="s">
        <v>2013</v>
      </c>
      <c r="AC485" s="472" t="str">
        <f t="array" ref="AC485">IFERROR(IF(INDEX('Disaggregation Records'!$G$95:$G$183,MATCH(LEFT(Z485,255),LEFT('Disaggregation Records'!$D$95:$D$183,255),0))=0,"",INDEX('Disaggregation Records'!$G$95:$G$183,MATCH(LEFT(Z485,255),LEFT('Disaggregation Records'!$D$95:$D$183,255),0))),"")</f>
        <v/>
      </c>
      <c r="AD485" s="472" t="s">
        <v>807</v>
      </c>
      <c r="AE485" s="219"/>
      <c r="AF485" s="135"/>
      <c r="AG485" s="135"/>
    </row>
    <row r="486" spans="1:33" ht="37.5" customHeight="1" x14ac:dyDescent="0.3">
      <c r="A486" s="367">
        <v>16</v>
      </c>
      <c r="B486" s="384" t="str">
        <f>IFERROR(VLOOKUP(A486,'Coverage Indicators - Section D'!$A$10:$Y$38,25,FALSE),"")</f>
        <v/>
      </c>
      <c r="C486" s="467" t="str">
        <f t="array" ref="C486">IFERROR(IF(INDEX('Disaggregation Records'!$E$95:$E$183,MATCH(LEFT(Z486,255),LEFT('Disaggregation Records'!$D$95:$D$183,255),0))=0,"",INDEX('Disaggregation Records'!$E$95:$E$183,MATCH(LEFT(Z486,255),LEFT('Disaggregation Records'!$D$95:$D$183,255),0))),"")</f>
        <v/>
      </c>
      <c r="D486" s="467" t="str">
        <f t="array" ref="D486">IFERROR(IF(INDEX('Disaggregation Records'!$F$95:$F$183,MATCH(LEFT(Z486,255),LEFT('Disaggregation Records'!$D$95:$D$183,255),0))=0,"",INDEX('Disaggregation Records'!$F$95:$F$183,MATCH(LEFT(Z486,255),LEFT('Disaggregation Records'!$D$95:$D$183,255),0))),"")</f>
        <v/>
      </c>
      <c r="E486" s="386" t="str">
        <f t="array" ref="E486">IFERROR(IF(INDEX('Disaggregation Data'!$K$315:$K$576,MATCH(LEFT(X486,255),LEFT('Disaggregation Data'!$J$315:$J$576,255),0))=0,"",INDEX('Disaggregation Data'!$K$315:$K$576,MATCH(LEFT(X486,255),LEFT('Disaggregation Data'!J$315:$J$576,255),0))),"")</f>
        <v/>
      </c>
      <c r="F486" s="387" t="str">
        <f t="array" ref="F486">IFERROR(IF(INDEX('Disaggregation Data'!$L$315:$L$576,MATCH(LEFT(X486,255),LEFT('Disaggregation Data'!$J$315:$J$576,255),0))=0,"",INDEX('Disaggregation Data'!$L$315:$L$576,MATCH(LEFT(X486,255),LEFT('Disaggregation Data'!J$315:$J$576,255),0))),"")</f>
        <v/>
      </c>
      <c r="G486" s="442" t="str">
        <f t="array" ref="G486">IFERROR(IF(INDEX('Disaggregation Data'!$M$315:$M$576,MATCH(LEFT(X486,255),LEFT('Disaggregation Data'!$J$315:$J$576,255),0))=0,(E486/F486)*100,INDEX('Disaggregation Data'!$M$315:$M$576,MATCH(LEFT(X486,255),LEFT('Disaggregation Data'!J$315:$J$576,255),0))),"")</f>
        <v/>
      </c>
      <c r="H486" s="390" t="str">
        <f t="array" ref="H486">IFERROR(IF(INDEX('Disaggregation Data'!$N$315:$N$576,MATCH(LEFT(X486,255),LEFT('Disaggregation Data'!$J$315:$J$576,255),0))=0,"",INDEX('Disaggregation Data'!$N$315:$N$576,MATCH(LEFT(X486,255),LEFT('Disaggregation Data'!J$315:$J$576,255),0))),"")</f>
        <v/>
      </c>
      <c r="I486" s="471"/>
      <c r="J486" s="471"/>
      <c r="K486" s="471"/>
      <c r="L486" s="471"/>
      <c r="M486" s="471"/>
      <c r="N486" s="471"/>
      <c r="O486" s="471"/>
      <c r="P486" s="471"/>
      <c r="Q486" s="471"/>
      <c r="R486" s="471"/>
      <c r="S486" s="471"/>
      <c r="T486" s="471"/>
      <c r="U486" s="390" t="str">
        <f t="array" ref="U486">IFERROR(IF(INDEX('Disaggregation Data'!$O$315:$O$576,MATCH(LEFT(X486,255),LEFT('Disaggregation Data'!$J$315:$J$576,255),0))=0,"",INDEX('Disaggregation Data'!$O$315:$O$576,MATCH(LEFT(X486,255),LEFT('Disaggregation Data'!J$315:$J$576,255),0))),"")</f>
        <v/>
      </c>
      <c r="V486" s="402" t="str">
        <f t="array" ref="V486">IFERROR(IF(INDEX('Disaggregation Data'!$P$315:$P$576,MATCH(LEFT(X486,255),LEFT('Disaggregation Data'!$J$315:$J$576,255),0))=0,"",INDEX('Disaggregation Data'!$P$315:$P$576,MATCH(LEFT(X486,255),LEFT('Disaggregation Data'!J$315:$J$576,255),0))),"")</f>
        <v/>
      </c>
      <c r="W486" s="472"/>
      <c r="X486" s="472" t="str">
        <f t="shared" si="32"/>
        <v/>
      </c>
      <c r="Y486" s="472">
        <f t="shared" si="33"/>
        <v>160</v>
      </c>
      <c r="Z486" s="472" t="str">
        <f t="shared" si="34"/>
        <v/>
      </c>
      <c r="AA486" s="472" t="b">
        <f t="shared" si="35"/>
        <v>0</v>
      </c>
      <c r="AB486" s="472" t="s">
        <v>2014</v>
      </c>
      <c r="AC486" s="472" t="str">
        <f t="array" ref="AC486">IFERROR(IF(INDEX('Disaggregation Records'!$G$95:$G$183,MATCH(LEFT(Z486,255),LEFT('Disaggregation Records'!$D$95:$D$183,255),0))=0,"",INDEX('Disaggregation Records'!$G$95:$G$183,MATCH(LEFT(Z486,255),LEFT('Disaggregation Records'!$D$95:$D$183,255),0))),"")</f>
        <v/>
      </c>
      <c r="AD486" s="472" t="s">
        <v>807</v>
      </c>
      <c r="AE486" s="219"/>
      <c r="AF486" s="135"/>
      <c r="AG486" s="135"/>
    </row>
    <row r="487" spans="1:33" ht="37.5" customHeight="1" x14ac:dyDescent="0.3">
      <c r="A487" s="367">
        <v>17</v>
      </c>
      <c r="B487" s="384" t="str">
        <f>IFERROR(VLOOKUP(A487,'Coverage Indicators - Section D'!$A$10:$Y$38,25,FALSE),"")</f>
        <v/>
      </c>
      <c r="C487" s="467" t="str">
        <f t="array" ref="C487">IFERROR(IF(INDEX('Disaggregation Records'!$E$95:$E$183,MATCH(LEFT(Z487,255),LEFT('Disaggregation Records'!$D$95:$D$183,255),0))=0,"",INDEX('Disaggregation Records'!$E$95:$E$183,MATCH(LEFT(Z487,255),LEFT('Disaggregation Records'!$D$95:$D$183,255),0))),"")</f>
        <v/>
      </c>
      <c r="D487" s="467" t="str">
        <f t="array" ref="D487">IFERROR(IF(INDEX('Disaggregation Records'!$F$95:$F$183,MATCH(LEFT(Z487,255),LEFT('Disaggregation Records'!$D$95:$D$183,255),0))=0,"",INDEX('Disaggregation Records'!$F$95:$F$183,MATCH(LEFT(Z487,255),LEFT('Disaggregation Records'!$D$95:$D$183,255),0))),"")</f>
        <v/>
      </c>
      <c r="E487" s="386" t="str">
        <f t="array" ref="E487">IFERROR(IF(INDEX('Disaggregation Data'!$K$315:$K$576,MATCH(LEFT(X487,255),LEFT('Disaggregation Data'!$J$315:$J$576,255),0))=0,"",INDEX('Disaggregation Data'!$K$315:$K$576,MATCH(LEFT(X487,255),LEFT('Disaggregation Data'!J$315:$J$576,255),0))),"")</f>
        <v/>
      </c>
      <c r="F487" s="387" t="str">
        <f t="array" ref="F487">IFERROR(IF(INDEX('Disaggregation Data'!$L$315:$L$576,MATCH(LEFT(X487,255),LEFT('Disaggregation Data'!$J$315:$J$576,255),0))=0,"",INDEX('Disaggregation Data'!$L$315:$L$576,MATCH(LEFT(X487,255),LEFT('Disaggregation Data'!J$315:$J$576,255),0))),"")</f>
        <v/>
      </c>
      <c r="G487" s="442" t="str">
        <f t="array" ref="G487">IFERROR(IF(INDEX('Disaggregation Data'!$M$315:$M$576,MATCH(LEFT(X487,255),LEFT('Disaggregation Data'!$J$315:$J$576,255),0))=0,(E487/F487)*100,INDEX('Disaggregation Data'!$M$315:$M$576,MATCH(LEFT(X487,255),LEFT('Disaggregation Data'!J$315:$J$576,255),0))),"")</f>
        <v/>
      </c>
      <c r="H487" s="390" t="str">
        <f t="array" ref="H487">IFERROR(IF(INDEX('Disaggregation Data'!$N$315:$N$576,MATCH(LEFT(X487,255),LEFT('Disaggregation Data'!$J$315:$J$576,255),0))=0,"",INDEX('Disaggregation Data'!$N$315:$N$576,MATCH(LEFT(X487,255),LEFT('Disaggregation Data'!J$315:$J$576,255),0))),"")</f>
        <v/>
      </c>
      <c r="I487" s="471"/>
      <c r="J487" s="471"/>
      <c r="K487" s="471"/>
      <c r="L487" s="471"/>
      <c r="M487" s="471"/>
      <c r="N487" s="471"/>
      <c r="O487" s="471"/>
      <c r="P487" s="471"/>
      <c r="Q487" s="471"/>
      <c r="R487" s="471"/>
      <c r="S487" s="471"/>
      <c r="T487" s="471"/>
      <c r="U487" s="390" t="str">
        <f t="array" ref="U487">IFERROR(IF(INDEX('Disaggregation Data'!$O$315:$O$576,MATCH(LEFT(X487,255),LEFT('Disaggregation Data'!$J$315:$J$576,255),0))=0,"",INDEX('Disaggregation Data'!$O$315:$O$576,MATCH(LEFT(X487,255),LEFT('Disaggregation Data'!J$315:$J$576,255),0))),"")</f>
        <v/>
      </c>
      <c r="V487" s="402" t="str">
        <f t="array" ref="V487">IFERROR(IF(INDEX('Disaggregation Data'!$P$315:$P$576,MATCH(LEFT(X487,255),LEFT('Disaggregation Data'!$J$315:$J$576,255),0))=0,"",INDEX('Disaggregation Data'!$P$315:$P$576,MATCH(LEFT(X487,255),LEFT('Disaggregation Data'!J$315:$J$576,255),0))),"")</f>
        <v/>
      </c>
      <c r="W487" s="472"/>
      <c r="X487" s="472" t="str">
        <f t="shared" si="32"/>
        <v/>
      </c>
      <c r="Y487" s="472">
        <f t="shared" si="33"/>
        <v>161</v>
      </c>
      <c r="Z487" s="472" t="str">
        <f t="shared" si="34"/>
        <v/>
      </c>
      <c r="AA487" s="472" t="b">
        <f t="shared" si="35"/>
        <v>0</v>
      </c>
      <c r="AB487" s="472" t="s">
        <v>2015</v>
      </c>
      <c r="AC487" s="472" t="str">
        <f t="array" ref="AC487">IFERROR(IF(INDEX('Disaggregation Records'!$G$95:$G$183,MATCH(LEFT(Z487,255),LEFT('Disaggregation Records'!$D$95:$D$183,255),0))=0,"",INDEX('Disaggregation Records'!$G$95:$G$183,MATCH(LEFT(Z487,255),LEFT('Disaggregation Records'!$D$95:$D$183,255),0))),"")</f>
        <v/>
      </c>
      <c r="AD487" s="472" t="s">
        <v>809</v>
      </c>
      <c r="AE487" s="219"/>
      <c r="AF487" s="135"/>
      <c r="AG487" s="135"/>
    </row>
    <row r="488" spans="1:33" ht="37.5" customHeight="1" x14ac:dyDescent="0.3">
      <c r="A488" s="367">
        <v>17</v>
      </c>
      <c r="B488" s="384" t="str">
        <f>IFERROR(VLOOKUP(A488,'Coverage Indicators - Section D'!$A$10:$Y$38,25,FALSE),"")</f>
        <v/>
      </c>
      <c r="C488" s="467" t="str">
        <f t="array" ref="C488">IFERROR(IF(INDEX('Disaggregation Records'!$E$95:$E$183,MATCH(LEFT(Z488,255),LEFT('Disaggregation Records'!$D$95:$D$183,255),0))=0,"",INDEX('Disaggregation Records'!$E$95:$E$183,MATCH(LEFT(Z488,255),LEFT('Disaggregation Records'!$D$95:$D$183,255),0))),"")</f>
        <v/>
      </c>
      <c r="D488" s="467" t="str">
        <f t="array" ref="D488">IFERROR(IF(INDEX('Disaggregation Records'!$F$95:$F$183,MATCH(LEFT(Z488,255),LEFT('Disaggregation Records'!$D$95:$D$183,255),0))=0,"",INDEX('Disaggregation Records'!$F$95:$F$183,MATCH(LEFT(Z488,255),LEFT('Disaggregation Records'!$D$95:$D$183,255),0))),"")</f>
        <v/>
      </c>
      <c r="E488" s="386" t="str">
        <f t="array" ref="E488">IFERROR(IF(INDEX('Disaggregation Data'!$K$315:$K$576,MATCH(LEFT(X488,255),LEFT('Disaggregation Data'!$J$315:$J$576,255),0))=0,"",INDEX('Disaggregation Data'!$K$315:$K$576,MATCH(LEFT(X488,255),LEFT('Disaggregation Data'!J$315:$J$576,255),0))),"")</f>
        <v/>
      </c>
      <c r="F488" s="387" t="str">
        <f t="array" ref="F488">IFERROR(IF(INDEX('Disaggregation Data'!$L$315:$L$576,MATCH(LEFT(X488,255),LEFT('Disaggregation Data'!$J$315:$J$576,255),0))=0,"",INDEX('Disaggregation Data'!$L$315:$L$576,MATCH(LEFT(X488,255),LEFT('Disaggregation Data'!J$315:$J$576,255),0))),"")</f>
        <v/>
      </c>
      <c r="G488" s="442" t="str">
        <f t="array" ref="G488">IFERROR(IF(INDEX('Disaggregation Data'!$M$315:$M$576,MATCH(LEFT(X488,255),LEFT('Disaggregation Data'!$J$315:$J$576,255),0))=0,(E488/F488)*100,INDEX('Disaggregation Data'!$M$315:$M$576,MATCH(LEFT(X488,255),LEFT('Disaggregation Data'!J$315:$J$576,255),0))),"")</f>
        <v/>
      </c>
      <c r="H488" s="390" t="str">
        <f t="array" ref="H488">IFERROR(IF(INDEX('Disaggregation Data'!$N$315:$N$576,MATCH(LEFT(X488,255),LEFT('Disaggregation Data'!$J$315:$J$576,255),0))=0,"",INDEX('Disaggregation Data'!$N$315:$N$576,MATCH(LEFT(X488,255),LEFT('Disaggregation Data'!J$315:$J$576,255),0))),"")</f>
        <v/>
      </c>
      <c r="I488" s="471"/>
      <c r="J488" s="471"/>
      <c r="K488" s="471"/>
      <c r="L488" s="471"/>
      <c r="M488" s="471"/>
      <c r="N488" s="471"/>
      <c r="O488" s="471"/>
      <c r="P488" s="471"/>
      <c r="Q488" s="471"/>
      <c r="R488" s="471"/>
      <c r="S488" s="471"/>
      <c r="T488" s="471"/>
      <c r="U488" s="390" t="str">
        <f t="array" ref="U488">IFERROR(IF(INDEX('Disaggregation Data'!$O$315:$O$576,MATCH(LEFT(X488,255),LEFT('Disaggregation Data'!$J$315:$J$576,255),0))=0,"",INDEX('Disaggregation Data'!$O$315:$O$576,MATCH(LEFT(X488,255),LEFT('Disaggregation Data'!J$315:$J$576,255),0))),"")</f>
        <v/>
      </c>
      <c r="V488" s="402" t="str">
        <f t="array" ref="V488">IFERROR(IF(INDEX('Disaggregation Data'!$P$315:$P$576,MATCH(LEFT(X488,255),LEFT('Disaggregation Data'!$J$315:$J$576,255),0))=0,"",INDEX('Disaggregation Data'!$P$315:$P$576,MATCH(LEFT(X488,255),LEFT('Disaggregation Data'!J$315:$J$576,255),0))),"")</f>
        <v/>
      </c>
      <c r="W488" s="472"/>
      <c r="X488" s="472" t="str">
        <f t="shared" si="32"/>
        <v/>
      </c>
      <c r="Y488" s="472">
        <f t="shared" si="33"/>
        <v>162</v>
      </c>
      <c r="Z488" s="472" t="str">
        <f t="shared" si="34"/>
        <v/>
      </c>
      <c r="AA488" s="472" t="b">
        <f t="shared" si="35"/>
        <v>0</v>
      </c>
      <c r="AB488" s="472" t="s">
        <v>2016</v>
      </c>
      <c r="AC488" s="472" t="str">
        <f t="array" ref="AC488">IFERROR(IF(INDEX('Disaggregation Records'!$G$95:$G$183,MATCH(LEFT(Z488,255),LEFT('Disaggregation Records'!$D$95:$D$183,255),0))=0,"",INDEX('Disaggregation Records'!$G$95:$G$183,MATCH(LEFT(Z488,255),LEFT('Disaggregation Records'!$D$95:$D$183,255),0))),"")</f>
        <v/>
      </c>
      <c r="AD488" s="472" t="s">
        <v>809</v>
      </c>
      <c r="AE488" s="219"/>
      <c r="AF488" s="135"/>
      <c r="AG488" s="135"/>
    </row>
    <row r="489" spans="1:33" ht="37.5" customHeight="1" x14ac:dyDescent="0.3">
      <c r="A489" s="367">
        <v>17</v>
      </c>
      <c r="B489" s="384" t="str">
        <f>IFERROR(VLOOKUP(A489,'Coverage Indicators - Section D'!$A$10:$Y$38,25,FALSE),"")</f>
        <v/>
      </c>
      <c r="C489" s="467" t="str">
        <f t="array" ref="C489">IFERROR(IF(INDEX('Disaggregation Records'!$E$95:$E$183,MATCH(LEFT(Z489,255),LEFT('Disaggregation Records'!$D$95:$D$183,255),0))=0,"",INDEX('Disaggregation Records'!$E$95:$E$183,MATCH(LEFT(Z489,255),LEFT('Disaggregation Records'!$D$95:$D$183,255),0))),"")</f>
        <v/>
      </c>
      <c r="D489" s="467" t="str">
        <f t="array" ref="D489">IFERROR(IF(INDEX('Disaggregation Records'!$F$95:$F$183,MATCH(LEFT(Z489,255),LEFT('Disaggregation Records'!$D$95:$D$183,255),0))=0,"",INDEX('Disaggregation Records'!$F$95:$F$183,MATCH(LEFT(Z489,255),LEFT('Disaggregation Records'!$D$95:$D$183,255),0))),"")</f>
        <v/>
      </c>
      <c r="E489" s="386" t="str">
        <f t="array" ref="E489">IFERROR(IF(INDEX('Disaggregation Data'!$K$315:$K$576,MATCH(LEFT(X489,255),LEFT('Disaggregation Data'!$J$315:$J$576,255),0))=0,"",INDEX('Disaggregation Data'!$K$315:$K$576,MATCH(LEFT(X489,255),LEFT('Disaggregation Data'!J$315:$J$576,255),0))),"")</f>
        <v/>
      </c>
      <c r="F489" s="387" t="str">
        <f t="array" ref="F489">IFERROR(IF(INDEX('Disaggregation Data'!$L$315:$L$576,MATCH(LEFT(X489,255),LEFT('Disaggregation Data'!$J$315:$J$576,255),0))=0,"",INDEX('Disaggregation Data'!$L$315:$L$576,MATCH(LEFT(X489,255),LEFT('Disaggregation Data'!J$315:$J$576,255),0))),"")</f>
        <v/>
      </c>
      <c r="G489" s="442" t="str">
        <f t="array" ref="G489">IFERROR(IF(INDEX('Disaggregation Data'!$M$315:$M$576,MATCH(LEFT(X489,255),LEFT('Disaggregation Data'!$J$315:$J$576,255),0))=0,(E489/F489)*100,INDEX('Disaggregation Data'!$M$315:$M$576,MATCH(LEFT(X489,255),LEFT('Disaggregation Data'!J$315:$J$576,255),0))),"")</f>
        <v/>
      </c>
      <c r="H489" s="390" t="str">
        <f t="array" ref="H489">IFERROR(IF(INDEX('Disaggregation Data'!$N$315:$N$576,MATCH(LEFT(X489,255),LEFT('Disaggregation Data'!$J$315:$J$576,255),0))=0,"",INDEX('Disaggregation Data'!$N$315:$N$576,MATCH(LEFT(X489,255),LEFT('Disaggregation Data'!J$315:$J$576,255),0))),"")</f>
        <v/>
      </c>
      <c r="I489" s="471"/>
      <c r="J489" s="471"/>
      <c r="K489" s="471"/>
      <c r="L489" s="471"/>
      <c r="M489" s="471"/>
      <c r="N489" s="471"/>
      <c r="O489" s="471"/>
      <c r="P489" s="471"/>
      <c r="Q489" s="471"/>
      <c r="R489" s="471"/>
      <c r="S489" s="471"/>
      <c r="T489" s="471"/>
      <c r="U489" s="390" t="str">
        <f t="array" ref="U489">IFERROR(IF(INDEX('Disaggregation Data'!$O$315:$O$576,MATCH(LEFT(X489,255),LEFT('Disaggregation Data'!$J$315:$J$576,255),0))=0,"",INDEX('Disaggregation Data'!$O$315:$O$576,MATCH(LEFT(X489,255),LEFT('Disaggregation Data'!J$315:$J$576,255),0))),"")</f>
        <v/>
      </c>
      <c r="V489" s="402" t="str">
        <f t="array" ref="V489">IFERROR(IF(INDEX('Disaggregation Data'!$P$315:$P$576,MATCH(LEFT(X489,255),LEFT('Disaggregation Data'!$J$315:$J$576,255),0))=0,"",INDEX('Disaggregation Data'!$P$315:$P$576,MATCH(LEFT(X489,255),LEFT('Disaggregation Data'!J$315:$J$576,255),0))),"")</f>
        <v/>
      </c>
      <c r="W489" s="472"/>
      <c r="X489" s="472" t="str">
        <f t="shared" si="32"/>
        <v/>
      </c>
      <c r="Y489" s="472">
        <f t="shared" si="33"/>
        <v>163</v>
      </c>
      <c r="Z489" s="472" t="str">
        <f t="shared" si="34"/>
        <v/>
      </c>
      <c r="AA489" s="472" t="b">
        <f t="shared" si="35"/>
        <v>0</v>
      </c>
      <c r="AB489" s="472" t="s">
        <v>2017</v>
      </c>
      <c r="AC489" s="472" t="str">
        <f t="array" ref="AC489">IFERROR(IF(INDEX('Disaggregation Records'!$G$95:$G$183,MATCH(LEFT(Z489,255),LEFT('Disaggregation Records'!$D$95:$D$183,255),0))=0,"",INDEX('Disaggregation Records'!$G$95:$G$183,MATCH(LEFT(Z489,255),LEFT('Disaggregation Records'!$D$95:$D$183,255),0))),"")</f>
        <v/>
      </c>
      <c r="AD489" s="472" t="s">
        <v>809</v>
      </c>
      <c r="AE489" s="219"/>
      <c r="AF489" s="135"/>
      <c r="AG489" s="135"/>
    </row>
    <row r="490" spans="1:33" ht="37.5" customHeight="1" x14ac:dyDescent="0.3">
      <c r="A490" s="367">
        <v>17</v>
      </c>
      <c r="B490" s="384" t="str">
        <f>IFERROR(VLOOKUP(A490,'Coverage Indicators - Section D'!$A$10:$Y$38,25,FALSE),"")</f>
        <v/>
      </c>
      <c r="C490" s="467" t="str">
        <f t="array" ref="C490">IFERROR(IF(INDEX('Disaggregation Records'!$E$95:$E$183,MATCH(LEFT(Z490,255),LEFT('Disaggregation Records'!$D$95:$D$183,255),0))=0,"",INDEX('Disaggregation Records'!$E$95:$E$183,MATCH(LEFT(Z490,255),LEFT('Disaggregation Records'!$D$95:$D$183,255),0))),"")</f>
        <v/>
      </c>
      <c r="D490" s="467" t="str">
        <f t="array" ref="D490">IFERROR(IF(INDEX('Disaggregation Records'!$F$95:$F$183,MATCH(LEFT(Z490,255),LEFT('Disaggregation Records'!$D$95:$D$183,255),0))=0,"",INDEX('Disaggregation Records'!$F$95:$F$183,MATCH(LEFT(Z490,255),LEFT('Disaggregation Records'!$D$95:$D$183,255),0))),"")</f>
        <v/>
      </c>
      <c r="E490" s="386" t="str">
        <f t="array" ref="E490">IFERROR(IF(INDEX('Disaggregation Data'!$K$315:$K$576,MATCH(LEFT(X490,255),LEFT('Disaggregation Data'!$J$315:$J$576,255),0))=0,"",INDEX('Disaggregation Data'!$K$315:$K$576,MATCH(LEFT(X490,255),LEFT('Disaggregation Data'!J$315:$J$576,255),0))),"")</f>
        <v/>
      </c>
      <c r="F490" s="387" t="str">
        <f t="array" ref="F490">IFERROR(IF(INDEX('Disaggregation Data'!$L$315:$L$576,MATCH(LEFT(X490,255),LEFT('Disaggregation Data'!$J$315:$J$576,255),0))=0,"",INDEX('Disaggregation Data'!$L$315:$L$576,MATCH(LEFT(X490,255),LEFT('Disaggregation Data'!J$315:$J$576,255),0))),"")</f>
        <v/>
      </c>
      <c r="G490" s="442" t="str">
        <f t="array" ref="G490">IFERROR(IF(INDEX('Disaggregation Data'!$M$315:$M$576,MATCH(LEFT(X490,255),LEFT('Disaggregation Data'!$J$315:$J$576,255),0))=0,(E490/F490)*100,INDEX('Disaggregation Data'!$M$315:$M$576,MATCH(LEFT(X490,255),LEFT('Disaggregation Data'!J$315:$J$576,255),0))),"")</f>
        <v/>
      </c>
      <c r="H490" s="390" t="str">
        <f t="array" ref="H490">IFERROR(IF(INDEX('Disaggregation Data'!$N$315:$N$576,MATCH(LEFT(X490,255),LEFT('Disaggregation Data'!$J$315:$J$576,255),0))=0,"",INDEX('Disaggregation Data'!$N$315:$N$576,MATCH(LEFT(X490,255),LEFT('Disaggregation Data'!J$315:$J$576,255),0))),"")</f>
        <v/>
      </c>
      <c r="I490" s="471"/>
      <c r="J490" s="471"/>
      <c r="K490" s="471"/>
      <c r="L490" s="471"/>
      <c r="M490" s="471"/>
      <c r="N490" s="471"/>
      <c r="O490" s="471"/>
      <c r="P490" s="471"/>
      <c r="Q490" s="471"/>
      <c r="R490" s="471"/>
      <c r="S490" s="471"/>
      <c r="T490" s="471"/>
      <c r="U490" s="390" t="str">
        <f t="array" ref="U490">IFERROR(IF(INDEX('Disaggregation Data'!$O$315:$O$576,MATCH(LEFT(X490,255),LEFT('Disaggregation Data'!$J$315:$J$576,255),0))=0,"",INDEX('Disaggregation Data'!$O$315:$O$576,MATCH(LEFT(X490,255),LEFT('Disaggregation Data'!J$315:$J$576,255),0))),"")</f>
        <v/>
      </c>
      <c r="V490" s="402" t="str">
        <f t="array" ref="V490">IFERROR(IF(INDEX('Disaggregation Data'!$P$315:$P$576,MATCH(LEFT(X490,255),LEFT('Disaggregation Data'!$J$315:$J$576,255),0))=0,"",INDEX('Disaggregation Data'!$P$315:$P$576,MATCH(LEFT(X490,255),LEFT('Disaggregation Data'!J$315:$J$576,255),0))),"")</f>
        <v/>
      </c>
      <c r="W490" s="472"/>
      <c r="X490" s="472" t="str">
        <f t="shared" si="32"/>
        <v/>
      </c>
      <c r="Y490" s="472">
        <f t="shared" si="33"/>
        <v>164</v>
      </c>
      <c r="Z490" s="472" t="str">
        <f t="shared" si="34"/>
        <v/>
      </c>
      <c r="AA490" s="472" t="b">
        <f t="shared" si="35"/>
        <v>0</v>
      </c>
      <c r="AB490" s="472" t="s">
        <v>2018</v>
      </c>
      <c r="AC490" s="472" t="str">
        <f t="array" ref="AC490">IFERROR(IF(INDEX('Disaggregation Records'!$G$95:$G$183,MATCH(LEFT(Z490,255),LEFT('Disaggregation Records'!$D$95:$D$183,255),0))=0,"",INDEX('Disaggregation Records'!$G$95:$G$183,MATCH(LEFT(Z490,255),LEFT('Disaggregation Records'!$D$95:$D$183,255),0))),"")</f>
        <v/>
      </c>
      <c r="AD490" s="472" t="s">
        <v>809</v>
      </c>
      <c r="AE490" s="219"/>
      <c r="AF490" s="135"/>
      <c r="AG490" s="135"/>
    </row>
    <row r="491" spans="1:33" ht="37.5" customHeight="1" x14ac:dyDescent="0.3">
      <c r="A491" s="367">
        <v>17</v>
      </c>
      <c r="B491" s="384" t="str">
        <f>IFERROR(VLOOKUP(A491,'Coverage Indicators - Section D'!$A$10:$Y$38,25,FALSE),"")</f>
        <v/>
      </c>
      <c r="C491" s="467" t="str">
        <f t="array" ref="C491">IFERROR(IF(INDEX('Disaggregation Records'!$E$95:$E$183,MATCH(LEFT(Z491,255),LEFT('Disaggregation Records'!$D$95:$D$183,255),0))=0,"",INDEX('Disaggregation Records'!$E$95:$E$183,MATCH(LEFT(Z491,255),LEFT('Disaggregation Records'!$D$95:$D$183,255),0))),"")</f>
        <v/>
      </c>
      <c r="D491" s="467" t="str">
        <f t="array" ref="D491">IFERROR(IF(INDEX('Disaggregation Records'!$F$95:$F$183,MATCH(LEFT(Z491,255),LEFT('Disaggregation Records'!$D$95:$D$183,255),0))=0,"",INDEX('Disaggregation Records'!$F$95:$F$183,MATCH(LEFT(Z491,255),LEFT('Disaggregation Records'!$D$95:$D$183,255),0))),"")</f>
        <v/>
      </c>
      <c r="E491" s="386" t="str">
        <f t="array" ref="E491">IFERROR(IF(INDEX('Disaggregation Data'!$K$315:$K$576,MATCH(LEFT(X491,255),LEFT('Disaggregation Data'!$J$315:$J$576,255),0))=0,"",INDEX('Disaggregation Data'!$K$315:$K$576,MATCH(LEFT(X491,255),LEFT('Disaggregation Data'!J$315:$J$576,255),0))),"")</f>
        <v/>
      </c>
      <c r="F491" s="387" t="str">
        <f t="array" ref="F491">IFERROR(IF(INDEX('Disaggregation Data'!$L$315:$L$576,MATCH(LEFT(X491,255),LEFT('Disaggregation Data'!$J$315:$J$576,255),0))=0,"",INDEX('Disaggregation Data'!$L$315:$L$576,MATCH(LEFT(X491,255),LEFT('Disaggregation Data'!J$315:$J$576,255),0))),"")</f>
        <v/>
      </c>
      <c r="G491" s="442" t="str">
        <f t="array" ref="G491">IFERROR(IF(INDEX('Disaggregation Data'!$M$315:$M$576,MATCH(LEFT(X491,255),LEFT('Disaggregation Data'!$J$315:$J$576,255),0))=0,(E491/F491)*100,INDEX('Disaggregation Data'!$M$315:$M$576,MATCH(LEFT(X491,255),LEFT('Disaggregation Data'!J$315:$J$576,255),0))),"")</f>
        <v/>
      </c>
      <c r="H491" s="390" t="str">
        <f t="array" ref="H491">IFERROR(IF(INDEX('Disaggregation Data'!$N$315:$N$576,MATCH(LEFT(X491,255),LEFT('Disaggregation Data'!$J$315:$J$576,255),0))=0,"",INDEX('Disaggregation Data'!$N$315:$N$576,MATCH(LEFT(X491,255),LEFT('Disaggregation Data'!J$315:$J$576,255),0))),"")</f>
        <v/>
      </c>
      <c r="I491" s="471"/>
      <c r="J491" s="471"/>
      <c r="K491" s="471"/>
      <c r="L491" s="471"/>
      <c r="M491" s="471"/>
      <c r="N491" s="471"/>
      <c r="O491" s="471"/>
      <c r="P491" s="471"/>
      <c r="Q491" s="471"/>
      <c r="R491" s="471"/>
      <c r="S491" s="471"/>
      <c r="T491" s="471"/>
      <c r="U491" s="390" t="str">
        <f t="array" ref="U491">IFERROR(IF(INDEX('Disaggregation Data'!$O$315:$O$576,MATCH(LEFT(X491,255),LEFT('Disaggregation Data'!$J$315:$J$576,255),0))=0,"",INDEX('Disaggregation Data'!$O$315:$O$576,MATCH(LEFT(X491,255),LEFT('Disaggregation Data'!J$315:$J$576,255),0))),"")</f>
        <v/>
      </c>
      <c r="V491" s="402" t="str">
        <f t="array" ref="V491">IFERROR(IF(INDEX('Disaggregation Data'!$P$315:$P$576,MATCH(LEFT(X491,255),LEFT('Disaggregation Data'!$J$315:$J$576,255),0))=0,"",INDEX('Disaggregation Data'!$P$315:$P$576,MATCH(LEFT(X491,255),LEFT('Disaggregation Data'!J$315:$J$576,255),0))),"")</f>
        <v/>
      </c>
      <c r="W491" s="472"/>
      <c r="X491" s="472" t="str">
        <f t="shared" si="32"/>
        <v/>
      </c>
      <c r="Y491" s="472">
        <f t="shared" si="33"/>
        <v>165</v>
      </c>
      <c r="Z491" s="472" t="str">
        <f t="shared" si="34"/>
        <v/>
      </c>
      <c r="AA491" s="472" t="b">
        <f t="shared" si="35"/>
        <v>0</v>
      </c>
      <c r="AB491" s="472" t="s">
        <v>2019</v>
      </c>
      <c r="AC491" s="472" t="str">
        <f t="array" ref="AC491">IFERROR(IF(INDEX('Disaggregation Records'!$G$95:$G$183,MATCH(LEFT(Z491,255),LEFT('Disaggregation Records'!$D$95:$D$183,255),0))=0,"",INDEX('Disaggregation Records'!$G$95:$G$183,MATCH(LEFT(Z491,255),LEFT('Disaggregation Records'!$D$95:$D$183,255),0))),"")</f>
        <v/>
      </c>
      <c r="AD491" s="472" t="s">
        <v>809</v>
      </c>
      <c r="AE491" s="219"/>
      <c r="AF491" s="135"/>
      <c r="AG491" s="135"/>
    </row>
    <row r="492" spans="1:33" ht="37.5" customHeight="1" x14ac:dyDescent="0.3">
      <c r="A492" s="367">
        <v>17</v>
      </c>
      <c r="B492" s="384" t="str">
        <f>IFERROR(VLOOKUP(A492,'Coverage Indicators - Section D'!$A$10:$Y$38,25,FALSE),"")</f>
        <v/>
      </c>
      <c r="C492" s="467" t="str">
        <f t="array" ref="C492">IFERROR(IF(INDEX('Disaggregation Records'!$E$95:$E$183,MATCH(LEFT(Z492,255),LEFT('Disaggregation Records'!$D$95:$D$183,255),0))=0,"",INDEX('Disaggregation Records'!$E$95:$E$183,MATCH(LEFT(Z492,255),LEFT('Disaggregation Records'!$D$95:$D$183,255),0))),"")</f>
        <v/>
      </c>
      <c r="D492" s="467" t="str">
        <f t="array" ref="D492">IFERROR(IF(INDEX('Disaggregation Records'!$F$95:$F$183,MATCH(LEFT(Z492,255),LEFT('Disaggregation Records'!$D$95:$D$183,255),0))=0,"",INDEX('Disaggregation Records'!$F$95:$F$183,MATCH(LEFT(Z492,255),LEFT('Disaggregation Records'!$D$95:$D$183,255),0))),"")</f>
        <v/>
      </c>
      <c r="E492" s="386" t="str">
        <f t="array" ref="E492">IFERROR(IF(INDEX('Disaggregation Data'!$K$315:$K$576,MATCH(LEFT(X492,255),LEFT('Disaggregation Data'!$J$315:$J$576,255),0))=0,"",INDEX('Disaggregation Data'!$K$315:$K$576,MATCH(LEFT(X492,255),LEFT('Disaggregation Data'!J$315:$J$576,255),0))),"")</f>
        <v/>
      </c>
      <c r="F492" s="387" t="str">
        <f t="array" ref="F492">IFERROR(IF(INDEX('Disaggregation Data'!$L$315:$L$576,MATCH(LEFT(X492,255),LEFT('Disaggregation Data'!$J$315:$J$576,255),0))=0,"",INDEX('Disaggregation Data'!$L$315:$L$576,MATCH(LEFT(X492,255),LEFT('Disaggregation Data'!J$315:$J$576,255),0))),"")</f>
        <v/>
      </c>
      <c r="G492" s="442" t="str">
        <f t="array" ref="G492">IFERROR(IF(INDEX('Disaggregation Data'!$M$315:$M$576,MATCH(LEFT(X492,255),LEFT('Disaggregation Data'!$J$315:$J$576,255),0))=0,(E492/F492)*100,INDEX('Disaggregation Data'!$M$315:$M$576,MATCH(LEFT(X492,255),LEFT('Disaggregation Data'!J$315:$J$576,255),0))),"")</f>
        <v/>
      </c>
      <c r="H492" s="390" t="str">
        <f t="array" ref="H492">IFERROR(IF(INDEX('Disaggregation Data'!$N$315:$N$576,MATCH(LEFT(X492,255),LEFT('Disaggregation Data'!$J$315:$J$576,255),0))=0,"",INDEX('Disaggregation Data'!$N$315:$N$576,MATCH(LEFT(X492,255),LEFT('Disaggregation Data'!J$315:$J$576,255),0))),"")</f>
        <v/>
      </c>
      <c r="I492" s="471"/>
      <c r="J492" s="471"/>
      <c r="K492" s="471"/>
      <c r="L492" s="471"/>
      <c r="M492" s="471"/>
      <c r="N492" s="471"/>
      <c r="O492" s="471"/>
      <c r="P492" s="471"/>
      <c r="Q492" s="471"/>
      <c r="R492" s="471"/>
      <c r="S492" s="471"/>
      <c r="T492" s="471"/>
      <c r="U492" s="390" t="str">
        <f t="array" ref="U492">IFERROR(IF(INDEX('Disaggregation Data'!$O$315:$O$576,MATCH(LEFT(X492,255),LEFT('Disaggregation Data'!$J$315:$J$576,255),0))=0,"",INDEX('Disaggregation Data'!$O$315:$O$576,MATCH(LEFT(X492,255),LEFT('Disaggregation Data'!J$315:$J$576,255),0))),"")</f>
        <v/>
      </c>
      <c r="V492" s="402" t="str">
        <f t="array" ref="V492">IFERROR(IF(INDEX('Disaggregation Data'!$P$315:$P$576,MATCH(LEFT(X492,255),LEFT('Disaggregation Data'!$J$315:$J$576,255),0))=0,"",INDEX('Disaggregation Data'!$P$315:$P$576,MATCH(LEFT(X492,255),LEFT('Disaggregation Data'!J$315:$J$576,255),0))),"")</f>
        <v/>
      </c>
      <c r="W492" s="472"/>
      <c r="X492" s="472" t="str">
        <f t="shared" si="32"/>
        <v/>
      </c>
      <c r="Y492" s="472">
        <f t="shared" si="33"/>
        <v>166</v>
      </c>
      <c r="Z492" s="472" t="str">
        <f t="shared" si="34"/>
        <v/>
      </c>
      <c r="AA492" s="472" t="b">
        <f t="shared" si="35"/>
        <v>0</v>
      </c>
      <c r="AB492" s="472" t="s">
        <v>2020</v>
      </c>
      <c r="AC492" s="472" t="str">
        <f t="array" ref="AC492">IFERROR(IF(INDEX('Disaggregation Records'!$G$95:$G$183,MATCH(LEFT(Z492,255),LEFT('Disaggregation Records'!$D$95:$D$183,255),0))=0,"",INDEX('Disaggregation Records'!$G$95:$G$183,MATCH(LEFT(Z492,255),LEFT('Disaggregation Records'!$D$95:$D$183,255),0))),"")</f>
        <v/>
      </c>
      <c r="AD492" s="472" t="s">
        <v>809</v>
      </c>
      <c r="AE492" s="219"/>
      <c r="AF492" s="135"/>
      <c r="AG492" s="135"/>
    </row>
    <row r="493" spans="1:33" ht="37.5" customHeight="1" x14ac:dyDescent="0.3">
      <c r="A493" s="367">
        <v>17</v>
      </c>
      <c r="B493" s="384" t="str">
        <f>IFERROR(VLOOKUP(A493,'Coverage Indicators - Section D'!$A$10:$Y$38,25,FALSE),"")</f>
        <v/>
      </c>
      <c r="C493" s="467" t="str">
        <f t="array" ref="C493">IFERROR(IF(INDEX('Disaggregation Records'!$E$95:$E$183,MATCH(LEFT(Z493,255),LEFT('Disaggregation Records'!$D$95:$D$183,255),0))=0,"",INDEX('Disaggregation Records'!$E$95:$E$183,MATCH(LEFT(Z493,255),LEFT('Disaggregation Records'!$D$95:$D$183,255),0))),"")</f>
        <v/>
      </c>
      <c r="D493" s="467" t="str">
        <f t="array" ref="D493">IFERROR(IF(INDEX('Disaggregation Records'!$F$95:$F$183,MATCH(LEFT(Z493,255),LEFT('Disaggregation Records'!$D$95:$D$183,255),0))=0,"",INDEX('Disaggregation Records'!$F$95:$F$183,MATCH(LEFT(Z493,255),LEFT('Disaggregation Records'!$D$95:$D$183,255),0))),"")</f>
        <v/>
      </c>
      <c r="E493" s="386" t="str">
        <f t="array" ref="E493">IFERROR(IF(INDEX('Disaggregation Data'!$K$315:$K$576,MATCH(LEFT(X493,255),LEFT('Disaggregation Data'!$J$315:$J$576,255),0))=0,"",INDEX('Disaggregation Data'!$K$315:$K$576,MATCH(LEFT(X493,255),LEFT('Disaggregation Data'!J$315:$J$576,255),0))),"")</f>
        <v/>
      </c>
      <c r="F493" s="387" t="str">
        <f t="array" ref="F493">IFERROR(IF(INDEX('Disaggregation Data'!$L$315:$L$576,MATCH(LEFT(X493,255),LEFT('Disaggregation Data'!$J$315:$J$576,255),0))=0,"",INDEX('Disaggregation Data'!$L$315:$L$576,MATCH(LEFT(X493,255),LEFT('Disaggregation Data'!J$315:$J$576,255),0))),"")</f>
        <v/>
      </c>
      <c r="G493" s="442" t="str">
        <f t="array" ref="G493">IFERROR(IF(INDEX('Disaggregation Data'!$M$315:$M$576,MATCH(LEFT(X493,255),LEFT('Disaggregation Data'!$J$315:$J$576,255),0))=0,(E493/F493)*100,INDEX('Disaggregation Data'!$M$315:$M$576,MATCH(LEFT(X493,255),LEFT('Disaggregation Data'!J$315:$J$576,255),0))),"")</f>
        <v/>
      </c>
      <c r="H493" s="390" t="str">
        <f t="array" ref="H493">IFERROR(IF(INDEX('Disaggregation Data'!$N$315:$N$576,MATCH(LEFT(X493,255),LEFT('Disaggregation Data'!$J$315:$J$576,255),0))=0,"",INDEX('Disaggregation Data'!$N$315:$N$576,MATCH(LEFT(X493,255),LEFT('Disaggregation Data'!J$315:$J$576,255),0))),"")</f>
        <v/>
      </c>
      <c r="I493" s="471"/>
      <c r="J493" s="471"/>
      <c r="K493" s="471"/>
      <c r="L493" s="471"/>
      <c r="M493" s="471"/>
      <c r="N493" s="471"/>
      <c r="O493" s="471"/>
      <c r="P493" s="471"/>
      <c r="Q493" s="471"/>
      <c r="R493" s="471"/>
      <c r="S493" s="471"/>
      <c r="T493" s="471"/>
      <c r="U493" s="390" t="str">
        <f t="array" ref="U493">IFERROR(IF(INDEX('Disaggregation Data'!$O$315:$O$576,MATCH(LEFT(X493,255),LEFT('Disaggregation Data'!$J$315:$J$576,255),0))=0,"",INDEX('Disaggregation Data'!$O$315:$O$576,MATCH(LEFT(X493,255),LEFT('Disaggregation Data'!J$315:$J$576,255),0))),"")</f>
        <v/>
      </c>
      <c r="V493" s="402" t="str">
        <f t="array" ref="V493">IFERROR(IF(INDEX('Disaggregation Data'!$P$315:$P$576,MATCH(LEFT(X493,255),LEFT('Disaggregation Data'!$J$315:$J$576,255),0))=0,"",INDEX('Disaggregation Data'!$P$315:$P$576,MATCH(LEFT(X493,255),LEFT('Disaggregation Data'!J$315:$J$576,255),0))),"")</f>
        <v/>
      </c>
      <c r="W493" s="472"/>
      <c r="X493" s="472" t="str">
        <f t="shared" si="32"/>
        <v/>
      </c>
      <c r="Y493" s="472">
        <f t="shared" si="33"/>
        <v>167</v>
      </c>
      <c r="Z493" s="472" t="str">
        <f t="shared" si="34"/>
        <v/>
      </c>
      <c r="AA493" s="472" t="b">
        <f t="shared" si="35"/>
        <v>0</v>
      </c>
      <c r="AB493" s="472" t="s">
        <v>2021</v>
      </c>
      <c r="AC493" s="472" t="str">
        <f t="array" ref="AC493">IFERROR(IF(INDEX('Disaggregation Records'!$G$95:$G$183,MATCH(LEFT(Z493,255),LEFT('Disaggregation Records'!$D$95:$D$183,255),0))=0,"",INDEX('Disaggregation Records'!$G$95:$G$183,MATCH(LEFT(Z493,255),LEFT('Disaggregation Records'!$D$95:$D$183,255),0))),"")</f>
        <v/>
      </c>
      <c r="AD493" s="472" t="s">
        <v>809</v>
      </c>
      <c r="AE493" s="219"/>
      <c r="AF493" s="135"/>
      <c r="AG493" s="135"/>
    </row>
    <row r="494" spans="1:33" ht="37.5" customHeight="1" x14ac:dyDescent="0.3">
      <c r="A494" s="367">
        <v>17</v>
      </c>
      <c r="B494" s="384" t="str">
        <f>IFERROR(VLOOKUP(A494,'Coverage Indicators - Section D'!$A$10:$Y$38,25,FALSE),"")</f>
        <v/>
      </c>
      <c r="C494" s="467" t="str">
        <f t="array" ref="C494">IFERROR(IF(INDEX('Disaggregation Records'!$E$95:$E$183,MATCH(LEFT(Z494,255),LEFT('Disaggregation Records'!$D$95:$D$183,255),0))=0,"",INDEX('Disaggregation Records'!$E$95:$E$183,MATCH(LEFT(Z494,255),LEFT('Disaggregation Records'!$D$95:$D$183,255),0))),"")</f>
        <v/>
      </c>
      <c r="D494" s="467" t="str">
        <f t="array" ref="D494">IFERROR(IF(INDEX('Disaggregation Records'!$F$95:$F$183,MATCH(LEFT(Z494,255),LEFT('Disaggregation Records'!$D$95:$D$183,255),0))=0,"",INDEX('Disaggregation Records'!$F$95:$F$183,MATCH(LEFT(Z494,255),LEFT('Disaggregation Records'!$D$95:$D$183,255),0))),"")</f>
        <v/>
      </c>
      <c r="E494" s="386" t="str">
        <f t="array" ref="E494">IFERROR(IF(INDEX('Disaggregation Data'!$K$315:$K$576,MATCH(LEFT(X494,255),LEFT('Disaggregation Data'!$J$315:$J$576,255),0))=0,"",INDEX('Disaggregation Data'!$K$315:$K$576,MATCH(LEFT(X494,255),LEFT('Disaggregation Data'!J$315:$J$576,255),0))),"")</f>
        <v/>
      </c>
      <c r="F494" s="387" t="str">
        <f t="array" ref="F494">IFERROR(IF(INDEX('Disaggregation Data'!$L$315:$L$576,MATCH(LEFT(X494,255),LEFT('Disaggregation Data'!$J$315:$J$576,255),0))=0,"",INDEX('Disaggregation Data'!$L$315:$L$576,MATCH(LEFT(X494,255),LEFT('Disaggregation Data'!J$315:$J$576,255),0))),"")</f>
        <v/>
      </c>
      <c r="G494" s="442" t="str">
        <f t="array" ref="G494">IFERROR(IF(INDEX('Disaggregation Data'!$M$315:$M$576,MATCH(LEFT(X494,255),LEFT('Disaggregation Data'!$J$315:$J$576,255),0))=0,(E494/F494)*100,INDEX('Disaggregation Data'!$M$315:$M$576,MATCH(LEFT(X494,255),LEFT('Disaggregation Data'!J$315:$J$576,255),0))),"")</f>
        <v/>
      </c>
      <c r="H494" s="390" t="str">
        <f t="array" ref="H494">IFERROR(IF(INDEX('Disaggregation Data'!$N$315:$N$576,MATCH(LEFT(X494,255),LEFT('Disaggregation Data'!$J$315:$J$576,255),0))=0,"",INDEX('Disaggregation Data'!$N$315:$N$576,MATCH(LEFT(X494,255),LEFT('Disaggregation Data'!J$315:$J$576,255),0))),"")</f>
        <v/>
      </c>
      <c r="I494" s="471"/>
      <c r="J494" s="471"/>
      <c r="K494" s="471"/>
      <c r="L494" s="471"/>
      <c r="M494" s="471"/>
      <c r="N494" s="471"/>
      <c r="O494" s="471"/>
      <c r="P494" s="471"/>
      <c r="Q494" s="471"/>
      <c r="R494" s="471"/>
      <c r="S494" s="471"/>
      <c r="T494" s="471"/>
      <c r="U494" s="390" t="str">
        <f t="array" ref="U494">IFERROR(IF(INDEX('Disaggregation Data'!$O$315:$O$576,MATCH(LEFT(X494,255),LEFT('Disaggregation Data'!$J$315:$J$576,255),0))=0,"",INDEX('Disaggregation Data'!$O$315:$O$576,MATCH(LEFT(X494,255),LEFT('Disaggregation Data'!J$315:$J$576,255),0))),"")</f>
        <v/>
      </c>
      <c r="V494" s="402" t="str">
        <f t="array" ref="V494">IFERROR(IF(INDEX('Disaggregation Data'!$P$315:$P$576,MATCH(LEFT(X494,255),LEFT('Disaggregation Data'!$J$315:$J$576,255),0))=0,"",INDEX('Disaggregation Data'!$P$315:$P$576,MATCH(LEFT(X494,255),LEFT('Disaggregation Data'!J$315:$J$576,255),0))),"")</f>
        <v/>
      </c>
      <c r="W494" s="472"/>
      <c r="X494" s="472" t="str">
        <f t="shared" si="32"/>
        <v/>
      </c>
      <c r="Y494" s="472">
        <f t="shared" si="33"/>
        <v>168</v>
      </c>
      <c r="Z494" s="472" t="str">
        <f t="shared" si="34"/>
        <v/>
      </c>
      <c r="AA494" s="472" t="b">
        <f t="shared" si="35"/>
        <v>0</v>
      </c>
      <c r="AB494" s="472" t="s">
        <v>2022</v>
      </c>
      <c r="AC494" s="472" t="str">
        <f t="array" ref="AC494">IFERROR(IF(INDEX('Disaggregation Records'!$G$95:$G$183,MATCH(LEFT(Z494,255),LEFT('Disaggregation Records'!$D$95:$D$183,255),0))=0,"",INDEX('Disaggregation Records'!$G$95:$G$183,MATCH(LEFT(Z494,255),LEFT('Disaggregation Records'!$D$95:$D$183,255),0))),"")</f>
        <v/>
      </c>
      <c r="AD494" s="472" t="s">
        <v>809</v>
      </c>
      <c r="AE494" s="219"/>
      <c r="AF494" s="135"/>
      <c r="AG494" s="135"/>
    </row>
    <row r="495" spans="1:33" ht="37.5" customHeight="1" x14ac:dyDescent="0.3">
      <c r="A495" s="367">
        <v>17</v>
      </c>
      <c r="B495" s="384" t="str">
        <f>IFERROR(VLOOKUP(A495,'Coverage Indicators - Section D'!$A$10:$Y$38,25,FALSE),"")</f>
        <v/>
      </c>
      <c r="C495" s="467" t="str">
        <f t="array" ref="C495">IFERROR(IF(INDEX('Disaggregation Records'!$E$95:$E$183,MATCH(LEFT(Z495,255),LEFT('Disaggregation Records'!$D$95:$D$183,255),0))=0,"",INDEX('Disaggregation Records'!$E$95:$E$183,MATCH(LEFT(Z495,255),LEFT('Disaggregation Records'!$D$95:$D$183,255),0))),"")</f>
        <v/>
      </c>
      <c r="D495" s="467" t="str">
        <f t="array" ref="D495">IFERROR(IF(INDEX('Disaggregation Records'!$F$95:$F$183,MATCH(LEFT(Z495,255),LEFT('Disaggregation Records'!$D$95:$D$183,255),0))=0,"",INDEX('Disaggregation Records'!$F$95:$F$183,MATCH(LEFT(Z495,255),LEFT('Disaggregation Records'!$D$95:$D$183,255),0))),"")</f>
        <v/>
      </c>
      <c r="E495" s="386" t="str">
        <f t="array" ref="E495">IFERROR(IF(INDEX('Disaggregation Data'!$K$315:$K$576,MATCH(LEFT(X495,255),LEFT('Disaggregation Data'!$J$315:$J$576,255),0))=0,"",INDEX('Disaggregation Data'!$K$315:$K$576,MATCH(LEFT(X495,255),LEFT('Disaggregation Data'!J$315:$J$576,255),0))),"")</f>
        <v/>
      </c>
      <c r="F495" s="387" t="str">
        <f t="array" ref="F495">IFERROR(IF(INDEX('Disaggregation Data'!$L$315:$L$576,MATCH(LEFT(X495,255),LEFT('Disaggregation Data'!$J$315:$J$576,255),0))=0,"",INDEX('Disaggregation Data'!$L$315:$L$576,MATCH(LEFT(X495,255),LEFT('Disaggregation Data'!J$315:$J$576,255),0))),"")</f>
        <v/>
      </c>
      <c r="G495" s="442" t="str">
        <f t="array" ref="G495">IFERROR(IF(INDEX('Disaggregation Data'!$M$315:$M$576,MATCH(LEFT(X495,255),LEFT('Disaggregation Data'!$J$315:$J$576,255),0))=0,(E495/F495)*100,INDEX('Disaggregation Data'!$M$315:$M$576,MATCH(LEFT(X495,255),LEFT('Disaggregation Data'!J$315:$J$576,255),0))),"")</f>
        <v/>
      </c>
      <c r="H495" s="390" t="str">
        <f t="array" ref="H495">IFERROR(IF(INDEX('Disaggregation Data'!$N$315:$N$576,MATCH(LEFT(X495,255),LEFT('Disaggregation Data'!$J$315:$J$576,255),0))=0,"",INDEX('Disaggregation Data'!$N$315:$N$576,MATCH(LEFT(X495,255),LEFT('Disaggregation Data'!J$315:$J$576,255),0))),"")</f>
        <v/>
      </c>
      <c r="I495" s="471"/>
      <c r="J495" s="471"/>
      <c r="K495" s="471"/>
      <c r="L495" s="471"/>
      <c r="M495" s="471"/>
      <c r="N495" s="471"/>
      <c r="O495" s="471"/>
      <c r="P495" s="471"/>
      <c r="Q495" s="471"/>
      <c r="R495" s="471"/>
      <c r="S495" s="471"/>
      <c r="T495" s="471"/>
      <c r="U495" s="390" t="str">
        <f t="array" ref="U495">IFERROR(IF(INDEX('Disaggregation Data'!$O$315:$O$576,MATCH(LEFT(X495,255),LEFT('Disaggregation Data'!$J$315:$J$576,255),0))=0,"",INDEX('Disaggregation Data'!$O$315:$O$576,MATCH(LEFT(X495,255),LEFT('Disaggregation Data'!J$315:$J$576,255),0))),"")</f>
        <v/>
      </c>
      <c r="V495" s="402" t="str">
        <f t="array" ref="V495">IFERROR(IF(INDEX('Disaggregation Data'!$P$315:$P$576,MATCH(LEFT(X495,255),LEFT('Disaggregation Data'!$J$315:$J$576,255),0))=0,"",INDEX('Disaggregation Data'!$P$315:$P$576,MATCH(LEFT(X495,255),LEFT('Disaggregation Data'!J$315:$J$576,255),0))),"")</f>
        <v/>
      </c>
      <c r="W495" s="472"/>
      <c r="X495" s="472" t="str">
        <f t="shared" si="32"/>
        <v/>
      </c>
      <c r="Y495" s="472">
        <f t="shared" si="33"/>
        <v>169</v>
      </c>
      <c r="Z495" s="472" t="str">
        <f t="shared" si="34"/>
        <v/>
      </c>
      <c r="AA495" s="472" t="b">
        <f t="shared" si="35"/>
        <v>0</v>
      </c>
      <c r="AB495" s="472" t="s">
        <v>2023</v>
      </c>
      <c r="AC495" s="472" t="str">
        <f t="array" ref="AC495">IFERROR(IF(INDEX('Disaggregation Records'!$G$95:$G$183,MATCH(LEFT(Z495,255),LEFT('Disaggregation Records'!$D$95:$D$183,255),0))=0,"",INDEX('Disaggregation Records'!$G$95:$G$183,MATCH(LEFT(Z495,255),LEFT('Disaggregation Records'!$D$95:$D$183,255),0))),"")</f>
        <v/>
      </c>
      <c r="AD495" s="472" t="s">
        <v>809</v>
      </c>
      <c r="AE495" s="219"/>
      <c r="AF495" s="135"/>
      <c r="AG495" s="135"/>
    </row>
    <row r="496" spans="1:33" ht="37.5" customHeight="1" x14ac:dyDescent="0.3">
      <c r="A496" s="367">
        <v>17</v>
      </c>
      <c r="B496" s="384" t="str">
        <f>IFERROR(VLOOKUP(A496,'Coverage Indicators - Section D'!$A$10:$Y$38,25,FALSE),"")</f>
        <v/>
      </c>
      <c r="C496" s="467" t="str">
        <f t="array" ref="C496">IFERROR(IF(INDEX('Disaggregation Records'!$E$95:$E$183,MATCH(LEFT(Z496,255),LEFT('Disaggregation Records'!$D$95:$D$183,255),0))=0,"",INDEX('Disaggregation Records'!$E$95:$E$183,MATCH(LEFT(Z496,255),LEFT('Disaggregation Records'!$D$95:$D$183,255),0))),"")</f>
        <v/>
      </c>
      <c r="D496" s="467" t="str">
        <f t="array" ref="D496">IFERROR(IF(INDEX('Disaggregation Records'!$F$95:$F$183,MATCH(LEFT(Z496,255),LEFT('Disaggregation Records'!$D$95:$D$183,255),0))=0,"",INDEX('Disaggregation Records'!$F$95:$F$183,MATCH(LEFT(Z496,255),LEFT('Disaggregation Records'!$D$95:$D$183,255),0))),"")</f>
        <v/>
      </c>
      <c r="E496" s="386" t="str">
        <f t="array" ref="E496">IFERROR(IF(INDEX('Disaggregation Data'!$K$315:$K$576,MATCH(LEFT(X496,255),LEFT('Disaggregation Data'!$J$315:$J$576,255),0))=0,"",INDEX('Disaggregation Data'!$K$315:$K$576,MATCH(LEFT(X496,255),LEFT('Disaggregation Data'!J$315:$J$576,255),0))),"")</f>
        <v/>
      </c>
      <c r="F496" s="387" t="str">
        <f t="array" ref="F496">IFERROR(IF(INDEX('Disaggregation Data'!$L$315:$L$576,MATCH(LEFT(X496,255),LEFT('Disaggregation Data'!$J$315:$J$576,255),0))=0,"",INDEX('Disaggregation Data'!$L$315:$L$576,MATCH(LEFT(X496,255),LEFT('Disaggregation Data'!J$315:$J$576,255),0))),"")</f>
        <v/>
      </c>
      <c r="G496" s="442" t="str">
        <f t="array" ref="G496">IFERROR(IF(INDEX('Disaggregation Data'!$M$315:$M$576,MATCH(LEFT(X496,255),LEFT('Disaggregation Data'!$J$315:$J$576,255),0))=0,(E496/F496)*100,INDEX('Disaggregation Data'!$M$315:$M$576,MATCH(LEFT(X496,255),LEFT('Disaggregation Data'!J$315:$J$576,255),0))),"")</f>
        <v/>
      </c>
      <c r="H496" s="390" t="str">
        <f t="array" ref="H496">IFERROR(IF(INDEX('Disaggregation Data'!$N$315:$N$576,MATCH(LEFT(X496,255),LEFT('Disaggregation Data'!$J$315:$J$576,255),0))=0,"",INDEX('Disaggregation Data'!$N$315:$N$576,MATCH(LEFT(X496,255),LEFT('Disaggregation Data'!J$315:$J$576,255),0))),"")</f>
        <v/>
      </c>
      <c r="I496" s="471"/>
      <c r="J496" s="471"/>
      <c r="K496" s="471"/>
      <c r="L496" s="471"/>
      <c r="M496" s="471"/>
      <c r="N496" s="471"/>
      <c r="O496" s="471"/>
      <c r="P496" s="471"/>
      <c r="Q496" s="471"/>
      <c r="R496" s="471"/>
      <c r="S496" s="471"/>
      <c r="T496" s="471"/>
      <c r="U496" s="390" t="str">
        <f t="array" ref="U496">IFERROR(IF(INDEX('Disaggregation Data'!$O$315:$O$576,MATCH(LEFT(X496,255),LEFT('Disaggregation Data'!$J$315:$J$576,255),0))=0,"",INDEX('Disaggregation Data'!$O$315:$O$576,MATCH(LEFT(X496,255),LEFT('Disaggregation Data'!J$315:$J$576,255),0))),"")</f>
        <v/>
      </c>
      <c r="V496" s="402" t="str">
        <f t="array" ref="V496">IFERROR(IF(INDEX('Disaggregation Data'!$P$315:$P$576,MATCH(LEFT(X496,255),LEFT('Disaggregation Data'!$J$315:$J$576,255),0))=0,"",INDEX('Disaggregation Data'!$P$315:$P$576,MATCH(LEFT(X496,255),LEFT('Disaggregation Data'!J$315:$J$576,255),0))),"")</f>
        <v/>
      </c>
      <c r="W496" s="472"/>
      <c r="X496" s="472" t="str">
        <f t="shared" si="32"/>
        <v/>
      </c>
      <c r="Y496" s="472">
        <f t="shared" si="33"/>
        <v>170</v>
      </c>
      <c r="Z496" s="472" t="str">
        <f t="shared" si="34"/>
        <v/>
      </c>
      <c r="AA496" s="472" t="b">
        <f t="shared" si="35"/>
        <v>0</v>
      </c>
      <c r="AB496" s="472" t="s">
        <v>2024</v>
      </c>
      <c r="AC496" s="472" t="str">
        <f t="array" ref="AC496">IFERROR(IF(INDEX('Disaggregation Records'!$G$95:$G$183,MATCH(LEFT(Z496,255),LEFT('Disaggregation Records'!$D$95:$D$183,255),0))=0,"",INDEX('Disaggregation Records'!$G$95:$G$183,MATCH(LEFT(Z496,255),LEFT('Disaggregation Records'!$D$95:$D$183,255),0))),"")</f>
        <v/>
      </c>
      <c r="AD496" s="472" t="s">
        <v>809</v>
      </c>
      <c r="AE496" s="219"/>
      <c r="AF496" s="135"/>
      <c r="AG496" s="135"/>
    </row>
    <row r="497" spans="1:33" ht="37.5" customHeight="1" x14ac:dyDescent="0.3">
      <c r="A497" s="367">
        <v>18</v>
      </c>
      <c r="B497" s="384" t="str">
        <f>IFERROR(VLOOKUP(A497,'Coverage Indicators - Section D'!$A$10:$Y$38,25,FALSE),"")</f>
        <v/>
      </c>
      <c r="C497" s="467" t="str">
        <f t="array" ref="C497">IFERROR(IF(INDEX('Disaggregation Records'!$E$95:$E$183,MATCH(LEFT(Z497,255),LEFT('Disaggregation Records'!$D$95:$D$183,255),0))=0,"",INDEX('Disaggregation Records'!$E$95:$E$183,MATCH(LEFT(Z497,255),LEFT('Disaggregation Records'!$D$95:$D$183,255),0))),"")</f>
        <v/>
      </c>
      <c r="D497" s="467" t="str">
        <f t="array" ref="D497">IFERROR(IF(INDEX('Disaggregation Records'!$F$95:$F$183,MATCH(LEFT(Z497,255),LEFT('Disaggregation Records'!$D$95:$D$183,255),0))=0,"",INDEX('Disaggregation Records'!$F$95:$F$183,MATCH(LEFT(Z497,255),LEFT('Disaggregation Records'!$D$95:$D$183,255),0))),"")</f>
        <v/>
      </c>
      <c r="E497" s="386" t="str">
        <f t="array" ref="E497">IFERROR(IF(INDEX('Disaggregation Data'!$K$315:$K$576,MATCH(LEFT(X497,255),LEFT('Disaggregation Data'!$J$315:$J$576,255),0))=0,"",INDEX('Disaggregation Data'!$K$315:$K$576,MATCH(LEFT(X497,255),LEFT('Disaggregation Data'!J$315:$J$576,255),0))),"")</f>
        <v/>
      </c>
      <c r="F497" s="387" t="str">
        <f t="array" ref="F497">IFERROR(IF(INDEX('Disaggregation Data'!$L$315:$L$576,MATCH(LEFT(X497,255),LEFT('Disaggregation Data'!$J$315:$J$576,255),0))=0,"",INDEX('Disaggregation Data'!$L$315:$L$576,MATCH(LEFT(X497,255),LEFT('Disaggregation Data'!J$315:$J$576,255),0))),"")</f>
        <v/>
      </c>
      <c r="G497" s="442" t="str">
        <f t="array" ref="G497">IFERROR(IF(INDEX('Disaggregation Data'!$M$315:$M$576,MATCH(LEFT(X497,255),LEFT('Disaggregation Data'!$J$315:$J$576,255),0))=0,(E497/F497)*100,INDEX('Disaggregation Data'!$M$315:$M$576,MATCH(LEFT(X497,255),LEFT('Disaggregation Data'!J$315:$J$576,255),0))),"")</f>
        <v/>
      </c>
      <c r="H497" s="390" t="str">
        <f t="array" ref="H497">IFERROR(IF(INDEX('Disaggregation Data'!$N$315:$N$576,MATCH(LEFT(X497,255),LEFT('Disaggregation Data'!$J$315:$J$576,255),0))=0,"",INDEX('Disaggregation Data'!$N$315:$N$576,MATCH(LEFT(X497,255),LEFT('Disaggregation Data'!J$315:$J$576,255),0))),"")</f>
        <v/>
      </c>
      <c r="I497" s="471"/>
      <c r="J497" s="471"/>
      <c r="K497" s="471"/>
      <c r="L497" s="471"/>
      <c r="M497" s="471"/>
      <c r="N497" s="471"/>
      <c r="O497" s="471"/>
      <c r="P497" s="471"/>
      <c r="Q497" s="471"/>
      <c r="R497" s="471"/>
      <c r="S497" s="471"/>
      <c r="T497" s="471"/>
      <c r="U497" s="390" t="str">
        <f t="array" ref="U497">IFERROR(IF(INDEX('Disaggregation Data'!$O$315:$O$576,MATCH(LEFT(X497,255),LEFT('Disaggregation Data'!$J$315:$J$576,255),0))=0,"",INDEX('Disaggregation Data'!$O$315:$O$576,MATCH(LEFT(X497,255),LEFT('Disaggregation Data'!J$315:$J$576,255),0))),"")</f>
        <v/>
      </c>
      <c r="V497" s="402" t="str">
        <f t="array" ref="V497">IFERROR(IF(INDEX('Disaggregation Data'!$P$315:$P$576,MATCH(LEFT(X497,255),LEFT('Disaggregation Data'!$J$315:$J$576,255),0))=0,"",INDEX('Disaggregation Data'!$P$315:$P$576,MATCH(LEFT(X497,255),LEFT('Disaggregation Data'!J$315:$J$576,255),0))),"")</f>
        <v/>
      </c>
      <c r="W497" s="472"/>
      <c r="X497" s="472" t="str">
        <f t="shared" si="32"/>
        <v/>
      </c>
      <c r="Y497" s="472">
        <f t="shared" si="33"/>
        <v>171</v>
      </c>
      <c r="Z497" s="472" t="str">
        <f t="shared" si="34"/>
        <v/>
      </c>
      <c r="AA497" s="472" t="b">
        <f t="shared" si="35"/>
        <v>0</v>
      </c>
      <c r="AB497" s="472" t="s">
        <v>2025</v>
      </c>
      <c r="AC497" s="472" t="str">
        <f t="array" ref="AC497">IFERROR(IF(INDEX('Disaggregation Records'!$G$95:$G$183,MATCH(LEFT(Z497,255),LEFT('Disaggregation Records'!$D$95:$D$183,255),0))=0,"",INDEX('Disaggregation Records'!$G$95:$G$183,MATCH(LEFT(Z497,255),LEFT('Disaggregation Records'!$D$95:$D$183,255),0))),"")</f>
        <v/>
      </c>
      <c r="AD497" s="472" t="s">
        <v>811</v>
      </c>
      <c r="AE497" s="219"/>
      <c r="AF497" s="135"/>
      <c r="AG497" s="135"/>
    </row>
    <row r="498" spans="1:33" ht="37.5" customHeight="1" x14ac:dyDescent="0.3">
      <c r="A498" s="367">
        <v>18</v>
      </c>
      <c r="B498" s="384" t="str">
        <f>IFERROR(VLOOKUP(A498,'Coverage Indicators - Section D'!$A$10:$Y$38,25,FALSE),"")</f>
        <v/>
      </c>
      <c r="C498" s="467" t="str">
        <f t="array" ref="C498">IFERROR(IF(INDEX('Disaggregation Records'!$E$95:$E$183,MATCH(LEFT(Z498,255),LEFT('Disaggregation Records'!$D$95:$D$183,255),0))=0,"",INDEX('Disaggregation Records'!$E$95:$E$183,MATCH(LEFT(Z498,255),LEFT('Disaggregation Records'!$D$95:$D$183,255),0))),"")</f>
        <v/>
      </c>
      <c r="D498" s="467" t="str">
        <f t="array" ref="D498">IFERROR(IF(INDEX('Disaggregation Records'!$F$95:$F$183,MATCH(LEFT(Z498,255),LEFT('Disaggregation Records'!$D$95:$D$183,255),0))=0,"",INDEX('Disaggregation Records'!$F$95:$F$183,MATCH(LEFT(Z498,255),LEFT('Disaggregation Records'!$D$95:$D$183,255),0))),"")</f>
        <v/>
      </c>
      <c r="E498" s="386" t="str">
        <f t="array" ref="E498">IFERROR(IF(INDEX('Disaggregation Data'!$K$315:$K$576,MATCH(LEFT(X498,255),LEFT('Disaggregation Data'!$J$315:$J$576,255),0))=0,"",INDEX('Disaggregation Data'!$K$315:$K$576,MATCH(LEFT(X498,255),LEFT('Disaggregation Data'!J$315:$J$576,255),0))),"")</f>
        <v/>
      </c>
      <c r="F498" s="387" t="str">
        <f t="array" ref="F498">IFERROR(IF(INDEX('Disaggregation Data'!$L$315:$L$576,MATCH(LEFT(X498,255),LEFT('Disaggregation Data'!$J$315:$J$576,255),0))=0,"",INDEX('Disaggregation Data'!$L$315:$L$576,MATCH(LEFT(X498,255),LEFT('Disaggregation Data'!J$315:$J$576,255),0))),"")</f>
        <v/>
      </c>
      <c r="G498" s="442" t="str">
        <f t="array" ref="G498">IFERROR(IF(INDEX('Disaggregation Data'!$M$315:$M$576,MATCH(LEFT(X498,255),LEFT('Disaggregation Data'!$J$315:$J$576,255),0))=0,(E498/F498)*100,INDEX('Disaggregation Data'!$M$315:$M$576,MATCH(LEFT(X498,255),LEFT('Disaggregation Data'!J$315:$J$576,255),0))),"")</f>
        <v/>
      </c>
      <c r="H498" s="390" t="str">
        <f t="array" ref="H498">IFERROR(IF(INDEX('Disaggregation Data'!$N$315:$N$576,MATCH(LEFT(X498,255),LEFT('Disaggregation Data'!$J$315:$J$576,255),0))=0,"",INDEX('Disaggregation Data'!$N$315:$N$576,MATCH(LEFT(X498,255),LEFT('Disaggregation Data'!J$315:$J$576,255),0))),"")</f>
        <v/>
      </c>
      <c r="I498" s="471"/>
      <c r="J498" s="471"/>
      <c r="K498" s="471"/>
      <c r="L498" s="471"/>
      <c r="M498" s="471"/>
      <c r="N498" s="471"/>
      <c r="O498" s="471"/>
      <c r="P498" s="471"/>
      <c r="Q498" s="471"/>
      <c r="R498" s="471"/>
      <c r="S498" s="471"/>
      <c r="T498" s="471"/>
      <c r="U498" s="390" t="str">
        <f t="array" ref="U498">IFERROR(IF(INDEX('Disaggregation Data'!$O$315:$O$576,MATCH(LEFT(X498,255),LEFT('Disaggregation Data'!$J$315:$J$576,255),0))=0,"",INDEX('Disaggregation Data'!$O$315:$O$576,MATCH(LEFT(X498,255),LEFT('Disaggregation Data'!J$315:$J$576,255),0))),"")</f>
        <v/>
      </c>
      <c r="V498" s="402" t="str">
        <f t="array" ref="V498">IFERROR(IF(INDEX('Disaggregation Data'!$P$315:$P$576,MATCH(LEFT(X498,255),LEFT('Disaggregation Data'!$J$315:$J$576,255),0))=0,"",INDEX('Disaggregation Data'!$P$315:$P$576,MATCH(LEFT(X498,255),LEFT('Disaggregation Data'!J$315:$J$576,255),0))),"")</f>
        <v/>
      </c>
      <c r="W498" s="472"/>
      <c r="X498" s="472" t="str">
        <f t="shared" si="32"/>
        <v/>
      </c>
      <c r="Y498" s="472">
        <f t="shared" si="33"/>
        <v>172</v>
      </c>
      <c r="Z498" s="472" t="str">
        <f t="shared" si="34"/>
        <v/>
      </c>
      <c r="AA498" s="472" t="b">
        <f t="shared" si="35"/>
        <v>0</v>
      </c>
      <c r="AB498" s="472" t="s">
        <v>2026</v>
      </c>
      <c r="AC498" s="472" t="str">
        <f t="array" ref="AC498">IFERROR(IF(INDEX('Disaggregation Records'!$G$95:$G$183,MATCH(LEFT(Z498,255),LEFT('Disaggregation Records'!$D$95:$D$183,255),0))=0,"",INDEX('Disaggregation Records'!$G$95:$G$183,MATCH(LEFT(Z498,255),LEFT('Disaggregation Records'!$D$95:$D$183,255),0))),"")</f>
        <v/>
      </c>
      <c r="AD498" s="472" t="s">
        <v>811</v>
      </c>
      <c r="AE498" s="219"/>
      <c r="AF498" s="135"/>
      <c r="AG498" s="135"/>
    </row>
    <row r="499" spans="1:33" ht="37.5" customHeight="1" x14ac:dyDescent="0.3">
      <c r="A499" s="367">
        <v>18</v>
      </c>
      <c r="B499" s="384" t="str">
        <f>IFERROR(VLOOKUP(A499,'Coverage Indicators - Section D'!$A$10:$Y$38,25,FALSE),"")</f>
        <v/>
      </c>
      <c r="C499" s="467" t="str">
        <f t="array" ref="C499">IFERROR(IF(INDEX('Disaggregation Records'!$E$95:$E$183,MATCH(LEFT(Z499,255),LEFT('Disaggregation Records'!$D$95:$D$183,255),0))=0,"",INDEX('Disaggregation Records'!$E$95:$E$183,MATCH(LEFT(Z499,255),LEFT('Disaggregation Records'!$D$95:$D$183,255),0))),"")</f>
        <v/>
      </c>
      <c r="D499" s="467" t="str">
        <f t="array" ref="D499">IFERROR(IF(INDEX('Disaggregation Records'!$F$95:$F$183,MATCH(LEFT(Z499,255),LEFT('Disaggregation Records'!$D$95:$D$183,255),0))=0,"",INDEX('Disaggregation Records'!$F$95:$F$183,MATCH(LEFT(Z499,255),LEFT('Disaggregation Records'!$D$95:$D$183,255),0))),"")</f>
        <v/>
      </c>
      <c r="E499" s="386" t="str">
        <f t="array" ref="E499">IFERROR(IF(INDEX('Disaggregation Data'!$K$315:$K$576,MATCH(LEFT(X499,255),LEFT('Disaggregation Data'!$J$315:$J$576,255),0))=0,"",INDEX('Disaggregation Data'!$K$315:$K$576,MATCH(LEFT(X499,255),LEFT('Disaggregation Data'!J$315:$J$576,255),0))),"")</f>
        <v/>
      </c>
      <c r="F499" s="387" t="str">
        <f t="array" ref="F499">IFERROR(IF(INDEX('Disaggregation Data'!$L$315:$L$576,MATCH(LEFT(X499,255),LEFT('Disaggregation Data'!$J$315:$J$576,255),0))=0,"",INDEX('Disaggregation Data'!$L$315:$L$576,MATCH(LEFT(X499,255),LEFT('Disaggregation Data'!J$315:$J$576,255),0))),"")</f>
        <v/>
      </c>
      <c r="G499" s="442" t="str">
        <f t="array" ref="G499">IFERROR(IF(INDEX('Disaggregation Data'!$M$315:$M$576,MATCH(LEFT(X499,255),LEFT('Disaggregation Data'!$J$315:$J$576,255),0))=0,(E499/F499)*100,INDEX('Disaggregation Data'!$M$315:$M$576,MATCH(LEFT(X499,255),LEFT('Disaggregation Data'!J$315:$J$576,255),0))),"")</f>
        <v/>
      </c>
      <c r="H499" s="390" t="str">
        <f t="array" ref="H499">IFERROR(IF(INDEX('Disaggregation Data'!$N$315:$N$576,MATCH(LEFT(X499,255),LEFT('Disaggregation Data'!$J$315:$J$576,255),0))=0,"",INDEX('Disaggregation Data'!$N$315:$N$576,MATCH(LEFT(X499,255),LEFT('Disaggregation Data'!J$315:$J$576,255),0))),"")</f>
        <v/>
      </c>
      <c r="I499" s="471"/>
      <c r="J499" s="471"/>
      <c r="K499" s="471"/>
      <c r="L499" s="471"/>
      <c r="M499" s="471"/>
      <c r="N499" s="471"/>
      <c r="O499" s="471"/>
      <c r="P499" s="471"/>
      <c r="Q499" s="471"/>
      <c r="R499" s="471"/>
      <c r="S499" s="471"/>
      <c r="T499" s="471"/>
      <c r="U499" s="390" t="str">
        <f t="array" ref="U499">IFERROR(IF(INDEX('Disaggregation Data'!$O$315:$O$576,MATCH(LEFT(X499,255),LEFT('Disaggregation Data'!$J$315:$J$576,255),0))=0,"",INDEX('Disaggregation Data'!$O$315:$O$576,MATCH(LEFT(X499,255),LEFT('Disaggregation Data'!J$315:$J$576,255),0))),"")</f>
        <v/>
      </c>
      <c r="V499" s="402" t="str">
        <f t="array" ref="V499">IFERROR(IF(INDEX('Disaggregation Data'!$P$315:$P$576,MATCH(LEFT(X499,255),LEFT('Disaggregation Data'!$J$315:$J$576,255),0))=0,"",INDEX('Disaggregation Data'!$P$315:$P$576,MATCH(LEFT(X499,255),LEFT('Disaggregation Data'!J$315:$J$576,255),0))),"")</f>
        <v/>
      </c>
      <c r="W499" s="472"/>
      <c r="X499" s="472" t="str">
        <f t="shared" si="32"/>
        <v/>
      </c>
      <c r="Y499" s="472">
        <f t="shared" si="33"/>
        <v>173</v>
      </c>
      <c r="Z499" s="472" t="str">
        <f t="shared" si="34"/>
        <v/>
      </c>
      <c r="AA499" s="472" t="b">
        <f t="shared" si="35"/>
        <v>0</v>
      </c>
      <c r="AB499" s="472" t="s">
        <v>2027</v>
      </c>
      <c r="AC499" s="472" t="str">
        <f t="array" ref="AC499">IFERROR(IF(INDEX('Disaggregation Records'!$G$95:$G$183,MATCH(LEFT(Z499,255),LEFT('Disaggregation Records'!$D$95:$D$183,255),0))=0,"",INDEX('Disaggregation Records'!$G$95:$G$183,MATCH(LEFT(Z499,255),LEFT('Disaggregation Records'!$D$95:$D$183,255),0))),"")</f>
        <v/>
      </c>
      <c r="AD499" s="472" t="s">
        <v>811</v>
      </c>
      <c r="AE499" s="219"/>
      <c r="AF499" s="135"/>
      <c r="AG499" s="135"/>
    </row>
    <row r="500" spans="1:33" ht="37.5" customHeight="1" x14ac:dyDescent="0.3">
      <c r="A500" s="367">
        <v>18</v>
      </c>
      <c r="B500" s="384" t="str">
        <f>IFERROR(VLOOKUP(A500,'Coverage Indicators - Section D'!$A$10:$Y$38,25,FALSE),"")</f>
        <v/>
      </c>
      <c r="C500" s="467" t="str">
        <f t="array" ref="C500">IFERROR(IF(INDEX('Disaggregation Records'!$E$95:$E$183,MATCH(LEFT(Z500,255),LEFT('Disaggregation Records'!$D$95:$D$183,255),0))=0,"",INDEX('Disaggregation Records'!$E$95:$E$183,MATCH(LEFT(Z500,255),LEFT('Disaggregation Records'!$D$95:$D$183,255),0))),"")</f>
        <v/>
      </c>
      <c r="D500" s="467" t="str">
        <f t="array" ref="D500">IFERROR(IF(INDEX('Disaggregation Records'!$F$95:$F$183,MATCH(LEFT(Z500,255),LEFT('Disaggregation Records'!$D$95:$D$183,255),0))=0,"",INDEX('Disaggregation Records'!$F$95:$F$183,MATCH(LEFT(Z500,255),LEFT('Disaggregation Records'!$D$95:$D$183,255),0))),"")</f>
        <v/>
      </c>
      <c r="E500" s="386" t="str">
        <f t="array" ref="E500">IFERROR(IF(INDEX('Disaggregation Data'!$K$315:$K$576,MATCH(LEFT(X500,255),LEFT('Disaggregation Data'!$J$315:$J$576,255),0))=0,"",INDEX('Disaggregation Data'!$K$315:$K$576,MATCH(LEFT(X500,255),LEFT('Disaggregation Data'!J$315:$J$576,255),0))),"")</f>
        <v/>
      </c>
      <c r="F500" s="387" t="str">
        <f t="array" ref="F500">IFERROR(IF(INDEX('Disaggregation Data'!$L$315:$L$576,MATCH(LEFT(X500,255),LEFT('Disaggregation Data'!$J$315:$J$576,255),0))=0,"",INDEX('Disaggregation Data'!$L$315:$L$576,MATCH(LEFT(X500,255),LEFT('Disaggregation Data'!J$315:$J$576,255),0))),"")</f>
        <v/>
      </c>
      <c r="G500" s="442" t="str">
        <f t="array" ref="G500">IFERROR(IF(INDEX('Disaggregation Data'!$M$315:$M$576,MATCH(LEFT(X500,255),LEFT('Disaggregation Data'!$J$315:$J$576,255),0))=0,(E500/F500)*100,INDEX('Disaggregation Data'!$M$315:$M$576,MATCH(LEFT(X500,255),LEFT('Disaggregation Data'!J$315:$J$576,255),0))),"")</f>
        <v/>
      </c>
      <c r="H500" s="390" t="str">
        <f t="array" ref="H500">IFERROR(IF(INDEX('Disaggregation Data'!$N$315:$N$576,MATCH(LEFT(X500,255),LEFT('Disaggregation Data'!$J$315:$J$576,255),0))=0,"",INDEX('Disaggregation Data'!$N$315:$N$576,MATCH(LEFT(X500,255),LEFT('Disaggregation Data'!J$315:$J$576,255),0))),"")</f>
        <v/>
      </c>
      <c r="I500" s="471"/>
      <c r="J500" s="471"/>
      <c r="K500" s="471"/>
      <c r="L500" s="471"/>
      <c r="M500" s="471"/>
      <c r="N500" s="471"/>
      <c r="O500" s="471"/>
      <c r="P500" s="471"/>
      <c r="Q500" s="471"/>
      <c r="R500" s="471"/>
      <c r="S500" s="471"/>
      <c r="T500" s="471"/>
      <c r="U500" s="390" t="str">
        <f t="array" ref="U500">IFERROR(IF(INDEX('Disaggregation Data'!$O$315:$O$576,MATCH(LEFT(X500,255),LEFT('Disaggregation Data'!$J$315:$J$576,255),0))=0,"",INDEX('Disaggregation Data'!$O$315:$O$576,MATCH(LEFT(X500,255),LEFT('Disaggregation Data'!J$315:$J$576,255),0))),"")</f>
        <v/>
      </c>
      <c r="V500" s="402" t="str">
        <f t="array" ref="V500">IFERROR(IF(INDEX('Disaggregation Data'!$P$315:$P$576,MATCH(LEFT(X500,255),LEFT('Disaggregation Data'!$J$315:$J$576,255),0))=0,"",INDEX('Disaggregation Data'!$P$315:$P$576,MATCH(LEFT(X500,255),LEFT('Disaggregation Data'!J$315:$J$576,255),0))),"")</f>
        <v/>
      </c>
      <c r="W500" s="472"/>
      <c r="X500" s="472" t="str">
        <f t="shared" si="32"/>
        <v/>
      </c>
      <c r="Y500" s="472">
        <f t="shared" si="33"/>
        <v>174</v>
      </c>
      <c r="Z500" s="472" t="str">
        <f t="shared" si="34"/>
        <v/>
      </c>
      <c r="AA500" s="472" t="b">
        <f t="shared" si="35"/>
        <v>0</v>
      </c>
      <c r="AB500" s="472" t="s">
        <v>2028</v>
      </c>
      <c r="AC500" s="472" t="str">
        <f t="array" ref="AC500">IFERROR(IF(INDEX('Disaggregation Records'!$G$95:$G$183,MATCH(LEFT(Z500,255),LEFT('Disaggregation Records'!$D$95:$D$183,255),0))=0,"",INDEX('Disaggregation Records'!$G$95:$G$183,MATCH(LEFT(Z500,255),LEFT('Disaggregation Records'!$D$95:$D$183,255),0))),"")</f>
        <v/>
      </c>
      <c r="AD500" s="472" t="s">
        <v>811</v>
      </c>
      <c r="AE500" s="219"/>
      <c r="AF500" s="135"/>
      <c r="AG500" s="135"/>
    </row>
    <row r="501" spans="1:33" ht="37.5" customHeight="1" x14ac:dyDescent="0.3">
      <c r="A501" s="367">
        <v>18</v>
      </c>
      <c r="B501" s="384" t="str">
        <f>IFERROR(VLOOKUP(A501,'Coverage Indicators - Section D'!$A$10:$Y$38,25,FALSE),"")</f>
        <v/>
      </c>
      <c r="C501" s="467" t="str">
        <f t="array" ref="C501">IFERROR(IF(INDEX('Disaggregation Records'!$E$95:$E$183,MATCH(LEFT(Z501,255),LEFT('Disaggregation Records'!$D$95:$D$183,255),0))=0,"",INDEX('Disaggregation Records'!$E$95:$E$183,MATCH(LEFT(Z501,255),LEFT('Disaggregation Records'!$D$95:$D$183,255),0))),"")</f>
        <v/>
      </c>
      <c r="D501" s="467" t="str">
        <f t="array" ref="D501">IFERROR(IF(INDEX('Disaggregation Records'!$F$95:$F$183,MATCH(LEFT(Z501,255),LEFT('Disaggregation Records'!$D$95:$D$183,255),0))=0,"",INDEX('Disaggregation Records'!$F$95:$F$183,MATCH(LEFT(Z501,255),LEFT('Disaggregation Records'!$D$95:$D$183,255),0))),"")</f>
        <v/>
      </c>
      <c r="E501" s="386" t="str">
        <f t="array" ref="E501">IFERROR(IF(INDEX('Disaggregation Data'!$K$315:$K$576,MATCH(LEFT(X501,255),LEFT('Disaggregation Data'!$J$315:$J$576,255),0))=0,"",INDEX('Disaggregation Data'!$K$315:$K$576,MATCH(LEFT(X501,255),LEFT('Disaggregation Data'!J$315:$J$576,255),0))),"")</f>
        <v/>
      </c>
      <c r="F501" s="387" t="str">
        <f t="array" ref="F501">IFERROR(IF(INDEX('Disaggregation Data'!$L$315:$L$576,MATCH(LEFT(X501,255),LEFT('Disaggregation Data'!$J$315:$J$576,255),0))=0,"",INDEX('Disaggregation Data'!$L$315:$L$576,MATCH(LEFT(X501,255),LEFT('Disaggregation Data'!J$315:$J$576,255),0))),"")</f>
        <v/>
      </c>
      <c r="G501" s="442" t="str">
        <f t="array" ref="G501">IFERROR(IF(INDEX('Disaggregation Data'!$M$315:$M$576,MATCH(LEFT(X501,255),LEFT('Disaggregation Data'!$J$315:$J$576,255),0))=0,(E501/F501)*100,INDEX('Disaggregation Data'!$M$315:$M$576,MATCH(LEFT(X501,255),LEFT('Disaggregation Data'!J$315:$J$576,255),0))),"")</f>
        <v/>
      </c>
      <c r="H501" s="390" t="str">
        <f t="array" ref="H501">IFERROR(IF(INDEX('Disaggregation Data'!$N$315:$N$576,MATCH(LEFT(X501,255),LEFT('Disaggregation Data'!$J$315:$J$576,255),0))=0,"",INDEX('Disaggregation Data'!$N$315:$N$576,MATCH(LEFT(X501,255),LEFT('Disaggregation Data'!J$315:$J$576,255),0))),"")</f>
        <v/>
      </c>
      <c r="I501" s="471"/>
      <c r="J501" s="471"/>
      <c r="K501" s="471"/>
      <c r="L501" s="471"/>
      <c r="M501" s="471"/>
      <c r="N501" s="471"/>
      <c r="O501" s="471"/>
      <c r="P501" s="471"/>
      <c r="Q501" s="471"/>
      <c r="R501" s="471"/>
      <c r="S501" s="471"/>
      <c r="T501" s="471"/>
      <c r="U501" s="390" t="str">
        <f t="array" ref="U501">IFERROR(IF(INDEX('Disaggregation Data'!$O$315:$O$576,MATCH(LEFT(X501,255),LEFT('Disaggregation Data'!$J$315:$J$576,255),0))=0,"",INDEX('Disaggregation Data'!$O$315:$O$576,MATCH(LEFT(X501,255),LEFT('Disaggregation Data'!J$315:$J$576,255),0))),"")</f>
        <v/>
      </c>
      <c r="V501" s="402" t="str">
        <f t="array" ref="V501">IFERROR(IF(INDEX('Disaggregation Data'!$P$315:$P$576,MATCH(LEFT(X501,255),LEFT('Disaggregation Data'!$J$315:$J$576,255),0))=0,"",INDEX('Disaggregation Data'!$P$315:$P$576,MATCH(LEFT(X501,255),LEFT('Disaggregation Data'!J$315:$J$576,255),0))),"")</f>
        <v/>
      </c>
      <c r="W501" s="472"/>
      <c r="X501" s="472" t="str">
        <f t="shared" si="32"/>
        <v/>
      </c>
      <c r="Y501" s="472">
        <f t="shared" si="33"/>
        <v>175</v>
      </c>
      <c r="Z501" s="472" t="str">
        <f t="shared" si="34"/>
        <v/>
      </c>
      <c r="AA501" s="472" t="b">
        <f t="shared" si="35"/>
        <v>0</v>
      </c>
      <c r="AB501" s="472" t="s">
        <v>2029</v>
      </c>
      <c r="AC501" s="472" t="str">
        <f t="array" ref="AC501">IFERROR(IF(INDEX('Disaggregation Records'!$G$95:$G$183,MATCH(LEFT(Z501,255),LEFT('Disaggregation Records'!$D$95:$D$183,255),0))=0,"",INDEX('Disaggregation Records'!$G$95:$G$183,MATCH(LEFT(Z501,255),LEFT('Disaggregation Records'!$D$95:$D$183,255),0))),"")</f>
        <v/>
      </c>
      <c r="AD501" s="472" t="s">
        <v>811</v>
      </c>
      <c r="AE501" s="219"/>
      <c r="AF501" s="135"/>
      <c r="AG501" s="135"/>
    </row>
    <row r="502" spans="1:33" ht="37.5" customHeight="1" x14ac:dyDescent="0.3">
      <c r="A502" s="367">
        <v>18</v>
      </c>
      <c r="B502" s="384" t="str">
        <f>IFERROR(VLOOKUP(A502,'Coverage Indicators - Section D'!$A$10:$Y$38,25,FALSE),"")</f>
        <v/>
      </c>
      <c r="C502" s="467" t="str">
        <f t="array" ref="C502">IFERROR(IF(INDEX('Disaggregation Records'!$E$95:$E$183,MATCH(LEFT(Z502,255),LEFT('Disaggregation Records'!$D$95:$D$183,255),0))=0,"",INDEX('Disaggregation Records'!$E$95:$E$183,MATCH(LEFT(Z502,255),LEFT('Disaggregation Records'!$D$95:$D$183,255),0))),"")</f>
        <v/>
      </c>
      <c r="D502" s="467" t="str">
        <f t="array" ref="D502">IFERROR(IF(INDEX('Disaggregation Records'!$F$95:$F$183,MATCH(LEFT(Z502,255),LEFT('Disaggregation Records'!$D$95:$D$183,255),0))=0,"",INDEX('Disaggregation Records'!$F$95:$F$183,MATCH(LEFT(Z502,255),LEFT('Disaggregation Records'!$D$95:$D$183,255),0))),"")</f>
        <v/>
      </c>
      <c r="E502" s="386" t="str">
        <f t="array" ref="E502">IFERROR(IF(INDEX('Disaggregation Data'!$K$315:$K$576,MATCH(LEFT(X502,255),LEFT('Disaggregation Data'!$J$315:$J$576,255),0))=0,"",INDEX('Disaggregation Data'!$K$315:$K$576,MATCH(LEFT(X502,255),LEFT('Disaggregation Data'!J$315:$J$576,255),0))),"")</f>
        <v/>
      </c>
      <c r="F502" s="387" t="str">
        <f t="array" ref="F502">IFERROR(IF(INDEX('Disaggregation Data'!$L$315:$L$576,MATCH(LEFT(X502,255),LEFT('Disaggregation Data'!$J$315:$J$576,255),0))=0,"",INDEX('Disaggregation Data'!$L$315:$L$576,MATCH(LEFT(X502,255),LEFT('Disaggregation Data'!J$315:$J$576,255),0))),"")</f>
        <v/>
      </c>
      <c r="G502" s="442" t="str">
        <f t="array" ref="G502">IFERROR(IF(INDEX('Disaggregation Data'!$M$315:$M$576,MATCH(LEFT(X502,255),LEFT('Disaggregation Data'!$J$315:$J$576,255),0))=0,(E502/F502)*100,INDEX('Disaggregation Data'!$M$315:$M$576,MATCH(LEFT(X502,255),LEFT('Disaggregation Data'!J$315:$J$576,255),0))),"")</f>
        <v/>
      </c>
      <c r="H502" s="390" t="str">
        <f t="array" ref="H502">IFERROR(IF(INDEX('Disaggregation Data'!$N$315:$N$576,MATCH(LEFT(X502,255),LEFT('Disaggregation Data'!$J$315:$J$576,255),0))=0,"",INDEX('Disaggregation Data'!$N$315:$N$576,MATCH(LEFT(X502,255),LEFT('Disaggregation Data'!J$315:$J$576,255),0))),"")</f>
        <v/>
      </c>
      <c r="I502" s="471"/>
      <c r="J502" s="471"/>
      <c r="K502" s="471"/>
      <c r="L502" s="471"/>
      <c r="M502" s="471"/>
      <c r="N502" s="471"/>
      <c r="O502" s="471"/>
      <c r="P502" s="471"/>
      <c r="Q502" s="471"/>
      <c r="R502" s="471"/>
      <c r="S502" s="471"/>
      <c r="T502" s="471"/>
      <c r="U502" s="390" t="str">
        <f t="array" ref="U502">IFERROR(IF(INDEX('Disaggregation Data'!$O$315:$O$576,MATCH(LEFT(X502,255),LEFT('Disaggregation Data'!$J$315:$J$576,255),0))=0,"",INDEX('Disaggregation Data'!$O$315:$O$576,MATCH(LEFT(X502,255),LEFT('Disaggregation Data'!J$315:$J$576,255),0))),"")</f>
        <v/>
      </c>
      <c r="V502" s="402" t="str">
        <f t="array" ref="V502">IFERROR(IF(INDEX('Disaggregation Data'!$P$315:$P$576,MATCH(LEFT(X502,255),LEFT('Disaggregation Data'!$J$315:$J$576,255),0))=0,"",INDEX('Disaggregation Data'!$P$315:$P$576,MATCH(LEFT(X502,255),LEFT('Disaggregation Data'!J$315:$J$576,255),0))),"")</f>
        <v/>
      </c>
      <c r="W502" s="472"/>
      <c r="X502" s="472" t="str">
        <f t="shared" si="32"/>
        <v/>
      </c>
      <c r="Y502" s="472">
        <f t="shared" si="33"/>
        <v>176</v>
      </c>
      <c r="Z502" s="472" t="str">
        <f t="shared" si="34"/>
        <v/>
      </c>
      <c r="AA502" s="472" t="b">
        <f t="shared" si="35"/>
        <v>0</v>
      </c>
      <c r="AB502" s="472" t="s">
        <v>2030</v>
      </c>
      <c r="AC502" s="472" t="str">
        <f t="array" ref="AC502">IFERROR(IF(INDEX('Disaggregation Records'!$G$95:$G$183,MATCH(LEFT(Z502,255),LEFT('Disaggregation Records'!$D$95:$D$183,255),0))=0,"",INDEX('Disaggregation Records'!$G$95:$G$183,MATCH(LEFT(Z502,255),LEFT('Disaggregation Records'!$D$95:$D$183,255),0))),"")</f>
        <v/>
      </c>
      <c r="AD502" s="472" t="s">
        <v>811</v>
      </c>
      <c r="AE502" s="219"/>
      <c r="AF502" s="135"/>
      <c r="AG502" s="135"/>
    </row>
    <row r="503" spans="1:33" ht="37.5" customHeight="1" x14ac:dyDescent="0.3">
      <c r="A503" s="367">
        <v>18</v>
      </c>
      <c r="B503" s="384" t="str">
        <f>IFERROR(VLOOKUP(A503,'Coverage Indicators - Section D'!$A$10:$Y$38,25,FALSE),"")</f>
        <v/>
      </c>
      <c r="C503" s="467" t="str">
        <f t="array" ref="C503">IFERROR(IF(INDEX('Disaggregation Records'!$E$95:$E$183,MATCH(LEFT(Z503,255),LEFT('Disaggregation Records'!$D$95:$D$183,255),0))=0,"",INDEX('Disaggregation Records'!$E$95:$E$183,MATCH(LEFT(Z503,255),LEFT('Disaggregation Records'!$D$95:$D$183,255),0))),"")</f>
        <v/>
      </c>
      <c r="D503" s="467" t="str">
        <f t="array" ref="D503">IFERROR(IF(INDEX('Disaggregation Records'!$F$95:$F$183,MATCH(LEFT(Z503,255),LEFT('Disaggregation Records'!$D$95:$D$183,255),0))=0,"",INDEX('Disaggregation Records'!$F$95:$F$183,MATCH(LEFT(Z503,255),LEFT('Disaggregation Records'!$D$95:$D$183,255),0))),"")</f>
        <v/>
      </c>
      <c r="E503" s="386" t="str">
        <f t="array" ref="E503">IFERROR(IF(INDEX('Disaggregation Data'!$K$315:$K$576,MATCH(LEFT(X503,255),LEFT('Disaggregation Data'!$J$315:$J$576,255),0))=0,"",INDEX('Disaggregation Data'!$K$315:$K$576,MATCH(LEFT(X503,255),LEFT('Disaggregation Data'!J$315:$J$576,255),0))),"")</f>
        <v/>
      </c>
      <c r="F503" s="387" t="str">
        <f t="array" ref="F503">IFERROR(IF(INDEX('Disaggregation Data'!$L$315:$L$576,MATCH(LEFT(X503,255),LEFT('Disaggregation Data'!$J$315:$J$576,255),0))=0,"",INDEX('Disaggregation Data'!$L$315:$L$576,MATCH(LEFT(X503,255),LEFT('Disaggregation Data'!J$315:$J$576,255),0))),"")</f>
        <v/>
      </c>
      <c r="G503" s="442" t="str">
        <f t="array" ref="G503">IFERROR(IF(INDEX('Disaggregation Data'!$M$315:$M$576,MATCH(LEFT(X503,255),LEFT('Disaggregation Data'!$J$315:$J$576,255),0))=0,(E503/F503)*100,INDEX('Disaggregation Data'!$M$315:$M$576,MATCH(LEFT(X503,255),LEFT('Disaggregation Data'!J$315:$J$576,255),0))),"")</f>
        <v/>
      </c>
      <c r="H503" s="390" t="str">
        <f t="array" ref="H503">IFERROR(IF(INDEX('Disaggregation Data'!$N$315:$N$576,MATCH(LEFT(X503,255),LEFT('Disaggregation Data'!$J$315:$J$576,255),0))=0,"",INDEX('Disaggregation Data'!$N$315:$N$576,MATCH(LEFT(X503,255),LEFT('Disaggregation Data'!J$315:$J$576,255),0))),"")</f>
        <v/>
      </c>
      <c r="I503" s="471"/>
      <c r="J503" s="471"/>
      <c r="K503" s="471"/>
      <c r="L503" s="471"/>
      <c r="M503" s="471"/>
      <c r="N503" s="471"/>
      <c r="O503" s="471"/>
      <c r="P503" s="471"/>
      <c r="Q503" s="471"/>
      <c r="R503" s="471"/>
      <c r="S503" s="471"/>
      <c r="T503" s="471"/>
      <c r="U503" s="390" t="str">
        <f t="array" ref="U503">IFERROR(IF(INDEX('Disaggregation Data'!$O$315:$O$576,MATCH(LEFT(X503,255),LEFT('Disaggregation Data'!$J$315:$J$576,255),0))=0,"",INDEX('Disaggregation Data'!$O$315:$O$576,MATCH(LEFT(X503,255),LEFT('Disaggregation Data'!J$315:$J$576,255),0))),"")</f>
        <v/>
      </c>
      <c r="V503" s="402" t="str">
        <f t="array" ref="V503">IFERROR(IF(INDEX('Disaggregation Data'!$P$315:$P$576,MATCH(LEFT(X503,255),LEFT('Disaggregation Data'!$J$315:$J$576,255),0))=0,"",INDEX('Disaggregation Data'!$P$315:$P$576,MATCH(LEFT(X503,255),LEFT('Disaggregation Data'!J$315:$J$576,255),0))),"")</f>
        <v/>
      </c>
      <c r="W503" s="472"/>
      <c r="X503" s="472" t="str">
        <f t="shared" si="32"/>
        <v/>
      </c>
      <c r="Y503" s="472">
        <f t="shared" si="33"/>
        <v>177</v>
      </c>
      <c r="Z503" s="472" t="str">
        <f t="shared" si="34"/>
        <v/>
      </c>
      <c r="AA503" s="472" t="b">
        <f t="shared" si="35"/>
        <v>0</v>
      </c>
      <c r="AB503" s="472" t="s">
        <v>2031</v>
      </c>
      <c r="AC503" s="472" t="str">
        <f t="array" ref="AC503">IFERROR(IF(INDEX('Disaggregation Records'!$G$95:$G$183,MATCH(LEFT(Z503,255),LEFT('Disaggregation Records'!$D$95:$D$183,255),0))=0,"",INDEX('Disaggregation Records'!$G$95:$G$183,MATCH(LEFT(Z503,255),LEFT('Disaggregation Records'!$D$95:$D$183,255),0))),"")</f>
        <v/>
      </c>
      <c r="AD503" s="472" t="s">
        <v>811</v>
      </c>
      <c r="AE503" s="219"/>
      <c r="AF503" s="135"/>
      <c r="AG503" s="135"/>
    </row>
    <row r="504" spans="1:33" ht="37.5" customHeight="1" x14ac:dyDescent="0.3">
      <c r="A504" s="367">
        <v>18</v>
      </c>
      <c r="B504" s="384" t="str">
        <f>IFERROR(VLOOKUP(A504,'Coverage Indicators - Section D'!$A$10:$Y$38,25,FALSE),"")</f>
        <v/>
      </c>
      <c r="C504" s="467" t="str">
        <f t="array" ref="C504">IFERROR(IF(INDEX('Disaggregation Records'!$E$95:$E$183,MATCH(LEFT(Z504,255),LEFT('Disaggregation Records'!$D$95:$D$183,255),0))=0,"",INDEX('Disaggregation Records'!$E$95:$E$183,MATCH(LEFT(Z504,255),LEFT('Disaggregation Records'!$D$95:$D$183,255),0))),"")</f>
        <v/>
      </c>
      <c r="D504" s="467" t="str">
        <f t="array" ref="D504">IFERROR(IF(INDEX('Disaggregation Records'!$F$95:$F$183,MATCH(LEFT(Z504,255),LEFT('Disaggregation Records'!$D$95:$D$183,255),0))=0,"",INDEX('Disaggregation Records'!$F$95:$F$183,MATCH(LEFT(Z504,255),LEFT('Disaggregation Records'!$D$95:$D$183,255),0))),"")</f>
        <v/>
      </c>
      <c r="E504" s="386" t="str">
        <f t="array" ref="E504">IFERROR(IF(INDEX('Disaggregation Data'!$K$315:$K$576,MATCH(LEFT(X504,255),LEFT('Disaggregation Data'!$J$315:$J$576,255),0))=0,"",INDEX('Disaggregation Data'!$K$315:$K$576,MATCH(LEFT(X504,255),LEFT('Disaggregation Data'!J$315:$J$576,255),0))),"")</f>
        <v/>
      </c>
      <c r="F504" s="387" t="str">
        <f t="array" ref="F504">IFERROR(IF(INDEX('Disaggregation Data'!$L$315:$L$576,MATCH(LEFT(X504,255),LEFT('Disaggregation Data'!$J$315:$J$576,255),0))=0,"",INDEX('Disaggregation Data'!$L$315:$L$576,MATCH(LEFT(X504,255),LEFT('Disaggregation Data'!J$315:$J$576,255),0))),"")</f>
        <v/>
      </c>
      <c r="G504" s="442" t="str">
        <f t="array" ref="G504">IFERROR(IF(INDEX('Disaggregation Data'!$M$315:$M$576,MATCH(LEFT(X504,255),LEFT('Disaggregation Data'!$J$315:$J$576,255),0))=0,(E504/F504)*100,INDEX('Disaggregation Data'!$M$315:$M$576,MATCH(LEFT(X504,255),LEFT('Disaggregation Data'!J$315:$J$576,255),0))),"")</f>
        <v/>
      </c>
      <c r="H504" s="390" t="str">
        <f t="array" ref="H504">IFERROR(IF(INDEX('Disaggregation Data'!$N$315:$N$576,MATCH(LEFT(X504,255),LEFT('Disaggregation Data'!$J$315:$J$576,255),0))=0,"",INDEX('Disaggregation Data'!$N$315:$N$576,MATCH(LEFT(X504,255),LEFT('Disaggregation Data'!J$315:$J$576,255),0))),"")</f>
        <v/>
      </c>
      <c r="I504" s="471"/>
      <c r="J504" s="471"/>
      <c r="K504" s="471"/>
      <c r="L504" s="471"/>
      <c r="M504" s="471"/>
      <c r="N504" s="471"/>
      <c r="O504" s="471"/>
      <c r="P504" s="471"/>
      <c r="Q504" s="471"/>
      <c r="R504" s="471"/>
      <c r="S504" s="471"/>
      <c r="T504" s="471"/>
      <c r="U504" s="390" t="str">
        <f t="array" ref="U504">IFERROR(IF(INDEX('Disaggregation Data'!$O$315:$O$576,MATCH(LEFT(X504,255),LEFT('Disaggregation Data'!$J$315:$J$576,255),0))=0,"",INDEX('Disaggregation Data'!$O$315:$O$576,MATCH(LEFT(X504,255),LEFT('Disaggregation Data'!J$315:$J$576,255),0))),"")</f>
        <v/>
      </c>
      <c r="V504" s="402" t="str">
        <f t="array" ref="V504">IFERROR(IF(INDEX('Disaggregation Data'!$P$315:$P$576,MATCH(LEFT(X504,255),LEFT('Disaggregation Data'!$J$315:$J$576,255),0))=0,"",INDEX('Disaggregation Data'!$P$315:$P$576,MATCH(LEFT(X504,255),LEFT('Disaggregation Data'!J$315:$J$576,255),0))),"")</f>
        <v/>
      </c>
      <c r="W504" s="472"/>
      <c r="X504" s="472" t="str">
        <f t="shared" si="32"/>
        <v/>
      </c>
      <c r="Y504" s="472">
        <f t="shared" si="33"/>
        <v>178</v>
      </c>
      <c r="Z504" s="472" t="str">
        <f t="shared" si="34"/>
        <v/>
      </c>
      <c r="AA504" s="472" t="b">
        <f t="shared" si="35"/>
        <v>0</v>
      </c>
      <c r="AB504" s="472" t="s">
        <v>2032</v>
      </c>
      <c r="AC504" s="472" t="str">
        <f t="array" ref="AC504">IFERROR(IF(INDEX('Disaggregation Records'!$G$95:$G$183,MATCH(LEFT(Z504,255),LEFT('Disaggregation Records'!$D$95:$D$183,255),0))=0,"",INDEX('Disaggregation Records'!$G$95:$G$183,MATCH(LEFT(Z504,255),LEFT('Disaggregation Records'!$D$95:$D$183,255),0))),"")</f>
        <v/>
      </c>
      <c r="AD504" s="472" t="s">
        <v>811</v>
      </c>
      <c r="AE504" s="219"/>
      <c r="AF504" s="135"/>
      <c r="AG504" s="135"/>
    </row>
    <row r="505" spans="1:33" ht="37.5" customHeight="1" x14ac:dyDescent="0.3">
      <c r="A505" s="367">
        <v>18</v>
      </c>
      <c r="B505" s="384" t="str">
        <f>IFERROR(VLOOKUP(A505,'Coverage Indicators - Section D'!$A$10:$Y$38,25,FALSE),"")</f>
        <v/>
      </c>
      <c r="C505" s="467" t="str">
        <f t="array" ref="C505">IFERROR(IF(INDEX('Disaggregation Records'!$E$95:$E$183,MATCH(LEFT(Z505,255),LEFT('Disaggregation Records'!$D$95:$D$183,255),0))=0,"",INDEX('Disaggregation Records'!$E$95:$E$183,MATCH(LEFT(Z505,255),LEFT('Disaggregation Records'!$D$95:$D$183,255),0))),"")</f>
        <v/>
      </c>
      <c r="D505" s="467" t="str">
        <f t="array" ref="D505">IFERROR(IF(INDEX('Disaggregation Records'!$F$95:$F$183,MATCH(LEFT(Z505,255),LEFT('Disaggregation Records'!$D$95:$D$183,255),0))=0,"",INDEX('Disaggregation Records'!$F$95:$F$183,MATCH(LEFT(Z505,255),LEFT('Disaggregation Records'!$D$95:$D$183,255),0))),"")</f>
        <v/>
      </c>
      <c r="E505" s="386" t="str">
        <f t="array" ref="E505">IFERROR(IF(INDEX('Disaggregation Data'!$K$315:$K$576,MATCH(LEFT(X505,255),LEFT('Disaggregation Data'!$J$315:$J$576,255),0))=0,"",INDEX('Disaggregation Data'!$K$315:$K$576,MATCH(LEFT(X505,255),LEFT('Disaggregation Data'!J$315:$J$576,255),0))),"")</f>
        <v/>
      </c>
      <c r="F505" s="387" t="str">
        <f t="array" ref="F505">IFERROR(IF(INDEX('Disaggregation Data'!$L$315:$L$576,MATCH(LEFT(X505,255),LEFT('Disaggregation Data'!$J$315:$J$576,255),0))=0,"",INDEX('Disaggregation Data'!$L$315:$L$576,MATCH(LEFT(X505,255),LEFT('Disaggregation Data'!J$315:$J$576,255),0))),"")</f>
        <v/>
      </c>
      <c r="G505" s="442" t="str">
        <f t="array" ref="G505">IFERROR(IF(INDEX('Disaggregation Data'!$M$315:$M$576,MATCH(LEFT(X505,255),LEFT('Disaggregation Data'!$J$315:$J$576,255),0))=0,(E505/F505)*100,INDEX('Disaggregation Data'!$M$315:$M$576,MATCH(LEFT(X505,255),LEFT('Disaggregation Data'!J$315:$J$576,255),0))),"")</f>
        <v/>
      </c>
      <c r="H505" s="390" t="str">
        <f t="array" ref="H505">IFERROR(IF(INDEX('Disaggregation Data'!$N$315:$N$576,MATCH(LEFT(X505,255),LEFT('Disaggregation Data'!$J$315:$J$576,255),0))=0,"",INDEX('Disaggregation Data'!$N$315:$N$576,MATCH(LEFT(X505,255),LEFT('Disaggregation Data'!J$315:$J$576,255),0))),"")</f>
        <v/>
      </c>
      <c r="I505" s="471"/>
      <c r="J505" s="471"/>
      <c r="K505" s="471"/>
      <c r="L505" s="471"/>
      <c r="M505" s="471"/>
      <c r="N505" s="471"/>
      <c r="O505" s="471"/>
      <c r="P505" s="471"/>
      <c r="Q505" s="471"/>
      <c r="R505" s="471"/>
      <c r="S505" s="471"/>
      <c r="T505" s="471"/>
      <c r="U505" s="390" t="str">
        <f t="array" ref="U505">IFERROR(IF(INDEX('Disaggregation Data'!$O$315:$O$576,MATCH(LEFT(X505,255),LEFT('Disaggregation Data'!$J$315:$J$576,255),0))=0,"",INDEX('Disaggregation Data'!$O$315:$O$576,MATCH(LEFT(X505,255),LEFT('Disaggregation Data'!J$315:$J$576,255),0))),"")</f>
        <v/>
      </c>
      <c r="V505" s="402" t="str">
        <f t="array" ref="V505">IFERROR(IF(INDEX('Disaggregation Data'!$P$315:$P$576,MATCH(LEFT(X505,255),LEFT('Disaggregation Data'!$J$315:$J$576,255),0))=0,"",INDEX('Disaggregation Data'!$P$315:$P$576,MATCH(LEFT(X505,255),LEFT('Disaggregation Data'!J$315:$J$576,255),0))),"")</f>
        <v/>
      </c>
      <c r="W505" s="472"/>
      <c r="X505" s="472" t="str">
        <f t="shared" si="32"/>
        <v/>
      </c>
      <c r="Y505" s="472">
        <f t="shared" si="33"/>
        <v>179</v>
      </c>
      <c r="Z505" s="472" t="str">
        <f t="shared" si="34"/>
        <v/>
      </c>
      <c r="AA505" s="472" t="b">
        <f t="shared" si="35"/>
        <v>0</v>
      </c>
      <c r="AB505" s="472" t="s">
        <v>2033</v>
      </c>
      <c r="AC505" s="472" t="str">
        <f t="array" ref="AC505">IFERROR(IF(INDEX('Disaggregation Records'!$G$95:$G$183,MATCH(LEFT(Z505,255),LEFT('Disaggregation Records'!$D$95:$D$183,255),0))=0,"",INDEX('Disaggregation Records'!$G$95:$G$183,MATCH(LEFT(Z505,255),LEFT('Disaggregation Records'!$D$95:$D$183,255),0))),"")</f>
        <v/>
      </c>
      <c r="AD505" s="472" t="s">
        <v>811</v>
      </c>
      <c r="AE505" s="219"/>
      <c r="AF505" s="135"/>
      <c r="AG505" s="135"/>
    </row>
    <row r="506" spans="1:33" ht="37.5" customHeight="1" x14ac:dyDescent="0.3">
      <c r="A506" s="367">
        <v>18</v>
      </c>
      <c r="B506" s="384" t="str">
        <f>IFERROR(VLOOKUP(A506,'Coverage Indicators - Section D'!$A$10:$Y$38,25,FALSE),"")</f>
        <v/>
      </c>
      <c r="C506" s="467" t="str">
        <f t="array" ref="C506">IFERROR(IF(INDEX('Disaggregation Records'!$E$95:$E$183,MATCH(LEFT(Z506,255),LEFT('Disaggregation Records'!$D$95:$D$183,255),0))=0,"",INDEX('Disaggregation Records'!$E$95:$E$183,MATCH(LEFT(Z506,255),LEFT('Disaggregation Records'!$D$95:$D$183,255),0))),"")</f>
        <v/>
      </c>
      <c r="D506" s="467" t="str">
        <f t="array" ref="D506">IFERROR(IF(INDEX('Disaggregation Records'!$F$95:$F$183,MATCH(LEFT(Z506,255),LEFT('Disaggregation Records'!$D$95:$D$183,255),0))=0,"",INDEX('Disaggregation Records'!$F$95:$F$183,MATCH(LEFT(Z506,255),LEFT('Disaggregation Records'!$D$95:$D$183,255),0))),"")</f>
        <v/>
      </c>
      <c r="E506" s="386" t="str">
        <f t="array" ref="E506">IFERROR(IF(INDEX('Disaggregation Data'!$K$315:$K$576,MATCH(LEFT(X506,255),LEFT('Disaggregation Data'!$J$315:$J$576,255),0))=0,"",INDEX('Disaggregation Data'!$K$315:$K$576,MATCH(LEFT(X506,255),LEFT('Disaggregation Data'!J$315:$J$576,255),0))),"")</f>
        <v/>
      </c>
      <c r="F506" s="387" t="str">
        <f t="array" ref="F506">IFERROR(IF(INDEX('Disaggregation Data'!$L$315:$L$576,MATCH(LEFT(X506,255),LEFT('Disaggregation Data'!$J$315:$J$576,255),0))=0,"",INDEX('Disaggregation Data'!$L$315:$L$576,MATCH(LEFT(X506,255),LEFT('Disaggregation Data'!J$315:$J$576,255),0))),"")</f>
        <v/>
      </c>
      <c r="G506" s="442" t="str">
        <f t="array" ref="G506">IFERROR(IF(INDEX('Disaggregation Data'!$M$315:$M$576,MATCH(LEFT(X506,255),LEFT('Disaggregation Data'!$J$315:$J$576,255),0))=0,(E506/F506)*100,INDEX('Disaggregation Data'!$M$315:$M$576,MATCH(LEFT(X506,255),LEFT('Disaggregation Data'!J$315:$J$576,255),0))),"")</f>
        <v/>
      </c>
      <c r="H506" s="390" t="str">
        <f t="array" ref="H506">IFERROR(IF(INDEX('Disaggregation Data'!$N$315:$N$576,MATCH(LEFT(X506,255),LEFT('Disaggregation Data'!$J$315:$J$576,255),0))=0,"",INDEX('Disaggregation Data'!$N$315:$N$576,MATCH(LEFT(X506,255),LEFT('Disaggregation Data'!J$315:$J$576,255),0))),"")</f>
        <v/>
      </c>
      <c r="I506" s="471"/>
      <c r="J506" s="471"/>
      <c r="K506" s="471"/>
      <c r="L506" s="471"/>
      <c r="M506" s="471"/>
      <c r="N506" s="471"/>
      <c r="O506" s="471"/>
      <c r="P506" s="471"/>
      <c r="Q506" s="471"/>
      <c r="R506" s="471"/>
      <c r="S506" s="471"/>
      <c r="T506" s="471"/>
      <c r="U506" s="390" t="str">
        <f t="array" ref="U506">IFERROR(IF(INDEX('Disaggregation Data'!$O$315:$O$576,MATCH(LEFT(X506,255),LEFT('Disaggregation Data'!$J$315:$J$576,255),0))=0,"",INDEX('Disaggregation Data'!$O$315:$O$576,MATCH(LEFT(X506,255),LEFT('Disaggregation Data'!J$315:$J$576,255),0))),"")</f>
        <v/>
      </c>
      <c r="V506" s="402" t="str">
        <f t="array" ref="V506">IFERROR(IF(INDEX('Disaggregation Data'!$P$315:$P$576,MATCH(LEFT(X506,255),LEFT('Disaggregation Data'!$J$315:$J$576,255),0))=0,"",INDEX('Disaggregation Data'!$P$315:$P$576,MATCH(LEFT(X506,255),LEFT('Disaggregation Data'!J$315:$J$576,255),0))),"")</f>
        <v/>
      </c>
      <c r="W506" s="472"/>
      <c r="X506" s="472" t="str">
        <f t="shared" si="32"/>
        <v/>
      </c>
      <c r="Y506" s="472">
        <f t="shared" si="33"/>
        <v>180</v>
      </c>
      <c r="Z506" s="472" t="str">
        <f t="shared" si="34"/>
        <v/>
      </c>
      <c r="AA506" s="472" t="b">
        <f t="shared" si="35"/>
        <v>0</v>
      </c>
      <c r="AB506" s="472" t="s">
        <v>2034</v>
      </c>
      <c r="AC506" s="472" t="str">
        <f t="array" ref="AC506">IFERROR(IF(INDEX('Disaggregation Records'!$G$95:$G$183,MATCH(LEFT(Z506,255),LEFT('Disaggregation Records'!$D$95:$D$183,255),0))=0,"",INDEX('Disaggregation Records'!$G$95:$G$183,MATCH(LEFT(Z506,255),LEFT('Disaggregation Records'!$D$95:$D$183,255),0))),"")</f>
        <v/>
      </c>
      <c r="AD506" s="472" t="s">
        <v>811</v>
      </c>
      <c r="AE506" s="219"/>
      <c r="AF506" s="135"/>
      <c r="AG506" s="135"/>
    </row>
    <row r="507" spans="1:33" ht="37.5" customHeight="1" x14ac:dyDescent="0.3">
      <c r="A507" s="367">
        <v>19</v>
      </c>
      <c r="B507" s="384" t="str">
        <f>IFERROR(VLOOKUP(A507,'Coverage Indicators - Section D'!$A$10:$Y$38,25,FALSE),"")</f>
        <v/>
      </c>
      <c r="C507" s="467" t="str">
        <f t="array" ref="C507">IFERROR(IF(INDEX('Disaggregation Records'!$E$95:$E$183,MATCH(LEFT(Z507,255),LEFT('Disaggregation Records'!$D$95:$D$183,255),0))=0,"",INDEX('Disaggregation Records'!$E$95:$E$183,MATCH(LEFT(Z507,255),LEFT('Disaggregation Records'!$D$95:$D$183,255),0))),"")</f>
        <v/>
      </c>
      <c r="D507" s="467" t="str">
        <f t="array" ref="D507">IFERROR(IF(INDEX('Disaggregation Records'!$F$95:$F$183,MATCH(LEFT(Z507,255),LEFT('Disaggregation Records'!$D$95:$D$183,255),0))=0,"",INDEX('Disaggregation Records'!$F$95:$F$183,MATCH(LEFT(Z507,255),LEFT('Disaggregation Records'!$D$95:$D$183,255),0))),"")</f>
        <v/>
      </c>
      <c r="E507" s="386" t="str">
        <f t="array" ref="E507">IFERROR(IF(INDEX('Disaggregation Data'!$K$315:$K$576,MATCH(LEFT(X507,255),LEFT('Disaggregation Data'!$J$315:$J$576,255),0))=0,"",INDEX('Disaggregation Data'!$K$315:$K$576,MATCH(LEFT(X507,255),LEFT('Disaggregation Data'!J$315:$J$576,255),0))),"")</f>
        <v/>
      </c>
      <c r="F507" s="387" t="str">
        <f t="array" ref="F507">IFERROR(IF(INDEX('Disaggregation Data'!$L$315:$L$576,MATCH(LEFT(X507,255),LEFT('Disaggregation Data'!$J$315:$J$576,255),0))=0,"",INDEX('Disaggregation Data'!$L$315:$L$576,MATCH(LEFT(X507,255),LEFT('Disaggregation Data'!J$315:$J$576,255),0))),"")</f>
        <v/>
      </c>
      <c r="G507" s="442" t="str">
        <f t="array" ref="G507">IFERROR(IF(INDEX('Disaggregation Data'!$M$315:$M$576,MATCH(LEFT(X507,255),LEFT('Disaggregation Data'!$J$315:$J$576,255),0))=0,(E507/F507)*100,INDEX('Disaggregation Data'!$M$315:$M$576,MATCH(LEFT(X507,255),LEFT('Disaggregation Data'!J$315:$J$576,255),0))),"")</f>
        <v/>
      </c>
      <c r="H507" s="390" t="str">
        <f t="array" ref="H507">IFERROR(IF(INDEX('Disaggregation Data'!$N$315:$N$576,MATCH(LEFT(X507,255),LEFT('Disaggregation Data'!$J$315:$J$576,255),0))=0,"",INDEX('Disaggregation Data'!$N$315:$N$576,MATCH(LEFT(X507,255),LEFT('Disaggregation Data'!J$315:$J$576,255),0))),"")</f>
        <v/>
      </c>
      <c r="I507" s="471"/>
      <c r="J507" s="471"/>
      <c r="K507" s="471"/>
      <c r="L507" s="471"/>
      <c r="M507" s="471"/>
      <c r="N507" s="471"/>
      <c r="O507" s="471"/>
      <c r="P507" s="471"/>
      <c r="Q507" s="471"/>
      <c r="R507" s="471"/>
      <c r="S507" s="471"/>
      <c r="T507" s="471"/>
      <c r="U507" s="390" t="str">
        <f t="array" ref="U507">IFERROR(IF(INDEX('Disaggregation Data'!$O$315:$O$576,MATCH(LEFT(X507,255),LEFT('Disaggregation Data'!$J$315:$J$576,255),0))=0,"",INDEX('Disaggregation Data'!$O$315:$O$576,MATCH(LEFT(X507,255),LEFT('Disaggregation Data'!J$315:$J$576,255),0))),"")</f>
        <v/>
      </c>
      <c r="V507" s="402" t="str">
        <f t="array" ref="V507">IFERROR(IF(INDEX('Disaggregation Data'!$P$315:$P$576,MATCH(LEFT(X507,255),LEFT('Disaggregation Data'!$J$315:$J$576,255),0))=0,"",INDEX('Disaggregation Data'!$P$315:$P$576,MATCH(LEFT(X507,255),LEFT('Disaggregation Data'!J$315:$J$576,255),0))),"")</f>
        <v/>
      </c>
      <c r="W507" s="472"/>
      <c r="X507" s="472" t="str">
        <f t="shared" si="32"/>
        <v/>
      </c>
      <c r="Y507" s="472">
        <f t="shared" si="33"/>
        <v>181</v>
      </c>
      <c r="Z507" s="472" t="str">
        <f t="shared" si="34"/>
        <v/>
      </c>
      <c r="AA507" s="472" t="b">
        <f t="shared" si="35"/>
        <v>0</v>
      </c>
      <c r="AB507" s="472" t="s">
        <v>2035</v>
      </c>
      <c r="AC507" s="472" t="str">
        <f t="array" ref="AC507">IFERROR(IF(INDEX('Disaggregation Records'!$G$95:$G$183,MATCH(LEFT(Z507,255),LEFT('Disaggregation Records'!$D$95:$D$183,255),0))=0,"",INDEX('Disaggregation Records'!$G$95:$G$183,MATCH(LEFT(Z507,255),LEFT('Disaggregation Records'!$D$95:$D$183,255),0))),"")</f>
        <v/>
      </c>
      <c r="AD507" s="472" t="s">
        <v>813</v>
      </c>
      <c r="AE507" s="219"/>
      <c r="AF507" s="135"/>
      <c r="AG507" s="135"/>
    </row>
    <row r="508" spans="1:33" ht="37.5" customHeight="1" x14ac:dyDescent="0.3">
      <c r="A508" s="367">
        <v>19</v>
      </c>
      <c r="B508" s="384" t="str">
        <f>IFERROR(VLOOKUP(A508,'Coverage Indicators - Section D'!$A$10:$Y$38,25,FALSE),"")</f>
        <v/>
      </c>
      <c r="C508" s="467" t="str">
        <f t="array" ref="C508">IFERROR(IF(INDEX('Disaggregation Records'!$E$95:$E$183,MATCH(LEFT(Z508,255),LEFT('Disaggregation Records'!$D$95:$D$183,255),0))=0,"",INDEX('Disaggregation Records'!$E$95:$E$183,MATCH(LEFT(Z508,255),LEFT('Disaggregation Records'!$D$95:$D$183,255),0))),"")</f>
        <v/>
      </c>
      <c r="D508" s="467" t="str">
        <f t="array" ref="D508">IFERROR(IF(INDEX('Disaggregation Records'!$F$95:$F$183,MATCH(LEFT(Z508,255),LEFT('Disaggregation Records'!$D$95:$D$183,255),0))=0,"",INDEX('Disaggregation Records'!$F$95:$F$183,MATCH(LEFT(Z508,255),LEFT('Disaggregation Records'!$D$95:$D$183,255),0))),"")</f>
        <v/>
      </c>
      <c r="E508" s="386" t="str">
        <f t="array" ref="E508">IFERROR(IF(INDEX('Disaggregation Data'!$K$315:$K$576,MATCH(LEFT(X508,255),LEFT('Disaggregation Data'!$J$315:$J$576,255),0))=0,"",INDEX('Disaggregation Data'!$K$315:$K$576,MATCH(LEFT(X508,255),LEFT('Disaggregation Data'!J$315:$J$576,255),0))),"")</f>
        <v/>
      </c>
      <c r="F508" s="387" t="str">
        <f t="array" ref="F508">IFERROR(IF(INDEX('Disaggregation Data'!$L$315:$L$576,MATCH(LEFT(X508,255),LEFT('Disaggregation Data'!$J$315:$J$576,255),0))=0,"",INDEX('Disaggregation Data'!$L$315:$L$576,MATCH(LEFT(X508,255),LEFT('Disaggregation Data'!J$315:$J$576,255),0))),"")</f>
        <v/>
      </c>
      <c r="G508" s="442" t="str">
        <f t="array" ref="G508">IFERROR(IF(INDEX('Disaggregation Data'!$M$315:$M$576,MATCH(LEFT(X508,255),LEFT('Disaggregation Data'!$J$315:$J$576,255),0))=0,(E508/F508)*100,INDEX('Disaggregation Data'!$M$315:$M$576,MATCH(LEFT(X508,255),LEFT('Disaggregation Data'!J$315:$J$576,255),0))),"")</f>
        <v/>
      </c>
      <c r="H508" s="390" t="str">
        <f t="array" ref="H508">IFERROR(IF(INDEX('Disaggregation Data'!$N$315:$N$576,MATCH(LEFT(X508,255),LEFT('Disaggregation Data'!$J$315:$J$576,255),0))=0,"",INDEX('Disaggregation Data'!$N$315:$N$576,MATCH(LEFT(X508,255),LEFT('Disaggregation Data'!J$315:$J$576,255),0))),"")</f>
        <v/>
      </c>
      <c r="I508" s="471"/>
      <c r="J508" s="471"/>
      <c r="K508" s="471"/>
      <c r="L508" s="471"/>
      <c r="M508" s="471"/>
      <c r="N508" s="471"/>
      <c r="O508" s="471"/>
      <c r="P508" s="471"/>
      <c r="Q508" s="471"/>
      <c r="R508" s="471"/>
      <c r="S508" s="471"/>
      <c r="T508" s="471"/>
      <c r="U508" s="390" t="str">
        <f t="array" ref="U508">IFERROR(IF(INDEX('Disaggregation Data'!$O$315:$O$576,MATCH(LEFT(X508,255),LEFT('Disaggregation Data'!$J$315:$J$576,255),0))=0,"",INDEX('Disaggregation Data'!$O$315:$O$576,MATCH(LEFT(X508,255),LEFT('Disaggregation Data'!J$315:$J$576,255),0))),"")</f>
        <v/>
      </c>
      <c r="V508" s="402" t="str">
        <f t="array" ref="V508">IFERROR(IF(INDEX('Disaggregation Data'!$P$315:$P$576,MATCH(LEFT(X508,255),LEFT('Disaggregation Data'!$J$315:$J$576,255),0))=0,"",INDEX('Disaggregation Data'!$P$315:$P$576,MATCH(LEFT(X508,255),LEFT('Disaggregation Data'!J$315:$J$576,255),0))),"")</f>
        <v/>
      </c>
      <c r="W508" s="472"/>
      <c r="X508" s="472" t="str">
        <f t="shared" si="32"/>
        <v/>
      </c>
      <c r="Y508" s="472">
        <f t="shared" si="33"/>
        <v>182</v>
      </c>
      <c r="Z508" s="472" t="str">
        <f t="shared" si="34"/>
        <v/>
      </c>
      <c r="AA508" s="472" t="b">
        <f t="shared" si="35"/>
        <v>0</v>
      </c>
      <c r="AB508" s="472" t="s">
        <v>2036</v>
      </c>
      <c r="AC508" s="472" t="str">
        <f t="array" ref="AC508">IFERROR(IF(INDEX('Disaggregation Records'!$G$95:$G$183,MATCH(LEFT(Z508,255),LEFT('Disaggregation Records'!$D$95:$D$183,255),0))=0,"",INDEX('Disaggregation Records'!$G$95:$G$183,MATCH(LEFT(Z508,255),LEFT('Disaggregation Records'!$D$95:$D$183,255),0))),"")</f>
        <v/>
      </c>
      <c r="AD508" s="472" t="s">
        <v>813</v>
      </c>
      <c r="AE508" s="219"/>
      <c r="AF508" s="135"/>
      <c r="AG508" s="135"/>
    </row>
    <row r="509" spans="1:33" ht="37.5" customHeight="1" x14ac:dyDescent="0.3">
      <c r="A509" s="367">
        <v>19</v>
      </c>
      <c r="B509" s="384" t="str">
        <f>IFERROR(VLOOKUP(A509,'Coverage Indicators - Section D'!$A$10:$Y$38,25,FALSE),"")</f>
        <v/>
      </c>
      <c r="C509" s="467" t="str">
        <f t="array" ref="C509">IFERROR(IF(INDEX('Disaggregation Records'!$E$95:$E$183,MATCH(LEFT(Z509,255),LEFT('Disaggregation Records'!$D$95:$D$183,255),0))=0,"",INDEX('Disaggregation Records'!$E$95:$E$183,MATCH(LEFT(Z509,255),LEFT('Disaggregation Records'!$D$95:$D$183,255),0))),"")</f>
        <v/>
      </c>
      <c r="D509" s="467" t="str">
        <f t="array" ref="D509">IFERROR(IF(INDEX('Disaggregation Records'!$F$95:$F$183,MATCH(LEFT(Z509,255),LEFT('Disaggregation Records'!$D$95:$D$183,255),0))=0,"",INDEX('Disaggregation Records'!$F$95:$F$183,MATCH(LEFT(Z509,255),LEFT('Disaggregation Records'!$D$95:$D$183,255),0))),"")</f>
        <v/>
      </c>
      <c r="E509" s="386" t="str">
        <f t="array" ref="E509">IFERROR(IF(INDEX('Disaggregation Data'!$K$315:$K$576,MATCH(LEFT(X509,255),LEFT('Disaggregation Data'!$J$315:$J$576,255),0))=0,"",INDEX('Disaggregation Data'!$K$315:$K$576,MATCH(LEFT(X509,255),LEFT('Disaggregation Data'!J$315:$J$576,255),0))),"")</f>
        <v/>
      </c>
      <c r="F509" s="387" t="str">
        <f t="array" ref="F509">IFERROR(IF(INDEX('Disaggregation Data'!$L$315:$L$576,MATCH(LEFT(X509,255),LEFT('Disaggregation Data'!$J$315:$J$576,255),0))=0,"",INDEX('Disaggregation Data'!$L$315:$L$576,MATCH(LEFT(X509,255),LEFT('Disaggregation Data'!J$315:$J$576,255),0))),"")</f>
        <v/>
      </c>
      <c r="G509" s="442" t="str">
        <f t="array" ref="G509">IFERROR(IF(INDEX('Disaggregation Data'!$M$315:$M$576,MATCH(LEFT(X509,255),LEFT('Disaggregation Data'!$J$315:$J$576,255),0))=0,(E509/F509)*100,INDEX('Disaggregation Data'!$M$315:$M$576,MATCH(LEFT(X509,255),LEFT('Disaggregation Data'!J$315:$J$576,255),0))),"")</f>
        <v/>
      </c>
      <c r="H509" s="390" t="str">
        <f t="array" ref="H509">IFERROR(IF(INDEX('Disaggregation Data'!$N$315:$N$576,MATCH(LEFT(X509,255),LEFT('Disaggregation Data'!$J$315:$J$576,255),0))=0,"",INDEX('Disaggregation Data'!$N$315:$N$576,MATCH(LEFT(X509,255),LEFT('Disaggregation Data'!J$315:$J$576,255),0))),"")</f>
        <v/>
      </c>
      <c r="I509" s="471"/>
      <c r="J509" s="471"/>
      <c r="K509" s="471"/>
      <c r="L509" s="471"/>
      <c r="M509" s="471"/>
      <c r="N509" s="471"/>
      <c r="O509" s="471"/>
      <c r="P509" s="471"/>
      <c r="Q509" s="471"/>
      <c r="R509" s="471"/>
      <c r="S509" s="471"/>
      <c r="T509" s="471"/>
      <c r="U509" s="390" t="str">
        <f t="array" ref="U509">IFERROR(IF(INDEX('Disaggregation Data'!$O$315:$O$576,MATCH(LEFT(X509,255),LEFT('Disaggregation Data'!$J$315:$J$576,255),0))=0,"",INDEX('Disaggregation Data'!$O$315:$O$576,MATCH(LEFT(X509,255),LEFT('Disaggregation Data'!J$315:$J$576,255),0))),"")</f>
        <v/>
      </c>
      <c r="V509" s="402" t="str">
        <f t="array" ref="V509">IFERROR(IF(INDEX('Disaggregation Data'!$P$315:$P$576,MATCH(LEFT(X509,255),LEFT('Disaggregation Data'!$J$315:$J$576,255),0))=0,"",INDEX('Disaggregation Data'!$P$315:$P$576,MATCH(LEFT(X509,255),LEFT('Disaggregation Data'!J$315:$J$576,255),0))),"")</f>
        <v/>
      </c>
      <c r="W509" s="472"/>
      <c r="X509" s="472" t="str">
        <f t="shared" si="32"/>
        <v/>
      </c>
      <c r="Y509" s="472">
        <f t="shared" si="33"/>
        <v>183</v>
      </c>
      <c r="Z509" s="472" t="str">
        <f t="shared" si="34"/>
        <v/>
      </c>
      <c r="AA509" s="472" t="b">
        <f t="shared" si="35"/>
        <v>0</v>
      </c>
      <c r="AB509" s="472" t="s">
        <v>2037</v>
      </c>
      <c r="AC509" s="472" t="str">
        <f t="array" ref="AC509">IFERROR(IF(INDEX('Disaggregation Records'!$G$95:$G$183,MATCH(LEFT(Z509,255),LEFT('Disaggregation Records'!$D$95:$D$183,255),0))=0,"",INDEX('Disaggregation Records'!$G$95:$G$183,MATCH(LEFT(Z509,255),LEFT('Disaggregation Records'!$D$95:$D$183,255),0))),"")</f>
        <v/>
      </c>
      <c r="AD509" s="472" t="s">
        <v>813</v>
      </c>
      <c r="AE509" s="219"/>
      <c r="AF509" s="135"/>
      <c r="AG509" s="135"/>
    </row>
    <row r="510" spans="1:33" ht="37.5" customHeight="1" x14ac:dyDescent="0.3">
      <c r="A510" s="367">
        <v>19</v>
      </c>
      <c r="B510" s="384" t="str">
        <f>IFERROR(VLOOKUP(A510,'Coverage Indicators - Section D'!$A$10:$Y$38,25,FALSE),"")</f>
        <v/>
      </c>
      <c r="C510" s="467" t="str">
        <f t="array" ref="C510">IFERROR(IF(INDEX('Disaggregation Records'!$E$95:$E$183,MATCH(LEFT(Z510,255),LEFT('Disaggregation Records'!$D$95:$D$183,255),0))=0,"",INDEX('Disaggregation Records'!$E$95:$E$183,MATCH(LEFT(Z510,255),LEFT('Disaggregation Records'!$D$95:$D$183,255),0))),"")</f>
        <v/>
      </c>
      <c r="D510" s="467" t="str">
        <f t="array" ref="D510">IFERROR(IF(INDEX('Disaggregation Records'!$F$95:$F$183,MATCH(LEFT(Z510,255),LEFT('Disaggregation Records'!$D$95:$D$183,255),0))=0,"",INDEX('Disaggregation Records'!$F$95:$F$183,MATCH(LEFT(Z510,255),LEFT('Disaggregation Records'!$D$95:$D$183,255),0))),"")</f>
        <v/>
      </c>
      <c r="E510" s="386" t="str">
        <f t="array" ref="E510">IFERROR(IF(INDEX('Disaggregation Data'!$K$315:$K$576,MATCH(LEFT(X510,255),LEFT('Disaggregation Data'!$J$315:$J$576,255),0))=0,"",INDEX('Disaggregation Data'!$K$315:$K$576,MATCH(LEFT(X510,255),LEFT('Disaggregation Data'!J$315:$J$576,255),0))),"")</f>
        <v/>
      </c>
      <c r="F510" s="387" t="str">
        <f t="array" ref="F510">IFERROR(IF(INDEX('Disaggregation Data'!$L$315:$L$576,MATCH(LEFT(X510,255),LEFT('Disaggregation Data'!$J$315:$J$576,255),0))=0,"",INDEX('Disaggregation Data'!$L$315:$L$576,MATCH(LEFT(X510,255),LEFT('Disaggregation Data'!J$315:$J$576,255),0))),"")</f>
        <v/>
      </c>
      <c r="G510" s="442" t="str">
        <f t="array" ref="G510">IFERROR(IF(INDEX('Disaggregation Data'!$M$315:$M$576,MATCH(LEFT(X510,255),LEFT('Disaggregation Data'!$J$315:$J$576,255),0))=0,(E510/F510)*100,INDEX('Disaggregation Data'!$M$315:$M$576,MATCH(LEFT(X510,255),LEFT('Disaggregation Data'!J$315:$J$576,255),0))),"")</f>
        <v/>
      </c>
      <c r="H510" s="390" t="str">
        <f t="array" ref="H510">IFERROR(IF(INDEX('Disaggregation Data'!$N$315:$N$576,MATCH(LEFT(X510,255),LEFT('Disaggregation Data'!$J$315:$J$576,255),0))=0,"",INDEX('Disaggregation Data'!$N$315:$N$576,MATCH(LEFT(X510,255),LEFT('Disaggregation Data'!J$315:$J$576,255),0))),"")</f>
        <v/>
      </c>
      <c r="I510" s="471"/>
      <c r="J510" s="471"/>
      <c r="K510" s="471"/>
      <c r="L510" s="471"/>
      <c r="M510" s="471"/>
      <c r="N510" s="471"/>
      <c r="O510" s="471"/>
      <c r="P510" s="471"/>
      <c r="Q510" s="471"/>
      <c r="R510" s="471"/>
      <c r="S510" s="471"/>
      <c r="T510" s="471"/>
      <c r="U510" s="390" t="str">
        <f t="array" ref="U510">IFERROR(IF(INDEX('Disaggregation Data'!$O$315:$O$576,MATCH(LEFT(X510,255),LEFT('Disaggregation Data'!$J$315:$J$576,255),0))=0,"",INDEX('Disaggregation Data'!$O$315:$O$576,MATCH(LEFT(X510,255),LEFT('Disaggregation Data'!J$315:$J$576,255),0))),"")</f>
        <v/>
      </c>
      <c r="V510" s="402" t="str">
        <f t="array" ref="V510">IFERROR(IF(INDEX('Disaggregation Data'!$P$315:$P$576,MATCH(LEFT(X510,255),LEFT('Disaggregation Data'!$J$315:$J$576,255),0))=0,"",INDEX('Disaggregation Data'!$P$315:$P$576,MATCH(LEFT(X510,255),LEFT('Disaggregation Data'!J$315:$J$576,255),0))),"")</f>
        <v/>
      </c>
      <c r="W510" s="472"/>
      <c r="X510" s="472" t="str">
        <f t="shared" si="32"/>
        <v/>
      </c>
      <c r="Y510" s="472">
        <f t="shared" si="33"/>
        <v>184</v>
      </c>
      <c r="Z510" s="472" t="str">
        <f t="shared" si="34"/>
        <v/>
      </c>
      <c r="AA510" s="472" t="b">
        <f t="shared" si="35"/>
        <v>0</v>
      </c>
      <c r="AB510" s="472" t="s">
        <v>2038</v>
      </c>
      <c r="AC510" s="472" t="str">
        <f t="array" ref="AC510">IFERROR(IF(INDEX('Disaggregation Records'!$G$95:$G$183,MATCH(LEFT(Z510,255),LEFT('Disaggregation Records'!$D$95:$D$183,255),0))=0,"",INDEX('Disaggregation Records'!$G$95:$G$183,MATCH(LEFT(Z510,255),LEFT('Disaggregation Records'!$D$95:$D$183,255),0))),"")</f>
        <v/>
      </c>
      <c r="AD510" s="472" t="s">
        <v>813</v>
      </c>
      <c r="AE510" s="219"/>
      <c r="AF510" s="135"/>
      <c r="AG510" s="135"/>
    </row>
    <row r="511" spans="1:33" ht="37.5" customHeight="1" x14ac:dyDescent="0.3">
      <c r="A511" s="367">
        <v>19</v>
      </c>
      <c r="B511" s="384" t="str">
        <f>IFERROR(VLOOKUP(A511,'Coverage Indicators - Section D'!$A$10:$Y$38,25,FALSE),"")</f>
        <v/>
      </c>
      <c r="C511" s="467" t="str">
        <f t="array" ref="C511">IFERROR(IF(INDEX('Disaggregation Records'!$E$95:$E$183,MATCH(LEFT(Z511,255),LEFT('Disaggregation Records'!$D$95:$D$183,255),0))=0,"",INDEX('Disaggregation Records'!$E$95:$E$183,MATCH(LEFT(Z511,255),LEFT('Disaggregation Records'!$D$95:$D$183,255),0))),"")</f>
        <v/>
      </c>
      <c r="D511" s="467" t="str">
        <f t="array" ref="D511">IFERROR(IF(INDEX('Disaggregation Records'!$F$95:$F$183,MATCH(LEFT(Z511,255),LEFT('Disaggregation Records'!$D$95:$D$183,255),0))=0,"",INDEX('Disaggregation Records'!$F$95:$F$183,MATCH(LEFT(Z511,255),LEFT('Disaggregation Records'!$D$95:$D$183,255),0))),"")</f>
        <v/>
      </c>
      <c r="E511" s="386" t="str">
        <f t="array" ref="E511">IFERROR(IF(INDEX('Disaggregation Data'!$K$315:$K$576,MATCH(LEFT(X511,255),LEFT('Disaggregation Data'!$J$315:$J$576,255),0))=0,"",INDEX('Disaggregation Data'!$K$315:$K$576,MATCH(LEFT(X511,255),LEFT('Disaggregation Data'!J$315:$J$576,255),0))),"")</f>
        <v/>
      </c>
      <c r="F511" s="387" t="str">
        <f t="array" ref="F511">IFERROR(IF(INDEX('Disaggregation Data'!$L$315:$L$576,MATCH(LEFT(X511,255),LEFT('Disaggregation Data'!$J$315:$J$576,255),0))=0,"",INDEX('Disaggregation Data'!$L$315:$L$576,MATCH(LEFT(X511,255),LEFT('Disaggregation Data'!J$315:$J$576,255),0))),"")</f>
        <v/>
      </c>
      <c r="G511" s="442" t="str">
        <f t="array" ref="G511">IFERROR(IF(INDEX('Disaggregation Data'!$M$315:$M$576,MATCH(LEFT(X511,255),LEFT('Disaggregation Data'!$J$315:$J$576,255),0))=0,(E511/F511)*100,INDEX('Disaggregation Data'!$M$315:$M$576,MATCH(LEFT(X511,255),LEFT('Disaggregation Data'!J$315:$J$576,255),0))),"")</f>
        <v/>
      </c>
      <c r="H511" s="390" t="str">
        <f t="array" ref="H511">IFERROR(IF(INDEX('Disaggregation Data'!$N$315:$N$576,MATCH(LEFT(X511,255),LEFT('Disaggregation Data'!$J$315:$J$576,255),0))=0,"",INDEX('Disaggregation Data'!$N$315:$N$576,MATCH(LEFT(X511,255),LEFT('Disaggregation Data'!J$315:$J$576,255),0))),"")</f>
        <v/>
      </c>
      <c r="I511" s="471"/>
      <c r="J511" s="471"/>
      <c r="K511" s="471"/>
      <c r="L511" s="471"/>
      <c r="M511" s="471"/>
      <c r="N511" s="471"/>
      <c r="O511" s="471"/>
      <c r="P511" s="471"/>
      <c r="Q511" s="471"/>
      <c r="R511" s="471"/>
      <c r="S511" s="471"/>
      <c r="T511" s="471"/>
      <c r="U511" s="390" t="str">
        <f t="array" ref="U511">IFERROR(IF(INDEX('Disaggregation Data'!$O$315:$O$576,MATCH(LEFT(X511,255),LEFT('Disaggregation Data'!$J$315:$J$576,255),0))=0,"",INDEX('Disaggregation Data'!$O$315:$O$576,MATCH(LEFT(X511,255),LEFT('Disaggregation Data'!J$315:$J$576,255),0))),"")</f>
        <v/>
      </c>
      <c r="V511" s="402" t="str">
        <f t="array" ref="V511">IFERROR(IF(INDEX('Disaggregation Data'!$P$315:$P$576,MATCH(LEFT(X511,255),LEFT('Disaggregation Data'!$J$315:$J$576,255),0))=0,"",INDEX('Disaggregation Data'!$P$315:$P$576,MATCH(LEFT(X511,255),LEFT('Disaggregation Data'!J$315:$J$576,255),0))),"")</f>
        <v/>
      </c>
      <c r="W511" s="472"/>
      <c r="X511" s="472" t="str">
        <f t="shared" si="32"/>
        <v/>
      </c>
      <c r="Y511" s="472">
        <f t="shared" si="33"/>
        <v>185</v>
      </c>
      <c r="Z511" s="472" t="str">
        <f t="shared" si="34"/>
        <v/>
      </c>
      <c r="AA511" s="472" t="b">
        <f t="shared" si="35"/>
        <v>0</v>
      </c>
      <c r="AB511" s="472" t="s">
        <v>2039</v>
      </c>
      <c r="AC511" s="472" t="str">
        <f t="array" ref="AC511">IFERROR(IF(INDEX('Disaggregation Records'!$G$95:$G$183,MATCH(LEFT(Z511,255),LEFT('Disaggregation Records'!$D$95:$D$183,255),0))=0,"",INDEX('Disaggregation Records'!$G$95:$G$183,MATCH(LEFT(Z511,255),LEFT('Disaggregation Records'!$D$95:$D$183,255),0))),"")</f>
        <v/>
      </c>
      <c r="AD511" s="472" t="s">
        <v>813</v>
      </c>
      <c r="AE511" s="219"/>
      <c r="AF511" s="135"/>
      <c r="AG511" s="135"/>
    </row>
    <row r="512" spans="1:33" ht="37.5" customHeight="1" x14ac:dyDescent="0.3">
      <c r="A512" s="367">
        <v>19</v>
      </c>
      <c r="B512" s="384" t="str">
        <f>IFERROR(VLOOKUP(A512,'Coverage Indicators - Section D'!$A$10:$Y$38,25,FALSE),"")</f>
        <v/>
      </c>
      <c r="C512" s="467" t="str">
        <f t="array" ref="C512">IFERROR(IF(INDEX('Disaggregation Records'!$E$95:$E$183,MATCH(LEFT(Z512,255),LEFT('Disaggregation Records'!$D$95:$D$183,255),0))=0,"",INDEX('Disaggregation Records'!$E$95:$E$183,MATCH(LEFT(Z512,255),LEFT('Disaggregation Records'!$D$95:$D$183,255),0))),"")</f>
        <v/>
      </c>
      <c r="D512" s="467" t="str">
        <f t="array" ref="D512">IFERROR(IF(INDEX('Disaggregation Records'!$F$95:$F$183,MATCH(LEFT(Z512,255),LEFT('Disaggregation Records'!$D$95:$D$183,255),0))=0,"",INDEX('Disaggregation Records'!$F$95:$F$183,MATCH(LEFT(Z512,255),LEFT('Disaggregation Records'!$D$95:$D$183,255),0))),"")</f>
        <v/>
      </c>
      <c r="E512" s="386" t="str">
        <f t="array" ref="E512">IFERROR(IF(INDEX('Disaggregation Data'!$K$315:$K$576,MATCH(LEFT(X512,255),LEFT('Disaggregation Data'!$J$315:$J$576,255),0))=0,"",INDEX('Disaggregation Data'!$K$315:$K$576,MATCH(LEFT(X512,255),LEFT('Disaggregation Data'!J$315:$J$576,255),0))),"")</f>
        <v/>
      </c>
      <c r="F512" s="387" t="str">
        <f t="array" ref="F512">IFERROR(IF(INDEX('Disaggregation Data'!$L$315:$L$576,MATCH(LEFT(X512,255),LEFT('Disaggregation Data'!$J$315:$J$576,255),0))=0,"",INDEX('Disaggregation Data'!$L$315:$L$576,MATCH(LEFT(X512,255),LEFT('Disaggregation Data'!J$315:$J$576,255),0))),"")</f>
        <v/>
      </c>
      <c r="G512" s="442" t="str">
        <f t="array" ref="G512">IFERROR(IF(INDEX('Disaggregation Data'!$M$315:$M$576,MATCH(LEFT(X512,255),LEFT('Disaggregation Data'!$J$315:$J$576,255),0))=0,(E512/F512)*100,INDEX('Disaggregation Data'!$M$315:$M$576,MATCH(LEFT(X512,255),LEFT('Disaggregation Data'!J$315:$J$576,255),0))),"")</f>
        <v/>
      </c>
      <c r="H512" s="390" t="str">
        <f t="array" ref="H512">IFERROR(IF(INDEX('Disaggregation Data'!$N$315:$N$576,MATCH(LEFT(X512,255),LEFT('Disaggregation Data'!$J$315:$J$576,255),0))=0,"",INDEX('Disaggregation Data'!$N$315:$N$576,MATCH(LEFT(X512,255),LEFT('Disaggregation Data'!J$315:$J$576,255),0))),"")</f>
        <v/>
      </c>
      <c r="I512" s="471"/>
      <c r="J512" s="471"/>
      <c r="K512" s="471"/>
      <c r="L512" s="471"/>
      <c r="M512" s="471"/>
      <c r="N512" s="471"/>
      <c r="O512" s="471"/>
      <c r="P512" s="471"/>
      <c r="Q512" s="471"/>
      <c r="R512" s="471"/>
      <c r="S512" s="471"/>
      <c r="T512" s="471"/>
      <c r="U512" s="390" t="str">
        <f t="array" ref="U512">IFERROR(IF(INDEX('Disaggregation Data'!$O$315:$O$576,MATCH(LEFT(X512,255),LEFT('Disaggregation Data'!$J$315:$J$576,255),0))=0,"",INDEX('Disaggregation Data'!$O$315:$O$576,MATCH(LEFT(X512,255),LEFT('Disaggregation Data'!J$315:$J$576,255),0))),"")</f>
        <v/>
      </c>
      <c r="V512" s="402" t="str">
        <f t="array" ref="V512">IFERROR(IF(INDEX('Disaggregation Data'!$P$315:$P$576,MATCH(LEFT(X512,255),LEFT('Disaggregation Data'!$J$315:$J$576,255),0))=0,"",INDEX('Disaggregation Data'!$P$315:$P$576,MATCH(LEFT(X512,255),LEFT('Disaggregation Data'!J$315:$J$576,255),0))),"")</f>
        <v/>
      </c>
      <c r="W512" s="472"/>
      <c r="X512" s="472" t="str">
        <f t="shared" si="32"/>
        <v/>
      </c>
      <c r="Y512" s="472">
        <f t="shared" si="33"/>
        <v>186</v>
      </c>
      <c r="Z512" s="472" t="str">
        <f t="shared" si="34"/>
        <v/>
      </c>
      <c r="AA512" s="472" t="b">
        <f t="shared" si="35"/>
        <v>0</v>
      </c>
      <c r="AB512" s="472" t="s">
        <v>2040</v>
      </c>
      <c r="AC512" s="472" t="str">
        <f t="array" ref="AC512">IFERROR(IF(INDEX('Disaggregation Records'!$G$95:$G$183,MATCH(LEFT(Z512,255),LEFT('Disaggregation Records'!$D$95:$D$183,255),0))=0,"",INDEX('Disaggregation Records'!$G$95:$G$183,MATCH(LEFT(Z512,255),LEFT('Disaggregation Records'!$D$95:$D$183,255),0))),"")</f>
        <v/>
      </c>
      <c r="AD512" s="472" t="s">
        <v>813</v>
      </c>
      <c r="AE512" s="219"/>
      <c r="AF512" s="135"/>
      <c r="AG512" s="135"/>
    </row>
    <row r="513" spans="1:33" ht="37.5" customHeight="1" x14ac:dyDescent="0.3">
      <c r="A513" s="367">
        <v>19</v>
      </c>
      <c r="B513" s="384" t="str">
        <f>IFERROR(VLOOKUP(A513,'Coverage Indicators - Section D'!$A$10:$Y$38,25,FALSE),"")</f>
        <v/>
      </c>
      <c r="C513" s="467" t="str">
        <f t="array" ref="C513">IFERROR(IF(INDEX('Disaggregation Records'!$E$95:$E$183,MATCH(LEFT(Z513,255),LEFT('Disaggregation Records'!$D$95:$D$183,255),0))=0,"",INDEX('Disaggregation Records'!$E$95:$E$183,MATCH(LEFT(Z513,255),LEFT('Disaggregation Records'!$D$95:$D$183,255),0))),"")</f>
        <v/>
      </c>
      <c r="D513" s="467" t="str">
        <f t="array" ref="D513">IFERROR(IF(INDEX('Disaggregation Records'!$F$95:$F$183,MATCH(LEFT(Z513,255),LEFT('Disaggregation Records'!$D$95:$D$183,255),0))=0,"",INDEX('Disaggregation Records'!$F$95:$F$183,MATCH(LEFT(Z513,255),LEFT('Disaggregation Records'!$D$95:$D$183,255),0))),"")</f>
        <v/>
      </c>
      <c r="E513" s="386" t="str">
        <f t="array" ref="E513">IFERROR(IF(INDEX('Disaggregation Data'!$K$315:$K$576,MATCH(LEFT(X513,255),LEFT('Disaggregation Data'!$J$315:$J$576,255),0))=0,"",INDEX('Disaggregation Data'!$K$315:$K$576,MATCH(LEFT(X513,255),LEFT('Disaggregation Data'!J$315:$J$576,255),0))),"")</f>
        <v/>
      </c>
      <c r="F513" s="387" t="str">
        <f t="array" ref="F513">IFERROR(IF(INDEX('Disaggregation Data'!$L$315:$L$576,MATCH(LEFT(X513,255),LEFT('Disaggregation Data'!$J$315:$J$576,255),0))=0,"",INDEX('Disaggregation Data'!$L$315:$L$576,MATCH(LEFT(X513,255),LEFT('Disaggregation Data'!J$315:$J$576,255),0))),"")</f>
        <v/>
      </c>
      <c r="G513" s="442" t="str">
        <f t="array" ref="G513">IFERROR(IF(INDEX('Disaggregation Data'!$M$315:$M$576,MATCH(LEFT(X513,255),LEFT('Disaggregation Data'!$J$315:$J$576,255),0))=0,(E513/F513)*100,INDEX('Disaggregation Data'!$M$315:$M$576,MATCH(LEFT(X513,255),LEFT('Disaggregation Data'!J$315:$J$576,255),0))),"")</f>
        <v/>
      </c>
      <c r="H513" s="390" t="str">
        <f t="array" ref="H513">IFERROR(IF(INDEX('Disaggregation Data'!$N$315:$N$576,MATCH(LEFT(X513,255),LEFT('Disaggregation Data'!$J$315:$J$576,255),0))=0,"",INDEX('Disaggregation Data'!$N$315:$N$576,MATCH(LEFT(X513,255),LEFT('Disaggregation Data'!J$315:$J$576,255),0))),"")</f>
        <v/>
      </c>
      <c r="I513" s="471"/>
      <c r="J513" s="471"/>
      <c r="K513" s="471"/>
      <c r="L513" s="471"/>
      <c r="M513" s="471"/>
      <c r="N513" s="471"/>
      <c r="O513" s="471"/>
      <c r="P513" s="471"/>
      <c r="Q513" s="471"/>
      <c r="R513" s="471"/>
      <c r="S513" s="471"/>
      <c r="T513" s="471"/>
      <c r="U513" s="390" t="str">
        <f t="array" ref="U513">IFERROR(IF(INDEX('Disaggregation Data'!$O$315:$O$576,MATCH(LEFT(X513,255),LEFT('Disaggregation Data'!$J$315:$J$576,255),0))=0,"",INDEX('Disaggregation Data'!$O$315:$O$576,MATCH(LEFT(X513,255),LEFT('Disaggregation Data'!J$315:$J$576,255),0))),"")</f>
        <v/>
      </c>
      <c r="V513" s="402" t="str">
        <f t="array" ref="V513">IFERROR(IF(INDEX('Disaggregation Data'!$P$315:$P$576,MATCH(LEFT(X513,255),LEFT('Disaggregation Data'!$J$315:$J$576,255),0))=0,"",INDEX('Disaggregation Data'!$P$315:$P$576,MATCH(LEFT(X513,255),LEFT('Disaggregation Data'!J$315:$J$576,255),0))),"")</f>
        <v/>
      </c>
      <c r="W513" s="472"/>
      <c r="X513" s="472" t="str">
        <f t="shared" si="32"/>
        <v/>
      </c>
      <c r="Y513" s="472">
        <f t="shared" si="33"/>
        <v>187</v>
      </c>
      <c r="Z513" s="472" t="str">
        <f t="shared" si="34"/>
        <v/>
      </c>
      <c r="AA513" s="472" t="b">
        <f t="shared" si="35"/>
        <v>0</v>
      </c>
      <c r="AB513" s="472" t="s">
        <v>2041</v>
      </c>
      <c r="AC513" s="472" t="str">
        <f t="array" ref="AC513">IFERROR(IF(INDEX('Disaggregation Records'!$G$95:$G$183,MATCH(LEFT(Z513,255),LEFT('Disaggregation Records'!$D$95:$D$183,255),0))=0,"",INDEX('Disaggregation Records'!$G$95:$G$183,MATCH(LEFT(Z513,255),LEFT('Disaggregation Records'!$D$95:$D$183,255),0))),"")</f>
        <v/>
      </c>
      <c r="AD513" s="472" t="s">
        <v>813</v>
      </c>
      <c r="AE513" s="219"/>
      <c r="AF513" s="135"/>
      <c r="AG513" s="135"/>
    </row>
    <row r="514" spans="1:33" ht="37.5" customHeight="1" x14ac:dyDescent="0.3">
      <c r="A514" s="367">
        <v>19</v>
      </c>
      <c r="B514" s="384" t="str">
        <f>IFERROR(VLOOKUP(A514,'Coverage Indicators - Section D'!$A$10:$Y$38,25,FALSE),"")</f>
        <v/>
      </c>
      <c r="C514" s="467" t="str">
        <f t="array" ref="C514">IFERROR(IF(INDEX('Disaggregation Records'!$E$95:$E$183,MATCH(LEFT(Z514,255),LEFT('Disaggregation Records'!$D$95:$D$183,255),0))=0,"",INDEX('Disaggregation Records'!$E$95:$E$183,MATCH(LEFT(Z514,255),LEFT('Disaggregation Records'!$D$95:$D$183,255),0))),"")</f>
        <v/>
      </c>
      <c r="D514" s="467" t="str">
        <f t="array" ref="D514">IFERROR(IF(INDEX('Disaggregation Records'!$F$95:$F$183,MATCH(LEFT(Z514,255),LEFT('Disaggregation Records'!$D$95:$D$183,255),0))=0,"",INDEX('Disaggregation Records'!$F$95:$F$183,MATCH(LEFT(Z514,255),LEFT('Disaggregation Records'!$D$95:$D$183,255),0))),"")</f>
        <v/>
      </c>
      <c r="E514" s="386" t="str">
        <f t="array" ref="E514">IFERROR(IF(INDEX('Disaggregation Data'!$K$315:$K$576,MATCH(LEFT(X514,255),LEFT('Disaggregation Data'!$J$315:$J$576,255),0))=0,"",INDEX('Disaggregation Data'!$K$315:$K$576,MATCH(LEFT(X514,255),LEFT('Disaggregation Data'!J$315:$J$576,255),0))),"")</f>
        <v/>
      </c>
      <c r="F514" s="387" t="str">
        <f t="array" ref="F514">IFERROR(IF(INDEX('Disaggregation Data'!$L$315:$L$576,MATCH(LEFT(X514,255),LEFT('Disaggregation Data'!$J$315:$J$576,255),0))=0,"",INDEX('Disaggregation Data'!$L$315:$L$576,MATCH(LEFT(X514,255),LEFT('Disaggregation Data'!J$315:$J$576,255),0))),"")</f>
        <v/>
      </c>
      <c r="G514" s="442" t="str">
        <f t="array" ref="G514">IFERROR(IF(INDEX('Disaggregation Data'!$M$315:$M$576,MATCH(LEFT(X514,255),LEFT('Disaggregation Data'!$J$315:$J$576,255),0))=0,(E514/F514)*100,INDEX('Disaggregation Data'!$M$315:$M$576,MATCH(LEFT(X514,255),LEFT('Disaggregation Data'!J$315:$J$576,255),0))),"")</f>
        <v/>
      </c>
      <c r="H514" s="390" t="str">
        <f t="array" ref="H514">IFERROR(IF(INDEX('Disaggregation Data'!$N$315:$N$576,MATCH(LEFT(X514,255),LEFT('Disaggregation Data'!$J$315:$J$576,255),0))=0,"",INDEX('Disaggregation Data'!$N$315:$N$576,MATCH(LEFT(X514,255),LEFT('Disaggregation Data'!J$315:$J$576,255),0))),"")</f>
        <v/>
      </c>
      <c r="I514" s="471"/>
      <c r="J514" s="471"/>
      <c r="K514" s="471"/>
      <c r="L514" s="471"/>
      <c r="M514" s="471"/>
      <c r="N514" s="471"/>
      <c r="O514" s="471"/>
      <c r="P514" s="471"/>
      <c r="Q514" s="471"/>
      <c r="R514" s="471"/>
      <c r="S514" s="471"/>
      <c r="T514" s="471"/>
      <c r="U514" s="390" t="str">
        <f t="array" ref="U514">IFERROR(IF(INDEX('Disaggregation Data'!$O$315:$O$576,MATCH(LEFT(X514,255),LEFT('Disaggregation Data'!$J$315:$J$576,255),0))=0,"",INDEX('Disaggregation Data'!$O$315:$O$576,MATCH(LEFT(X514,255),LEFT('Disaggregation Data'!J$315:$J$576,255),0))),"")</f>
        <v/>
      </c>
      <c r="V514" s="402" t="str">
        <f t="array" ref="V514">IFERROR(IF(INDEX('Disaggregation Data'!$P$315:$P$576,MATCH(LEFT(X514,255),LEFT('Disaggregation Data'!$J$315:$J$576,255),0))=0,"",INDEX('Disaggregation Data'!$P$315:$P$576,MATCH(LEFT(X514,255),LEFT('Disaggregation Data'!J$315:$J$576,255),0))),"")</f>
        <v/>
      </c>
      <c r="W514" s="472"/>
      <c r="X514" s="472" t="str">
        <f t="shared" si="32"/>
        <v/>
      </c>
      <c r="Y514" s="472">
        <f t="shared" si="33"/>
        <v>188</v>
      </c>
      <c r="Z514" s="472" t="str">
        <f t="shared" si="34"/>
        <v/>
      </c>
      <c r="AA514" s="472" t="b">
        <f t="shared" si="35"/>
        <v>0</v>
      </c>
      <c r="AB514" s="472" t="s">
        <v>2042</v>
      </c>
      <c r="AC514" s="472" t="str">
        <f t="array" ref="AC514">IFERROR(IF(INDEX('Disaggregation Records'!$G$95:$G$183,MATCH(LEFT(Z514,255),LEFT('Disaggregation Records'!$D$95:$D$183,255),0))=0,"",INDEX('Disaggregation Records'!$G$95:$G$183,MATCH(LEFT(Z514,255),LEFT('Disaggregation Records'!$D$95:$D$183,255),0))),"")</f>
        <v/>
      </c>
      <c r="AD514" s="472" t="s">
        <v>813</v>
      </c>
      <c r="AE514" s="219"/>
      <c r="AF514" s="135"/>
      <c r="AG514" s="135"/>
    </row>
    <row r="515" spans="1:33" ht="37.5" customHeight="1" x14ac:dyDescent="0.3">
      <c r="A515" s="367">
        <v>19</v>
      </c>
      <c r="B515" s="384" t="str">
        <f>IFERROR(VLOOKUP(A515,'Coverage Indicators - Section D'!$A$10:$Y$38,25,FALSE),"")</f>
        <v/>
      </c>
      <c r="C515" s="467" t="str">
        <f t="array" ref="C515">IFERROR(IF(INDEX('Disaggregation Records'!$E$95:$E$183,MATCH(LEFT(Z515,255),LEFT('Disaggregation Records'!$D$95:$D$183,255),0))=0,"",INDEX('Disaggregation Records'!$E$95:$E$183,MATCH(LEFT(Z515,255),LEFT('Disaggregation Records'!$D$95:$D$183,255),0))),"")</f>
        <v/>
      </c>
      <c r="D515" s="467" t="str">
        <f t="array" ref="D515">IFERROR(IF(INDEX('Disaggregation Records'!$F$95:$F$183,MATCH(LEFT(Z515,255),LEFT('Disaggregation Records'!$D$95:$D$183,255),0))=0,"",INDEX('Disaggregation Records'!$F$95:$F$183,MATCH(LEFT(Z515,255),LEFT('Disaggregation Records'!$D$95:$D$183,255),0))),"")</f>
        <v/>
      </c>
      <c r="E515" s="386" t="str">
        <f t="array" ref="E515">IFERROR(IF(INDEX('Disaggregation Data'!$K$315:$K$576,MATCH(LEFT(X515,255),LEFT('Disaggregation Data'!$J$315:$J$576,255),0))=0,"",INDEX('Disaggregation Data'!$K$315:$K$576,MATCH(LEFT(X515,255),LEFT('Disaggregation Data'!J$315:$J$576,255),0))),"")</f>
        <v/>
      </c>
      <c r="F515" s="387" t="str">
        <f t="array" ref="F515">IFERROR(IF(INDEX('Disaggregation Data'!$L$315:$L$576,MATCH(LEFT(X515,255),LEFT('Disaggregation Data'!$J$315:$J$576,255),0))=0,"",INDEX('Disaggregation Data'!$L$315:$L$576,MATCH(LEFT(X515,255),LEFT('Disaggregation Data'!J$315:$J$576,255),0))),"")</f>
        <v/>
      </c>
      <c r="G515" s="442" t="str">
        <f t="array" ref="G515">IFERROR(IF(INDEX('Disaggregation Data'!$M$315:$M$576,MATCH(LEFT(X515,255),LEFT('Disaggregation Data'!$J$315:$J$576,255),0))=0,(E515/F515)*100,INDEX('Disaggregation Data'!$M$315:$M$576,MATCH(LEFT(X515,255),LEFT('Disaggregation Data'!J$315:$J$576,255),0))),"")</f>
        <v/>
      </c>
      <c r="H515" s="390" t="str">
        <f t="array" ref="H515">IFERROR(IF(INDEX('Disaggregation Data'!$N$315:$N$576,MATCH(LEFT(X515,255),LEFT('Disaggregation Data'!$J$315:$J$576,255),0))=0,"",INDEX('Disaggregation Data'!$N$315:$N$576,MATCH(LEFT(X515,255),LEFT('Disaggregation Data'!J$315:$J$576,255),0))),"")</f>
        <v/>
      </c>
      <c r="I515" s="471"/>
      <c r="J515" s="471"/>
      <c r="K515" s="471"/>
      <c r="L515" s="471"/>
      <c r="M515" s="471"/>
      <c r="N515" s="471"/>
      <c r="O515" s="471"/>
      <c r="P515" s="471"/>
      <c r="Q515" s="471"/>
      <c r="R515" s="471"/>
      <c r="S515" s="471"/>
      <c r="T515" s="471"/>
      <c r="U515" s="390" t="str">
        <f t="array" ref="U515">IFERROR(IF(INDEX('Disaggregation Data'!$O$315:$O$576,MATCH(LEFT(X515,255),LEFT('Disaggregation Data'!$J$315:$J$576,255),0))=0,"",INDEX('Disaggregation Data'!$O$315:$O$576,MATCH(LEFT(X515,255),LEFT('Disaggregation Data'!J$315:$J$576,255),0))),"")</f>
        <v/>
      </c>
      <c r="V515" s="402" t="str">
        <f t="array" ref="V515">IFERROR(IF(INDEX('Disaggregation Data'!$P$315:$P$576,MATCH(LEFT(X515,255),LEFT('Disaggregation Data'!$J$315:$J$576,255),0))=0,"",INDEX('Disaggregation Data'!$P$315:$P$576,MATCH(LEFT(X515,255),LEFT('Disaggregation Data'!J$315:$J$576,255),0))),"")</f>
        <v/>
      </c>
      <c r="W515" s="472"/>
      <c r="X515" s="472" t="str">
        <f t="shared" si="32"/>
        <v/>
      </c>
      <c r="Y515" s="472">
        <f t="shared" si="33"/>
        <v>189</v>
      </c>
      <c r="Z515" s="472" t="str">
        <f t="shared" si="34"/>
        <v/>
      </c>
      <c r="AA515" s="472" t="b">
        <f t="shared" si="35"/>
        <v>0</v>
      </c>
      <c r="AB515" s="472" t="s">
        <v>2043</v>
      </c>
      <c r="AC515" s="472" t="str">
        <f t="array" ref="AC515">IFERROR(IF(INDEX('Disaggregation Records'!$G$95:$G$183,MATCH(LEFT(Z515,255),LEFT('Disaggregation Records'!$D$95:$D$183,255),0))=0,"",INDEX('Disaggregation Records'!$G$95:$G$183,MATCH(LEFT(Z515,255),LEFT('Disaggregation Records'!$D$95:$D$183,255),0))),"")</f>
        <v/>
      </c>
      <c r="AD515" s="472" t="s">
        <v>813</v>
      </c>
      <c r="AE515" s="219"/>
      <c r="AF515" s="135"/>
      <c r="AG515" s="135"/>
    </row>
    <row r="516" spans="1:33" ht="37.5" customHeight="1" x14ac:dyDescent="0.3">
      <c r="A516" s="367">
        <v>19</v>
      </c>
      <c r="B516" s="384" t="str">
        <f>IFERROR(VLOOKUP(A516,'Coverage Indicators - Section D'!$A$10:$Y$38,25,FALSE),"")</f>
        <v/>
      </c>
      <c r="C516" s="467" t="str">
        <f t="array" ref="C516">IFERROR(IF(INDEX('Disaggregation Records'!$E$95:$E$183,MATCH(LEFT(Z516,255),LEFT('Disaggregation Records'!$D$95:$D$183,255),0))=0,"",INDEX('Disaggregation Records'!$E$95:$E$183,MATCH(LEFT(Z516,255),LEFT('Disaggregation Records'!$D$95:$D$183,255),0))),"")</f>
        <v/>
      </c>
      <c r="D516" s="467" t="str">
        <f t="array" ref="D516">IFERROR(IF(INDEX('Disaggregation Records'!$F$95:$F$183,MATCH(LEFT(Z516,255),LEFT('Disaggregation Records'!$D$95:$D$183,255),0))=0,"",INDEX('Disaggregation Records'!$F$95:$F$183,MATCH(LEFT(Z516,255),LEFT('Disaggregation Records'!$D$95:$D$183,255),0))),"")</f>
        <v/>
      </c>
      <c r="E516" s="386" t="str">
        <f t="array" ref="E516">IFERROR(IF(INDEX('Disaggregation Data'!$K$315:$K$576,MATCH(LEFT(X516,255),LEFT('Disaggregation Data'!$J$315:$J$576,255),0))=0,"",INDEX('Disaggregation Data'!$K$315:$K$576,MATCH(LEFT(X516,255),LEFT('Disaggregation Data'!J$315:$J$576,255),0))),"")</f>
        <v/>
      </c>
      <c r="F516" s="387" t="str">
        <f t="array" ref="F516">IFERROR(IF(INDEX('Disaggregation Data'!$L$315:$L$576,MATCH(LEFT(X516,255),LEFT('Disaggregation Data'!$J$315:$J$576,255),0))=0,"",INDEX('Disaggregation Data'!$L$315:$L$576,MATCH(LEFT(X516,255),LEFT('Disaggregation Data'!J$315:$J$576,255),0))),"")</f>
        <v/>
      </c>
      <c r="G516" s="442" t="str">
        <f t="array" ref="G516">IFERROR(IF(INDEX('Disaggregation Data'!$M$315:$M$576,MATCH(LEFT(X516,255),LEFT('Disaggregation Data'!$J$315:$J$576,255),0))=0,(E516/F516)*100,INDEX('Disaggregation Data'!$M$315:$M$576,MATCH(LEFT(X516,255),LEFT('Disaggregation Data'!J$315:$J$576,255),0))),"")</f>
        <v/>
      </c>
      <c r="H516" s="390" t="str">
        <f t="array" ref="H516">IFERROR(IF(INDEX('Disaggregation Data'!$N$315:$N$576,MATCH(LEFT(X516,255),LEFT('Disaggregation Data'!$J$315:$J$576,255),0))=0,"",INDEX('Disaggregation Data'!$N$315:$N$576,MATCH(LEFT(X516,255),LEFT('Disaggregation Data'!J$315:$J$576,255),0))),"")</f>
        <v/>
      </c>
      <c r="I516" s="471"/>
      <c r="J516" s="471"/>
      <c r="K516" s="471"/>
      <c r="L516" s="471"/>
      <c r="M516" s="471"/>
      <c r="N516" s="471"/>
      <c r="O516" s="471"/>
      <c r="P516" s="471"/>
      <c r="Q516" s="471"/>
      <c r="R516" s="471"/>
      <c r="S516" s="471"/>
      <c r="T516" s="471"/>
      <c r="U516" s="390" t="str">
        <f t="array" ref="U516">IFERROR(IF(INDEX('Disaggregation Data'!$O$315:$O$576,MATCH(LEFT(X516,255),LEFT('Disaggregation Data'!$J$315:$J$576,255),0))=0,"",INDEX('Disaggregation Data'!$O$315:$O$576,MATCH(LEFT(X516,255),LEFT('Disaggregation Data'!J$315:$J$576,255),0))),"")</f>
        <v/>
      </c>
      <c r="V516" s="402" t="str">
        <f t="array" ref="V516">IFERROR(IF(INDEX('Disaggregation Data'!$P$315:$P$576,MATCH(LEFT(X516,255),LEFT('Disaggregation Data'!$J$315:$J$576,255),0))=0,"",INDEX('Disaggregation Data'!$P$315:$P$576,MATCH(LEFT(X516,255),LEFT('Disaggregation Data'!J$315:$J$576,255),0))),"")</f>
        <v/>
      </c>
      <c r="W516" s="472"/>
      <c r="X516" s="472" t="str">
        <f t="shared" si="32"/>
        <v/>
      </c>
      <c r="Y516" s="472">
        <f t="shared" si="33"/>
        <v>190</v>
      </c>
      <c r="Z516" s="472" t="str">
        <f t="shared" si="34"/>
        <v/>
      </c>
      <c r="AA516" s="472" t="b">
        <f t="shared" si="35"/>
        <v>0</v>
      </c>
      <c r="AB516" s="472" t="s">
        <v>2044</v>
      </c>
      <c r="AC516" s="472" t="str">
        <f t="array" ref="AC516">IFERROR(IF(INDEX('Disaggregation Records'!$G$95:$G$183,MATCH(LEFT(Z516,255),LEFT('Disaggregation Records'!$D$95:$D$183,255),0))=0,"",INDEX('Disaggregation Records'!$G$95:$G$183,MATCH(LEFT(Z516,255),LEFT('Disaggregation Records'!$D$95:$D$183,255),0))),"")</f>
        <v/>
      </c>
      <c r="AD516" s="472" t="s">
        <v>813</v>
      </c>
      <c r="AE516" s="219"/>
      <c r="AF516" s="135"/>
      <c r="AG516" s="135"/>
    </row>
    <row r="517" spans="1:33" ht="37.5" customHeight="1" x14ac:dyDescent="0.3">
      <c r="A517" s="367">
        <v>20</v>
      </c>
      <c r="B517" s="384" t="str">
        <f>IFERROR(VLOOKUP(A517,'Coverage Indicators - Section D'!$A$10:$Y$38,25,FALSE),"")</f>
        <v/>
      </c>
      <c r="C517" s="467" t="str">
        <f t="array" ref="C517">IFERROR(IF(INDEX('Disaggregation Records'!$E$95:$E$183,MATCH(LEFT(Z517,255),LEFT('Disaggregation Records'!$D$95:$D$183,255),0))=0,"",INDEX('Disaggregation Records'!$E$95:$E$183,MATCH(LEFT(Z517,255),LEFT('Disaggregation Records'!$D$95:$D$183,255),0))),"")</f>
        <v/>
      </c>
      <c r="D517" s="467" t="str">
        <f t="array" ref="D517">IFERROR(IF(INDEX('Disaggregation Records'!$F$95:$F$183,MATCH(LEFT(Z517,255),LEFT('Disaggregation Records'!$D$95:$D$183,255),0))=0,"",INDEX('Disaggregation Records'!$F$95:$F$183,MATCH(LEFT(Z517,255),LEFT('Disaggregation Records'!$D$95:$D$183,255),0))),"")</f>
        <v/>
      </c>
      <c r="E517" s="386" t="str">
        <f t="array" ref="E517">IFERROR(IF(INDEX('Disaggregation Data'!$K$315:$K$576,MATCH(LEFT(X517,255),LEFT('Disaggregation Data'!$J$315:$J$576,255),0))=0,"",INDEX('Disaggregation Data'!$K$315:$K$576,MATCH(LEFT(X517,255),LEFT('Disaggregation Data'!J$315:$J$576,255),0))),"")</f>
        <v/>
      </c>
      <c r="F517" s="387" t="str">
        <f t="array" ref="F517">IFERROR(IF(INDEX('Disaggregation Data'!$L$315:$L$576,MATCH(LEFT(X517,255),LEFT('Disaggregation Data'!$J$315:$J$576,255),0))=0,"",INDEX('Disaggregation Data'!$L$315:$L$576,MATCH(LEFT(X517,255),LEFT('Disaggregation Data'!J$315:$J$576,255),0))),"")</f>
        <v/>
      </c>
      <c r="G517" s="442" t="str">
        <f t="array" ref="G517">IFERROR(IF(INDEX('Disaggregation Data'!$M$315:$M$576,MATCH(LEFT(X517,255),LEFT('Disaggregation Data'!$J$315:$J$576,255),0))=0,(E517/F517)*100,INDEX('Disaggregation Data'!$M$315:$M$576,MATCH(LEFT(X517,255),LEFT('Disaggregation Data'!J$315:$J$576,255),0))),"")</f>
        <v/>
      </c>
      <c r="H517" s="390" t="str">
        <f t="array" ref="H517">IFERROR(IF(INDEX('Disaggregation Data'!$N$315:$N$576,MATCH(LEFT(X517,255),LEFT('Disaggregation Data'!$J$315:$J$576,255),0))=0,"",INDEX('Disaggregation Data'!$N$315:$N$576,MATCH(LEFT(X517,255),LEFT('Disaggregation Data'!J$315:$J$576,255),0))),"")</f>
        <v/>
      </c>
      <c r="I517" s="471"/>
      <c r="J517" s="471"/>
      <c r="K517" s="471"/>
      <c r="L517" s="471"/>
      <c r="M517" s="471"/>
      <c r="N517" s="471"/>
      <c r="O517" s="471"/>
      <c r="P517" s="471"/>
      <c r="Q517" s="471"/>
      <c r="R517" s="471"/>
      <c r="S517" s="471"/>
      <c r="T517" s="471"/>
      <c r="U517" s="390" t="str">
        <f t="array" ref="U517">IFERROR(IF(INDEX('Disaggregation Data'!$O$315:$O$576,MATCH(LEFT(X517,255),LEFT('Disaggregation Data'!$J$315:$J$576,255),0))=0,"",INDEX('Disaggregation Data'!$O$315:$O$576,MATCH(LEFT(X517,255),LEFT('Disaggregation Data'!J$315:$J$576,255),0))),"")</f>
        <v/>
      </c>
      <c r="V517" s="402" t="str">
        <f t="array" ref="V517">IFERROR(IF(INDEX('Disaggregation Data'!$P$315:$P$576,MATCH(LEFT(X517,255),LEFT('Disaggregation Data'!$J$315:$J$576,255),0))=0,"",INDEX('Disaggregation Data'!$P$315:$P$576,MATCH(LEFT(X517,255),LEFT('Disaggregation Data'!J$315:$J$576,255),0))),"")</f>
        <v/>
      </c>
      <c r="W517" s="472"/>
      <c r="X517" s="472" t="str">
        <f t="shared" si="32"/>
        <v/>
      </c>
      <c r="Y517" s="472">
        <f t="shared" si="33"/>
        <v>191</v>
      </c>
      <c r="Z517" s="472" t="str">
        <f t="shared" si="34"/>
        <v/>
      </c>
      <c r="AA517" s="472" t="b">
        <f t="shared" si="35"/>
        <v>0</v>
      </c>
      <c r="AB517" s="472" t="s">
        <v>2045</v>
      </c>
      <c r="AC517" s="472" t="str">
        <f t="array" ref="AC517">IFERROR(IF(INDEX('Disaggregation Records'!$G$95:$G$183,MATCH(LEFT(Z517,255),LEFT('Disaggregation Records'!$D$95:$D$183,255),0))=0,"",INDEX('Disaggregation Records'!$G$95:$G$183,MATCH(LEFT(Z517,255),LEFT('Disaggregation Records'!$D$95:$D$183,255),0))),"")</f>
        <v/>
      </c>
      <c r="AD517" s="472" t="s">
        <v>815</v>
      </c>
      <c r="AE517" s="219"/>
      <c r="AF517" s="135"/>
      <c r="AG517" s="135"/>
    </row>
    <row r="518" spans="1:33" ht="37.5" customHeight="1" x14ac:dyDescent="0.3">
      <c r="A518" s="367">
        <v>20</v>
      </c>
      <c r="B518" s="384" t="str">
        <f>IFERROR(VLOOKUP(A518,'Coverage Indicators - Section D'!$A$10:$Y$38,25,FALSE),"")</f>
        <v/>
      </c>
      <c r="C518" s="467" t="str">
        <f t="array" ref="C518">IFERROR(IF(INDEX('Disaggregation Records'!$E$95:$E$183,MATCH(LEFT(Z518,255),LEFT('Disaggregation Records'!$D$95:$D$183,255),0))=0,"",INDEX('Disaggregation Records'!$E$95:$E$183,MATCH(LEFT(Z518,255),LEFT('Disaggregation Records'!$D$95:$D$183,255),0))),"")</f>
        <v/>
      </c>
      <c r="D518" s="467" t="str">
        <f t="array" ref="D518">IFERROR(IF(INDEX('Disaggregation Records'!$F$95:$F$183,MATCH(LEFT(Z518,255),LEFT('Disaggregation Records'!$D$95:$D$183,255),0))=0,"",INDEX('Disaggregation Records'!$F$95:$F$183,MATCH(LEFT(Z518,255),LEFT('Disaggregation Records'!$D$95:$D$183,255),0))),"")</f>
        <v/>
      </c>
      <c r="E518" s="386" t="str">
        <f t="array" ref="E518">IFERROR(IF(INDEX('Disaggregation Data'!$K$315:$K$576,MATCH(LEFT(X518,255),LEFT('Disaggregation Data'!$J$315:$J$576,255),0))=0,"",INDEX('Disaggregation Data'!$K$315:$K$576,MATCH(LEFT(X518,255),LEFT('Disaggregation Data'!J$315:$J$576,255),0))),"")</f>
        <v/>
      </c>
      <c r="F518" s="387" t="str">
        <f t="array" ref="F518">IFERROR(IF(INDEX('Disaggregation Data'!$L$315:$L$576,MATCH(LEFT(X518,255),LEFT('Disaggregation Data'!$J$315:$J$576,255),0))=0,"",INDEX('Disaggregation Data'!$L$315:$L$576,MATCH(LEFT(X518,255),LEFT('Disaggregation Data'!J$315:$J$576,255),0))),"")</f>
        <v/>
      </c>
      <c r="G518" s="442" t="str">
        <f t="array" ref="G518">IFERROR(IF(INDEX('Disaggregation Data'!$M$315:$M$576,MATCH(LEFT(X518,255),LEFT('Disaggregation Data'!$J$315:$J$576,255),0))=0,(E518/F518)*100,INDEX('Disaggregation Data'!$M$315:$M$576,MATCH(LEFT(X518,255),LEFT('Disaggregation Data'!J$315:$J$576,255),0))),"")</f>
        <v/>
      </c>
      <c r="H518" s="390" t="str">
        <f t="array" ref="H518">IFERROR(IF(INDEX('Disaggregation Data'!$N$315:$N$576,MATCH(LEFT(X518,255),LEFT('Disaggregation Data'!$J$315:$J$576,255),0))=0,"",INDEX('Disaggregation Data'!$N$315:$N$576,MATCH(LEFT(X518,255),LEFT('Disaggregation Data'!J$315:$J$576,255),0))),"")</f>
        <v/>
      </c>
      <c r="I518" s="471"/>
      <c r="J518" s="471"/>
      <c r="K518" s="471"/>
      <c r="L518" s="471"/>
      <c r="M518" s="471"/>
      <c r="N518" s="471"/>
      <c r="O518" s="471"/>
      <c r="P518" s="471"/>
      <c r="Q518" s="471"/>
      <c r="R518" s="471"/>
      <c r="S518" s="471"/>
      <c r="T518" s="471"/>
      <c r="U518" s="390" t="str">
        <f t="array" ref="U518">IFERROR(IF(INDEX('Disaggregation Data'!$O$315:$O$576,MATCH(LEFT(X518,255),LEFT('Disaggregation Data'!$J$315:$J$576,255),0))=0,"",INDEX('Disaggregation Data'!$O$315:$O$576,MATCH(LEFT(X518,255),LEFT('Disaggregation Data'!J$315:$J$576,255),0))),"")</f>
        <v/>
      </c>
      <c r="V518" s="402" t="str">
        <f t="array" ref="V518">IFERROR(IF(INDEX('Disaggregation Data'!$P$315:$P$576,MATCH(LEFT(X518,255),LEFT('Disaggregation Data'!$J$315:$J$576,255),0))=0,"",INDEX('Disaggregation Data'!$P$315:$P$576,MATCH(LEFT(X518,255),LEFT('Disaggregation Data'!J$315:$J$576,255),0))),"")</f>
        <v/>
      </c>
      <c r="W518" s="472"/>
      <c r="X518" s="472" t="str">
        <f t="shared" si="32"/>
        <v/>
      </c>
      <c r="Y518" s="472">
        <f t="shared" si="33"/>
        <v>192</v>
      </c>
      <c r="Z518" s="472" t="str">
        <f t="shared" si="34"/>
        <v/>
      </c>
      <c r="AA518" s="472" t="b">
        <f t="shared" si="35"/>
        <v>0</v>
      </c>
      <c r="AB518" s="472" t="s">
        <v>2046</v>
      </c>
      <c r="AC518" s="472" t="str">
        <f t="array" ref="AC518">IFERROR(IF(INDEX('Disaggregation Records'!$G$95:$G$183,MATCH(LEFT(Z518,255),LEFT('Disaggregation Records'!$D$95:$D$183,255),0))=0,"",INDEX('Disaggregation Records'!$G$95:$G$183,MATCH(LEFT(Z518,255),LEFT('Disaggregation Records'!$D$95:$D$183,255),0))),"")</f>
        <v/>
      </c>
      <c r="AD518" s="472" t="s">
        <v>815</v>
      </c>
      <c r="AE518" s="219"/>
      <c r="AF518" s="135"/>
      <c r="AG518" s="135"/>
    </row>
    <row r="519" spans="1:33" ht="37.5" customHeight="1" x14ac:dyDescent="0.3">
      <c r="A519" s="367">
        <v>20</v>
      </c>
      <c r="B519" s="384" t="str">
        <f>IFERROR(VLOOKUP(A519,'Coverage Indicators - Section D'!$A$10:$Y$38,25,FALSE),"")</f>
        <v/>
      </c>
      <c r="C519" s="467" t="str">
        <f t="array" ref="C519">IFERROR(IF(INDEX('Disaggregation Records'!$E$95:$E$183,MATCH(LEFT(Z519,255),LEFT('Disaggregation Records'!$D$95:$D$183,255),0))=0,"",INDEX('Disaggregation Records'!$E$95:$E$183,MATCH(LEFT(Z519,255),LEFT('Disaggregation Records'!$D$95:$D$183,255),0))),"")</f>
        <v/>
      </c>
      <c r="D519" s="467" t="str">
        <f t="array" ref="D519">IFERROR(IF(INDEX('Disaggregation Records'!$F$95:$F$183,MATCH(LEFT(Z519,255),LEFT('Disaggregation Records'!$D$95:$D$183,255),0))=0,"",INDEX('Disaggregation Records'!$F$95:$F$183,MATCH(LEFT(Z519,255),LEFT('Disaggregation Records'!$D$95:$D$183,255),0))),"")</f>
        <v/>
      </c>
      <c r="E519" s="386" t="str">
        <f t="array" ref="E519">IFERROR(IF(INDEX('Disaggregation Data'!$K$315:$K$576,MATCH(LEFT(X519,255),LEFT('Disaggregation Data'!$J$315:$J$576,255),0))=0,"",INDEX('Disaggregation Data'!$K$315:$K$576,MATCH(LEFT(X519,255),LEFT('Disaggregation Data'!J$315:$J$576,255),0))),"")</f>
        <v/>
      </c>
      <c r="F519" s="387" t="str">
        <f t="array" ref="F519">IFERROR(IF(INDEX('Disaggregation Data'!$L$315:$L$576,MATCH(LEFT(X519,255),LEFT('Disaggregation Data'!$J$315:$J$576,255),0))=0,"",INDEX('Disaggregation Data'!$L$315:$L$576,MATCH(LEFT(X519,255),LEFT('Disaggregation Data'!J$315:$J$576,255),0))),"")</f>
        <v/>
      </c>
      <c r="G519" s="442" t="str">
        <f t="array" ref="G519">IFERROR(IF(INDEX('Disaggregation Data'!$M$315:$M$576,MATCH(LEFT(X519,255),LEFT('Disaggregation Data'!$J$315:$J$576,255),0))=0,(E519/F519)*100,INDEX('Disaggregation Data'!$M$315:$M$576,MATCH(LEFT(X519,255),LEFT('Disaggregation Data'!J$315:$J$576,255),0))),"")</f>
        <v/>
      </c>
      <c r="H519" s="390" t="str">
        <f t="array" ref="H519">IFERROR(IF(INDEX('Disaggregation Data'!$N$315:$N$576,MATCH(LEFT(X519,255),LEFT('Disaggregation Data'!$J$315:$J$576,255),0))=0,"",INDEX('Disaggregation Data'!$N$315:$N$576,MATCH(LEFT(X519,255),LEFT('Disaggregation Data'!J$315:$J$576,255),0))),"")</f>
        <v/>
      </c>
      <c r="I519" s="471"/>
      <c r="J519" s="471"/>
      <c r="K519" s="471"/>
      <c r="L519" s="471"/>
      <c r="M519" s="471"/>
      <c r="N519" s="471"/>
      <c r="O519" s="471"/>
      <c r="P519" s="471"/>
      <c r="Q519" s="471"/>
      <c r="R519" s="471"/>
      <c r="S519" s="471"/>
      <c r="T519" s="471"/>
      <c r="U519" s="390" t="str">
        <f t="array" ref="U519">IFERROR(IF(INDEX('Disaggregation Data'!$O$315:$O$576,MATCH(LEFT(X519,255),LEFT('Disaggregation Data'!$J$315:$J$576,255),0))=0,"",INDEX('Disaggregation Data'!$O$315:$O$576,MATCH(LEFT(X519,255),LEFT('Disaggregation Data'!J$315:$J$576,255),0))),"")</f>
        <v/>
      </c>
      <c r="V519" s="402" t="str">
        <f t="array" ref="V519">IFERROR(IF(INDEX('Disaggregation Data'!$P$315:$P$576,MATCH(LEFT(X519,255),LEFT('Disaggregation Data'!$J$315:$J$576,255),0))=0,"",INDEX('Disaggregation Data'!$P$315:$P$576,MATCH(LEFT(X519,255),LEFT('Disaggregation Data'!J$315:$J$576,255),0))),"")</f>
        <v/>
      </c>
      <c r="W519" s="472"/>
      <c r="X519" s="472" t="str">
        <f t="shared" ref="X519:X582" si="36">IF(B519&lt;&gt;"",B519&amp;C519&amp;D519,"")</f>
        <v/>
      </c>
      <c r="Y519" s="472">
        <f t="shared" ref="Y519:Y582" si="37">IF(B519=B518,Y518+1,0)</f>
        <v>193</v>
      </c>
      <c r="Z519" s="472" t="str">
        <f t="shared" ref="Z519:Z582" si="38">IF(B519&lt;&gt;"",B519&amp;"-"&amp;Y519,"")</f>
        <v/>
      </c>
      <c r="AA519" s="472" t="b">
        <f t="shared" ref="AA519:AA582" si="39">IFERROR(IF(B519&lt;&gt;"",TRUE,FALSE),"")</f>
        <v>0</v>
      </c>
      <c r="AB519" s="472" t="s">
        <v>2047</v>
      </c>
      <c r="AC519" s="472" t="str">
        <f t="array" ref="AC519">IFERROR(IF(INDEX('Disaggregation Records'!$G$95:$G$183,MATCH(LEFT(Z519,255),LEFT('Disaggregation Records'!$D$95:$D$183,255),0))=0,"",INDEX('Disaggregation Records'!$G$95:$G$183,MATCH(LEFT(Z519,255),LEFT('Disaggregation Records'!$D$95:$D$183,255),0))),"")</f>
        <v/>
      </c>
      <c r="AD519" s="472" t="s">
        <v>815</v>
      </c>
      <c r="AE519" s="219"/>
      <c r="AF519" s="135"/>
      <c r="AG519" s="135"/>
    </row>
    <row r="520" spans="1:33" ht="37.5" customHeight="1" x14ac:dyDescent="0.3">
      <c r="A520" s="367">
        <v>20</v>
      </c>
      <c r="B520" s="384" t="str">
        <f>IFERROR(VLOOKUP(A520,'Coverage Indicators - Section D'!$A$10:$Y$38,25,FALSE),"")</f>
        <v/>
      </c>
      <c r="C520" s="467" t="str">
        <f t="array" ref="C520">IFERROR(IF(INDEX('Disaggregation Records'!$E$95:$E$183,MATCH(LEFT(Z520,255),LEFT('Disaggregation Records'!$D$95:$D$183,255),0))=0,"",INDEX('Disaggregation Records'!$E$95:$E$183,MATCH(LEFT(Z520,255),LEFT('Disaggregation Records'!$D$95:$D$183,255),0))),"")</f>
        <v/>
      </c>
      <c r="D520" s="467" t="str">
        <f t="array" ref="D520">IFERROR(IF(INDEX('Disaggregation Records'!$F$95:$F$183,MATCH(LEFT(Z520,255),LEFT('Disaggregation Records'!$D$95:$D$183,255),0))=0,"",INDEX('Disaggregation Records'!$F$95:$F$183,MATCH(LEFT(Z520,255),LEFT('Disaggregation Records'!$D$95:$D$183,255),0))),"")</f>
        <v/>
      </c>
      <c r="E520" s="386" t="str">
        <f t="array" ref="E520">IFERROR(IF(INDEX('Disaggregation Data'!$K$315:$K$576,MATCH(LEFT(X520,255),LEFT('Disaggregation Data'!$J$315:$J$576,255),0))=0,"",INDEX('Disaggregation Data'!$K$315:$K$576,MATCH(LEFT(X520,255),LEFT('Disaggregation Data'!J$315:$J$576,255),0))),"")</f>
        <v/>
      </c>
      <c r="F520" s="387" t="str">
        <f t="array" ref="F520">IFERROR(IF(INDEX('Disaggregation Data'!$L$315:$L$576,MATCH(LEFT(X520,255),LEFT('Disaggregation Data'!$J$315:$J$576,255),0))=0,"",INDEX('Disaggregation Data'!$L$315:$L$576,MATCH(LEFT(X520,255),LEFT('Disaggregation Data'!J$315:$J$576,255),0))),"")</f>
        <v/>
      </c>
      <c r="G520" s="442" t="str">
        <f t="array" ref="G520">IFERROR(IF(INDEX('Disaggregation Data'!$M$315:$M$576,MATCH(LEFT(X520,255),LEFT('Disaggregation Data'!$J$315:$J$576,255),0))=0,(E520/F520)*100,INDEX('Disaggregation Data'!$M$315:$M$576,MATCH(LEFT(X520,255),LEFT('Disaggregation Data'!J$315:$J$576,255),0))),"")</f>
        <v/>
      </c>
      <c r="H520" s="390" t="str">
        <f t="array" ref="H520">IFERROR(IF(INDEX('Disaggregation Data'!$N$315:$N$576,MATCH(LEFT(X520,255),LEFT('Disaggregation Data'!$J$315:$J$576,255),0))=0,"",INDEX('Disaggregation Data'!$N$315:$N$576,MATCH(LEFT(X520,255),LEFT('Disaggregation Data'!J$315:$J$576,255),0))),"")</f>
        <v/>
      </c>
      <c r="I520" s="471"/>
      <c r="J520" s="471"/>
      <c r="K520" s="471"/>
      <c r="L520" s="471"/>
      <c r="M520" s="471"/>
      <c r="N520" s="471"/>
      <c r="O520" s="471"/>
      <c r="P520" s="471"/>
      <c r="Q520" s="471"/>
      <c r="R520" s="471"/>
      <c r="S520" s="471"/>
      <c r="T520" s="471"/>
      <c r="U520" s="390" t="str">
        <f t="array" ref="U520">IFERROR(IF(INDEX('Disaggregation Data'!$O$315:$O$576,MATCH(LEFT(X520,255),LEFT('Disaggregation Data'!$J$315:$J$576,255),0))=0,"",INDEX('Disaggregation Data'!$O$315:$O$576,MATCH(LEFT(X520,255),LEFT('Disaggregation Data'!J$315:$J$576,255),0))),"")</f>
        <v/>
      </c>
      <c r="V520" s="402" t="str">
        <f t="array" ref="V520">IFERROR(IF(INDEX('Disaggregation Data'!$P$315:$P$576,MATCH(LEFT(X520,255),LEFT('Disaggregation Data'!$J$315:$J$576,255),0))=0,"",INDEX('Disaggregation Data'!$P$315:$P$576,MATCH(LEFT(X520,255),LEFT('Disaggregation Data'!J$315:$J$576,255),0))),"")</f>
        <v/>
      </c>
      <c r="W520" s="472"/>
      <c r="X520" s="472" t="str">
        <f t="shared" si="36"/>
        <v/>
      </c>
      <c r="Y520" s="472">
        <f t="shared" si="37"/>
        <v>194</v>
      </c>
      <c r="Z520" s="472" t="str">
        <f t="shared" si="38"/>
        <v/>
      </c>
      <c r="AA520" s="472" t="b">
        <f t="shared" si="39"/>
        <v>0</v>
      </c>
      <c r="AB520" s="472" t="s">
        <v>2048</v>
      </c>
      <c r="AC520" s="472" t="str">
        <f t="array" ref="AC520">IFERROR(IF(INDEX('Disaggregation Records'!$G$95:$G$183,MATCH(LEFT(Z520,255),LEFT('Disaggregation Records'!$D$95:$D$183,255),0))=0,"",INDEX('Disaggregation Records'!$G$95:$G$183,MATCH(LEFT(Z520,255),LEFT('Disaggregation Records'!$D$95:$D$183,255),0))),"")</f>
        <v/>
      </c>
      <c r="AD520" s="472" t="s">
        <v>815</v>
      </c>
      <c r="AE520" s="219"/>
      <c r="AF520" s="135"/>
      <c r="AG520" s="135"/>
    </row>
    <row r="521" spans="1:33" ht="37.5" customHeight="1" x14ac:dyDescent="0.3">
      <c r="A521" s="367">
        <v>20</v>
      </c>
      <c r="B521" s="384" t="str">
        <f>IFERROR(VLOOKUP(A521,'Coverage Indicators - Section D'!$A$10:$Y$38,25,FALSE),"")</f>
        <v/>
      </c>
      <c r="C521" s="467" t="str">
        <f t="array" ref="C521">IFERROR(IF(INDEX('Disaggregation Records'!$E$95:$E$183,MATCH(LEFT(Z521,255),LEFT('Disaggregation Records'!$D$95:$D$183,255),0))=0,"",INDEX('Disaggregation Records'!$E$95:$E$183,MATCH(LEFT(Z521,255),LEFT('Disaggregation Records'!$D$95:$D$183,255),0))),"")</f>
        <v/>
      </c>
      <c r="D521" s="467" t="str">
        <f t="array" ref="D521">IFERROR(IF(INDEX('Disaggregation Records'!$F$95:$F$183,MATCH(LEFT(Z521,255),LEFT('Disaggregation Records'!$D$95:$D$183,255),0))=0,"",INDEX('Disaggregation Records'!$F$95:$F$183,MATCH(LEFT(Z521,255),LEFT('Disaggregation Records'!$D$95:$D$183,255),0))),"")</f>
        <v/>
      </c>
      <c r="E521" s="386" t="str">
        <f t="array" ref="E521">IFERROR(IF(INDEX('Disaggregation Data'!$K$315:$K$576,MATCH(LEFT(X521,255),LEFT('Disaggregation Data'!$J$315:$J$576,255),0))=0,"",INDEX('Disaggregation Data'!$K$315:$K$576,MATCH(LEFT(X521,255),LEFT('Disaggregation Data'!J$315:$J$576,255),0))),"")</f>
        <v/>
      </c>
      <c r="F521" s="387" t="str">
        <f t="array" ref="F521">IFERROR(IF(INDEX('Disaggregation Data'!$L$315:$L$576,MATCH(LEFT(X521,255),LEFT('Disaggregation Data'!$J$315:$J$576,255),0))=0,"",INDEX('Disaggregation Data'!$L$315:$L$576,MATCH(LEFT(X521,255),LEFT('Disaggregation Data'!J$315:$J$576,255),0))),"")</f>
        <v/>
      </c>
      <c r="G521" s="442" t="str">
        <f t="array" ref="G521">IFERROR(IF(INDEX('Disaggregation Data'!$M$315:$M$576,MATCH(LEFT(X521,255),LEFT('Disaggregation Data'!$J$315:$J$576,255),0))=0,(E521/F521)*100,INDEX('Disaggregation Data'!$M$315:$M$576,MATCH(LEFT(X521,255),LEFT('Disaggregation Data'!J$315:$J$576,255),0))),"")</f>
        <v/>
      </c>
      <c r="H521" s="390" t="str">
        <f t="array" ref="H521">IFERROR(IF(INDEX('Disaggregation Data'!$N$315:$N$576,MATCH(LEFT(X521,255),LEFT('Disaggregation Data'!$J$315:$J$576,255),0))=0,"",INDEX('Disaggregation Data'!$N$315:$N$576,MATCH(LEFT(X521,255),LEFT('Disaggregation Data'!J$315:$J$576,255),0))),"")</f>
        <v/>
      </c>
      <c r="I521" s="471"/>
      <c r="J521" s="471"/>
      <c r="K521" s="471"/>
      <c r="L521" s="471"/>
      <c r="M521" s="471"/>
      <c r="N521" s="471"/>
      <c r="O521" s="471"/>
      <c r="P521" s="471"/>
      <c r="Q521" s="471"/>
      <c r="R521" s="471"/>
      <c r="S521" s="471"/>
      <c r="T521" s="471"/>
      <c r="U521" s="390" t="str">
        <f t="array" ref="U521">IFERROR(IF(INDEX('Disaggregation Data'!$O$315:$O$576,MATCH(LEFT(X521,255),LEFT('Disaggregation Data'!$J$315:$J$576,255),0))=0,"",INDEX('Disaggregation Data'!$O$315:$O$576,MATCH(LEFT(X521,255),LEFT('Disaggregation Data'!J$315:$J$576,255),0))),"")</f>
        <v/>
      </c>
      <c r="V521" s="402" t="str">
        <f t="array" ref="V521">IFERROR(IF(INDEX('Disaggregation Data'!$P$315:$P$576,MATCH(LEFT(X521,255),LEFT('Disaggregation Data'!$J$315:$J$576,255),0))=0,"",INDEX('Disaggregation Data'!$P$315:$P$576,MATCH(LEFT(X521,255),LEFT('Disaggregation Data'!J$315:$J$576,255),0))),"")</f>
        <v/>
      </c>
      <c r="W521" s="472"/>
      <c r="X521" s="472" t="str">
        <f t="shared" si="36"/>
        <v/>
      </c>
      <c r="Y521" s="472">
        <f t="shared" si="37"/>
        <v>195</v>
      </c>
      <c r="Z521" s="472" t="str">
        <f t="shared" si="38"/>
        <v/>
      </c>
      <c r="AA521" s="472" t="b">
        <f t="shared" si="39"/>
        <v>0</v>
      </c>
      <c r="AB521" s="472" t="s">
        <v>2049</v>
      </c>
      <c r="AC521" s="472" t="str">
        <f t="array" ref="AC521">IFERROR(IF(INDEX('Disaggregation Records'!$G$95:$G$183,MATCH(LEFT(Z521,255),LEFT('Disaggregation Records'!$D$95:$D$183,255),0))=0,"",INDEX('Disaggregation Records'!$G$95:$G$183,MATCH(LEFT(Z521,255),LEFT('Disaggregation Records'!$D$95:$D$183,255),0))),"")</f>
        <v/>
      </c>
      <c r="AD521" s="472" t="s">
        <v>815</v>
      </c>
      <c r="AE521" s="219"/>
      <c r="AF521" s="135"/>
      <c r="AG521" s="135"/>
    </row>
    <row r="522" spans="1:33" ht="37.5" customHeight="1" x14ac:dyDescent="0.3">
      <c r="A522" s="367">
        <v>20</v>
      </c>
      <c r="B522" s="384" t="str">
        <f>IFERROR(VLOOKUP(A522,'Coverage Indicators - Section D'!$A$10:$Y$38,25,FALSE),"")</f>
        <v/>
      </c>
      <c r="C522" s="467" t="str">
        <f t="array" ref="C522">IFERROR(IF(INDEX('Disaggregation Records'!$E$95:$E$183,MATCH(LEFT(Z522,255),LEFT('Disaggregation Records'!$D$95:$D$183,255),0))=0,"",INDEX('Disaggregation Records'!$E$95:$E$183,MATCH(LEFT(Z522,255),LEFT('Disaggregation Records'!$D$95:$D$183,255),0))),"")</f>
        <v/>
      </c>
      <c r="D522" s="467" t="str">
        <f t="array" ref="D522">IFERROR(IF(INDEX('Disaggregation Records'!$F$95:$F$183,MATCH(LEFT(Z522,255),LEFT('Disaggregation Records'!$D$95:$D$183,255),0))=0,"",INDEX('Disaggregation Records'!$F$95:$F$183,MATCH(LEFT(Z522,255),LEFT('Disaggregation Records'!$D$95:$D$183,255),0))),"")</f>
        <v/>
      </c>
      <c r="E522" s="386" t="str">
        <f t="array" ref="E522">IFERROR(IF(INDEX('Disaggregation Data'!$K$315:$K$576,MATCH(LEFT(X522,255),LEFT('Disaggregation Data'!$J$315:$J$576,255),0))=0,"",INDEX('Disaggregation Data'!$K$315:$K$576,MATCH(LEFT(X522,255),LEFT('Disaggregation Data'!J$315:$J$576,255),0))),"")</f>
        <v/>
      </c>
      <c r="F522" s="387" t="str">
        <f t="array" ref="F522">IFERROR(IF(INDEX('Disaggregation Data'!$L$315:$L$576,MATCH(LEFT(X522,255),LEFT('Disaggregation Data'!$J$315:$J$576,255),0))=0,"",INDEX('Disaggregation Data'!$L$315:$L$576,MATCH(LEFT(X522,255),LEFT('Disaggregation Data'!J$315:$J$576,255),0))),"")</f>
        <v/>
      </c>
      <c r="G522" s="442" t="str">
        <f t="array" ref="G522">IFERROR(IF(INDEX('Disaggregation Data'!$M$315:$M$576,MATCH(LEFT(X522,255),LEFT('Disaggregation Data'!$J$315:$J$576,255),0))=0,(E522/F522)*100,INDEX('Disaggregation Data'!$M$315:$M$576,MATCH(LEFT(X522,255),LEFT('Disaggregation Data'!J$315:$J$576,255),0))),"")</f>
        <v/>
      </c>
      <c r="H522" s="390" t="str">
        <f t="array" ref="H522">IFERROR(IF(INDEX('Disaggregation Data'!$N$315:$N$576,MATCH(LEFT(X522,255),LEFT('Disaggregation Data'!$J$315:$J$576,255),0))=0,"",INDEX('Disaggregation Data'!$N$315:$N$576,MATCH(LEFT(X522,255),LEFT('Disaggregation Data'!J$315:$J$576,255),0))),"")</f>
        <v/>
      </c>
      <c r="I522" s="471"/>
      <c r="J522" s="471"/>
      <c r="K522" s="471"/>
      <c r="L522" s="471"/>
      <c r="M522" s="471"/>
      <c r="N522" s="471"/>
      <c r="O522" s="471"/>
      <c r="P522" s="471"/>
      <c r="Q522" s="471"/>
      <c r="R522" s="471"/>
      <c r="S522" s="471"/>
      <c r="T522" s="471"/>
      <c r="U522" s="390" t="str">
        <f t="array" ref="U522">IFERROR(IF(INDEX('Disaggregation Data'!$O$315:$O$576,MATCH(LEFT(X522,255),LEFT('Disaggregation Data'!$J$315:$J$576,255),0))=0,"",INDEX('Disaggregation Data'!$O$315:$O$576,MATCH(LEFT(X522,255),LEFT('Disaggregation Data'!J$315:$J$576,255),0))),"")</f>
        <v/>
      </c>
      <c r="V522" s="402" t="str">
        <f t="array" ref="V522">IFERROR(IF(INDEX('Disaggregation Data'!$P$315:$P$576,MATCH(LEFT(X522,255),LEFT('Disaggregation Data'!$J$315:$J$576,255),0))=0,"",INDEX('Disaggregation Data'!$P$315:$P$576,MATCH(LEFT(X522,255),LEFT('Disaggregation Data'!J$315:$J$576,255),0))),"")</f>
        <v/>
      </c>
      <c r="W522" s="472"/>
      <c r="X522" s="472" t="str">
        <f t="shared" si="36"/>
        <v/>
      </c>
      <c r="Y522" s="472">
        <f t="shared" si="37"/>
        <v>196</v>
      </c>
      <c r="Z522" s="472" t="str">
        <f t="shared" si="38"/>
        <v/>
      </c>
      <c r="AA522" s="472" t="b">
        <f t="shared" si="39"/>
        <v>0</v>
      </c>
      <c r="AB522" s="472" t="s">
        <v>2050</v>
      </c>
      <c r="AC522" s="472" t="str">
        <f t="array" ref="AC522">IFERROR(IF(INDEX('Disaggregation Records'!$G$95:$G$183,MATCH(LEFT(Z522,255),LEFT('Disaggregation Records'!$D$95:$D$183,255),0))=0,"",INDEX('Disaggregation Records'!$G$95:$G$183,MATCH(LEFT(Z522,255),LEFT('Disaggregation Records'!$D$95:$D$183,255),0))),"")</f>
        <v/>
      </c>
      <c r="AD522" s="472" t="s">
        <v>815</v>
      </c>
      <c r="AE522" s="219"/>
      <c r="AF522" s="135"/>
      <c r="AG522" s="135"/>
    </row>
    <row r="523" spans="1:33" ht="37.5" customHeight="1" x14ac:dyDescent="0.3">
      <c r="A523" s="367">
        <v>20</v>
      </c>
      <c r="B523" s="384" t="str">
        <f>IFERROR(VLOOKUP(A523,'Coverage Indicators - Section D'!$A$10:$Y$38,25,FALSE),"")</f>
        <v/>
      </c>
      <c r="C523" s="467" t="str">
        <f t="array" ref="C523">IFERROR(IF(INDEX('Disaggregation Records'!$E$95:$E$183,MATCH(LEFT(Z523,255),LEFT('Disaggregation Records'!$D$95:$D$183,255),0))=0,"",INDEX('Disaggregation Records'!$E$95:$E$183,MATCH(LEFT(Z523,255),LEFT('Disaggregation Records'!$D$95:$D$183,255),0))),"")</f>
        <v/>
      </c>
      <c r="D523" s="467" t="str">
        <f t="array" ref="D523">IFERROR(IF(INDEX('Disaggregation Records'!$F$95:$F$183,MATCH(LEFT(Z523,255),LEFT('Disaggregation Records'!$D$95:$D$183,255),0))=0,"",INDEX('Disaggregation Records'!$F$95:$F$183,MATCH(LEFT(Z523,255),LEFT('Disaggregation Records'!$D$95:$D$183,255),0))),"")</f>
        <v/>
      </c>
      <c r="E523" s="386" t="str">
        <f t="array" ref="E523">IFERROR(IF(INDEX('Disaggregation Data'!$K$315:$K$576,MATCH(LEFT(X523,255),LEFT('Disaggregation Data'!$J$315:$J$576,255),0))=0,"",INDEX('Disaggregation Data'!$K$315:$K$576,MATCH(LEFT(X523,255),LEFT('Disaggregation Data'!J$315:$J$576,255),0))),"")</f>
        <v/>
      </c>
      <c r="F523" s="387" t="str">
        <f t="array" ref="F523">IFERROR(IF(INDEX('Disaggregation Data'!$L$315:$L$576,MATCH(LEFT(X523,255),LEFT('Disaggregation Data'!$J$315:$J$576,255),0))=0,"",INDEX('Disaggregation Data'!$L$315:$L$576,MATCH(LEFT(X523,255),LEFT('Disaggregation Data'!J$315:$J$576,255),0))),"")</f>
        <v/>
      </c>
      <c r="G523" s="442" t="str">
        <f t="array" ref="G523">IFERROR(IF(INDEX('Disaggregation Data'!$M$315:$M$576,MATCH(LEFT(X523,255),LEFT('Disaggregation Data'!$J$315:$J$576,255),0))=0,(E523/F523)*100,INDEX('Disaggregation Data'!$M$315:$M$576,MATCH(LEFT(X523,255),LEFT('Disaggregation Data'!J$315:$J$576,255),0))),"")</f>
        <v/>
      </c>
      <c r="H523" s="390" t="str">
        <f t="array" ref="H523">IFERROR(IF(INDEX('Disaggregation Data'!$N$315:$N$576,MATCH(LEFT(X523,255),LEFT('Disaggregation Data'!$J$315:$J$576,255),0))=0,"",INDEX('Disaggregation Data'!$N$315:$N$576,MATCH(LEFT(X523,255),LEFT('Disaggregation Data'!J$315:$J$576,255),0))),"")</f>
        <v/>
      </c>
      <c r="I523" s="471"/>
      <c r="J523" s="471"/>
      <c r="K523" s="471"/>
      <c r="L523" s="471"/>
      <c r="M523" s="471"/>
      <c r="N523" s="471"/>
      <c r="O523" s="471"/>
      <c r="P523" s="471"/>
      <c r="Q523" s="471"/>
      <c r="R523" s="471"/>
      <c r="S523" s="471"/>
      <c r="T523" s="471"/>
      <c r="U523" s="390" t="str">
        <f t="array" ref="U523">IFERROR(IF(INDEX('Disaggregation Data'!$O$315:$O$576,MATCH(LEFT(X523,255),LEFT('Disaggregation Data'!$J$315:$J$576,255),0))=0,"",INDEX('Disaggregation Data'!$O$315:$O$576,MATCH(LEFT(X523,255),LEFT('Disaggregation Data'!J$315:$J$576,255),0))),"")</f>
        <v/>
      </c>
      <c r="V523" s="402" t="str">
        <f t="array" ref="V523">IFERROR(IF(INDEX('Disaggregation Data'!$P$315:$P$576,MATCH(LEFT(X523,255),LEFT('Disaggregation Data'!$J$315:$J$576,255),0))=0,"",INDEX('Disaggregation Data'!$P$315:$P$576,MATCH(LEFT(X523,255),LEFT('Disaggregation Data'!J$315:$J$576,255),0))),"")</f>
        <v/>
      </c>
      <c r="W523" s="472"/>
      <c r="X523" s="472" t="str">
        <f t="shared" si="36"/>
        <v/>
      </c>
      <c r="Y523" s="472">
        <f t="shared" si="37"/>
        <v>197</v>
      </c>
      <c r="Z523" s="472" t="str">
        <f t="shared" si="38"/>
        <v/>
      </c>
      <c r="AA523" s="472" t="b">
        <f t="shared" si="39"/>
        <v>0</v>
      </c>
      <c r="AB523" s="472" t="s">
        <v>2051</v>
      </c>
      <c r="AC523" s="472" t="str">
        <f t="array" ref="AC523">IFERROR(IF(INDEX('Disaggregation Records'!$G$95:$G$183,MATCH(LEFT(Z523,255),LEFT('Disaggregation Records'!$D$95:$D$183,255),0))=0,"",INDEX('Disaggregation Records'!$G$95:$G$183,MATCH(LEFT(Z523,255),LEFT('Disaggregation Records'!$D$95:$D$183,255),0))),"")</f>
        <v/>
      </c>
      <c r="AD523" s="472" t="s">
        <v>815</v>
      </c>
      <c r="AE523" s="219"/>
      <c r="AF523" s="135"/>
      <c r="AG523" s="135"/>
    </row>
    <row r="524" spans="1:33" ht="37.5" customHeight="1" x14ac:dyDescent="0.3">
      <c r="A524" s="367">
        <v>20</v>
      </c>
      <c r="B524" s="384" t="str">
        <f>IFERROR(VLOOKUP(A524,'Coverage Indicators - Section D'!$A$10:$Y$38,25,FALSE),"")</f>
        <v/>
      </c>
      <c r="C524" s="467" t="str">
        <f t="array" ref="C524">IFERROR(IF(INDEX('Disaggregation Records'!$E$95:$E$183,MATCH(LEFT(Z524,255),LEFT('Disaggregation Records'!$D$95:$D$183,255),0))=0,"",INDEX('Disaggregation Records'!$E$95:$E$183,MATCH(LEFT(Z524,255),LEFT('Disaggregation Records'!$D$95:$D$183,255),0))),"")</f>
        <v/>
      </c>
      <c r="D524" s="467" t="str">
        <f t="array" ref="D524">IFERROR(IF(INDEX('Disaggregation Records'!$F$95:$F$183,MATCH(LEFT(Z524,255),LEFT('Disaggregation Records'!$D$95:$D$183,255),0))=0,"",INDEX('Disaggregation Records'!$F$95:$F$183,MATCH(LEFT(Z524,255),LEFT('Disaggregation Records'!$D$95:$D$183,255),0))),"")</f>
        <v/>
      </c>
      <c r="E524" s="386" t="str">
        <f t="array" ref="E524">IFERROR(IF(INDEX('Disaggregation Data'!$K$315:$K$576,MATCH(LEFT(X524,255),LEFT('Disaggregation Data'!$J$315:$J$576,255),0))=0,"",INDEX('Disaggregation Data'!$K$315:$K$576,MATCH(LEFT(X524,255),LEFT('Disaggregation Data'!J$315:$J$576,255),0))),"")</f>
        <v/>
      </c>
      <c r="F524" s="387" t="str">
        <f t="array" ref="F524">IFERROR(IF(INDEX('Disaggregation Data'!$L$315:$L$576,MATCH(LEFT(X524,255),LEFT('Disaggregation Data'!$J$315:$J$576,255),0))=0,"",INDEX('Disaggregation Data'!$L$315:$L$576,MATCH(LEFT(X524,255),LEFT('Disaggregation Data'!J$315:$J$576,255),0))),"")</f>
        <v/>
      </c>
      <c r="G524" s="442" t="str">
        <f t="array" ref="G524">IFERROR(IF(INDEX('Disaggregation Data'!$M$315:$M$576,MATCH(LEFT(X524,255),LEFT('Disaggregation Data'!$J$315:$J$576,255),0))=0,(E524/F524)*100,INDEX('Disaggregation Data'!$M$315:$M$576,MATCH(LEFT(X524,255),LEFT('Disaggregation Data'!J$315:$J$576,255),0))),"")</f>
        <v/>
      </c>
      <c r="H524" s="390" t="str">
        <f t="array" ref="H524">IFERROR(IF(INDEX('Disaggregation Data'!$N$315:$N$576,MATCH(LEFT(X524,255),LEFT('Disaggregation Data'!$J$315:$J$576,255),0))=0,"",INDEX('Disaggregation Data'!$N$315:$N$576,MATCH(LEFT(X524,255),LEFT('Disaggregation Data'!J$315:$J$576,255),0))),"")</f>
        <v/>
      </c>
      <c r="I524" s="471"/>
      <c r="J524" s="471"/>
      <c r="K524" s="471"/>
      <c r="L524" s="471"/>
      <c r="M524" s="471"/>
      <c r="N524" s="471"/>
      <c r="O524" s="471"/>
      <c r="P524" s="471"/>
      <c r="Q524" s="471"/>
      <c r="R524" s="471"/>
      <c r="S524" s="471"/>
      <c r="T524" s="471"/>
      <c r="U524" s="390" t="str">
        <f t="array" ref="U524">IFERROR(IF(INDEX('Disaggregation Data'!$O$315:$O$576,MATCH(LEFT(X524,255),LEFT('Disaggregation Data'!$J$315:$J$576,255),0))=0,"",INDEX('Disaggregation Data'!$O$315:$O$576,MATCH(LEFT(X524,255),LEFT('Disaggregation Data'!J$315:$J$576,255),0))),"")</f>
        <v/>
      </c>
      <c r="V524" s="402" t="str">
        <f t="array" ref="V524">IFERROR(IF(INDEX('Disaggregation Data'!$P$315:$P$576,MATCH(LEFT(X524,255),LEFT('Disaggregation Data'!$J$315:$J$576,255),0))=0,"",INDEX('Disaggregation Data'!$P$315:$P$576,MATCH(LEFT(X524,255),LEFT('Disaggregation Data'!J$315:$J$576,255),0))),"")</f>
        <v/>
      </c>
      <c r="W524" s="472"/>
      <c r="X524" s="472" t="str">
        <f t="shared" si="36"/>
        <v/>
      </c>
      <c r="Y524" s="472">
        <f t="shared" si="37"/>
        <v>198</v>
      </c>
      <c r="Z524" s="472" t="str">
        <f t="shared" si="38"/>
        <v/>
      </c>
      <c r="AA524" s="472" t="b">
        <f t="shared" si="39"/>
        <v>0</v>
      </c>
      <c r="AB524" s="472" t="s">
        <v>2052</v>
      </c>
      <c r="AC524" s="472" t="str">
        <f t="array" ref="AC524">IFERROR(IF(INDEX('Disaggregation Records'!$G$95:$G$183,MATCH(LEFT(Z524,255),LEFT('Disaggregation Records'!$D$95:$D$183,255),0))=0,"",INDEX('Disaggregation Records'!$G$95:$G$183,MATCH(LEFT(Z524,255),LEFT('Disaggregation Records'!$D$95:$D$183,255),0))),"")</f>
        <v/>
      </c>
      <c r="AD524" s="472" t="s">
        <v>815</v>
      </c>
      <c r="AE524" s="219"/>
      <c r="AF524" s="135"/>
      <c r="AG524" s="135"/>
    </row>
    <row r="525" spans="1:33" ht="37.5" customHeight="1" x14ac:dyDescent="0.3">
      <c r="A525" s="367">
        <v>20</v>
      </c>
      <c r="B525" s="384" t="str">
        <f>IFERROR(VLOOKUP(A525,'Coverage Indicators - Section D'!$A$10:$Y$38,25,FALSE),"")</f>
        <v/>
      </c>
      <c r="C525" s="467" t="str">
        <f t="array" ref="C525">IFERROR(IF(INDEX('Disaggregation Records'!$E$95:$E$183,MATCH(LEFT(Z525,255),LEFT('Disaggregation Records'!$D$95:$D$183,255),0))=0,"",INDEX('Disaggregation Records'!$E$95:$E$183,MATCH(LEFT(Z525,255),LEFT('Disaggregation Records'!$D$95:$D$183,255),0))),"")</f>
        <v/>
      </c>
      <c r="D525" s="467" t="str">
        <f t="array" ref="D525">IFERROR(IF(INDEX('Disaggregation Records'!$F$95:$F$183,MATCH(LEFT(Z525,255),LEFT('Disaggregation Records'!$D$95:$D$183,255),0))=0,"",INDEX('Disaggregation Records'!$F$95:$F$183,MATCH(LEFT(Z525,255),LEFT('Disaggregation Records'!$D$95:$D$183,255),0))),"")</f>
        <v/>
      </c>
      <c r="E525" s="386" t="str">
        <f t="array" ref="E525">IFERROR(IF(INDEX('Disaggregation Data'!$K$315:$K$576,MATCH(LEFT(X525,255),LEFT('Disaggregation Data'!$J$315:$J$576,255),0))=0,"",INDEX('Disaggregation Data'!$K$315:$K$576,MATCH(LEFT(X525,255),LEFT('Disaggregation Data'!J$315:$J$576,255),0))),"")</f>
        <v/>
      </c>
      <c r="F525" s="387" t="str">
        <f t="array" ref="F525">IFERROR(IF(INDEX('Disaggregation Data'!$L$315:$L$576,MATCH(LEFT(X525,255),LEFT('Disaggregation Data'!$J$315:$J$576,255),0))=0,"",INDEX('Disaggregation Data'!$L$315:$L$576,MATCH(LEFT(X525,255),LEFT('Disaggregation Data'!J$315:$J$576,255),0))),"")</f>
        <v/>
      </c>
      <c r="G525" s="442" t="str">
        <f t="array" ref="G525">IFERROR(IF(INDEX('Disaggregation Data'!$M$315:$M$576,MATCH(LEFT(X525,255),LEFT('Disaggregation Data'!$J$315:$J$576,255),0))=0,(E525/F525)*100,INDEX('Disaggregation Data'!$M$315:$M$576,MATCH(LEFT(X525,255),LEFT('Disaggregation Data'!J$315:$J$576,255),0))),"")</f>
        <v/>
      </c>
      <c r="H525" s="390" t="str">
        <f t="array" ref="H525">IFERROR(IF(INDEX('Disaggregation Data'!$N$315:$N$576,MATCH(LEFT(X525,255),LEFT('Disaggregation Data'!$J$315:$J$576,255),0))=0,"",INDEX('Disaggregation Data'!$N$315:$N$576,MATCH(LEFT(X525,255),LEFT('Disaggregation Data'!J$315:$J$576,255),0))),"")</f>
        <v/>
      </c>
      <c r="I525" s="471"/>
      <c r="J525" s="471"/>
      <c r="K525" s="471"/>
      <c r="L525" s="471"/>
      <c r="M525" s="471"/>
      <c r="N525" s="471"/>
      <c r="O525" s="471"/>
      <c r="P525" s="471"/>
      <c r="Q525" s="471"/>
      <c r="R525" s="471"/>
      <c r="S525" s="471"/>
      <c r="T525" s="471"/>
      <c r="U525" s="390" t="str">
        <f t="array" ref="U525">IFERROR(IF(INDEX('Disaggregation Data'!$O$315:$O$576,MATCH(LEFT(X525,255),LEFT('Disaggregation Data'!$J$315:$J$576,255),0))=0,"",INDEX('Disaggregation Data'!$O$315:$O$576,MATCH(LEFT(X525,255),LEFT('Disaggregation Data'!J$315:$J$576,255),0))),"")</f>
        <v/>
      </c>
      <c r="V525" s="402" t="str">
        <f t="array" ref="V525">IFERROR(IF(INDEX('Disaggregation Data'!$P$315:$P$576,MATCH(LEFT(X525,255),LEFT('Disaggregation Data'!$J$315:$J$576,255),0))=0,"",INDEX('Disaggregation Data'!$P$315:$P$576,MATCH(LEFT(X525,255),LEFT('Disaggregation Data'!J$315:$J$576,255),0))),"")</f>
        <v/>
      </c>
      <c r="W525" s="472"/>
      <c r="X525" s="472" t="str">
        <f t="shared" si="36"/>
        <v/>
      </c>
      <c r="Y525" s="472">
        <f t="shared" si="37"/>
        <v>199</v>
      </c>
      <c r="Z525" s="472" t="str">
        <f t="shared" si="38"/>
        <v/>
      </c>
      <c r="AA525" s="472" t="b">
        <f t="shared" si="39"/>
        <v>0</v>
      </c>
      <c r="AB525" s="472" t="s">
        <v>2053</v>
      </c>
      <c r="AC525" s="472" t="str">
        <f t="array" ref="AC525">IFERROR(IF(INDEX('Disaggregation Records'!$G$95:$G$183,MATCH(LEFT(Z525,255),LEFT('Disaggregation Records'!$D$95:$D$183,255),0))=0,"",INDEX('Disaggregation Records'!$G$95:$G$183,MATCH(LEFT(Z525,255),LEFT('Disaggregation Records'!$D$95:$D$183,255),0))),"")</f>
        <v/>
      </c>
      <c r="AD525" s="472" t="s">
        <v>815</v>
      </c>
      <c r="AE525" s="219"/>
      <c r="AF525" s="135"/>
      <c r="AG525" s="135"/>
    </row>
    <row r="526" spans="1:33" ht="37.5" customHeight="1" x14ac:dyDescent="0.3">
      <c r="A526" s="367">
        <v>20</v>
      </c>
      <c r="B526" s="384" t="str">
        <f>IFERROR(VLOOKUP(A526,'Coverage Indicators - Section D'!$A$10:$Y$38,25,FALSE),"")</f>
        <v/>
      </c>
      <c r="C526" s="467" t="str">
        <f t="array" ref="C526">IFERROR(IF(INDEX('Disaggregation Records'!$E$95:$E$183,MATCH(LEFT(Z526,255),LEFT('Disaggregation Records'!$D$95:$D$183,255),0))=0,"",INDEX('Disaggregation Records'!$E$95:$E$183,MATCH(LEFT(Z526,255),LEFT('Disaggregation Records'!$D$95:$D$183,255),0))),"")</f>
        <v/>
      </c>
      <c r="D526" s="467" t="str">
        <f t="array" ref="D526">IFERROR(IF(INDEX('Disaggregation Records'!$F$95:$F$183,MATCH(LEFT(Z526,255),LEFT('Disaggregation Records'!$D$95:$D$183,255),0))=0,"",INDEX('Disaggregation Records'!$F$95:$F$183,MATCH(LEFT(Z526,255),LEFT('Disaggregation Records'!$D$95:$D$183,255),0))),"")</f>
        <v/>
      </c>
      <c r="E526" s="386" t="str">
        <f t="array" ref="E526">IFERROR(IF(INDEX('Disaggregation Data'!$K$315:$K$576,MATCH(LEFT(X526,255),LEFT('Disaggregation Data'!$J$315:$J$576,255),0))=0,"",INDEX('Disaggregation Data'!$K$315:$K$576,MATCH(LEFT(X526,255),LEFT('Disaggregation Data'!J$315:$J$576,255),0))),"")</f>
        <v/>
      </c>
      <c r="F526" s="387" t="str">
        <f t="array" ref="F526">IFERROR(IF(INDEX('Disaggregation Data'!$L$315:$L$576,MATCH(LEFT(X526,255),LEFT('Disaggregation Data'!$J$315:$J$576,255),0))=0,"",INDEX('Disaggregation Data'!$L$315:$L$576,MATCH(LEFT(X526,255),LEFT('Disaggregation Data'!J$315:$J$576,255),0))),"")</f>
        <v/>
      </c>
      <c r="G526" s="442" t="str">
        <f t="array" ref="G526">IFERROR(IF(INDEX('Disaggregation Data'!$M$315:$M$576,MATCH(LEFT(X526,255),LEFT('Disaggregation Data'!$J$315:$J$576,255),0))=0,(E526/F526)*100,INDEX('Disaggregation Data'!$M$315:$M$576,MATCH(LEFT(X526,255),LEFT('Disaggregation Data'!J$315:$J$576,255),0))),"")</f>
        <v/>
      </c>
      <c r="H526" s="390" t="str">
        <f t="array" ref="H526">IFERROR(IF(INDEX('Disaggregation Data'!$N$315:$N$576,MATCH(LEFT(X526,255),LEFT('Disaggregation Data'!$J$315:$J$576,255),0))=0,"",INDEX('Disaggregation Data'!$N$315:$N$576,MATCH(LEFT(X526,255),LEFT('Disaggregation Data'!J$315:$J$576,255),0))),"")</f>
        <v/>
      </c>
      <c r="I526" s="471"/>
      <c r="J526" s="471"/>
      <c r="K526" s="471"/>
      <c r="L526" s="471"/>
      <c r="M526" s="471"/>
      <c r="N526" s="471"/>
      <c r="O526" s="471"/>
      <c r="P526" s="471"/>
      <c r="Q526" s="471"/>
      <c r="R526" s="471"/>
      <c r="S526" s="471"/>
      <c r="T526" s="471"/>
      <c r="U526" s="390" t="str">
        <f t="array" ref="U526">IFERROR(IF(INDEX('Disaggregation Data'!$O$315:$O$576,MATCH(LEFT(X526,255),LEFT('Disaggregation Data'!$J$315:$J$576,255),0))=0,"",INDEX('Disaggregation Data'!$O$315:$O$576,MATCH(LEFT(X526,255),LEFT('Disaggregation Data'!J$315:$J$576,255),0))),"")</f>
        <v/>
      </c>
      <c r="V526" s="402" t="str">
        <f t="array" ref="V526">IFERROR(IF(INDEX('Disaggregation Data'!$P$315:$P$576,MATCH(LEFT(X526,255),LEFT('Disaggregation Data'!$J$315:$J$576,255),0))=0,"",INDEX('Disaggregation Data'!$P$315:$P$576,MATCH(LEFT(X526,255),LEFT('Disaggregation Data'!J$315:$J$576,255),0))),"")</f>
        <v/>
      </c>
      <c r="W526" s="472"/>
      <c r="X526" s="472" t="str">
        <f t="shared" si="36"/>
        <v/>
      </c>
      <c r="Y526" s="472">
        <f t="shared" si="37"/>
        <v>200</v>
      </c>
      <c r="Z526" s="472" t="str">
        <f t="shared" si="38"/>
        <v/>
      </c>
      <c r="AA526" s="472" t="b">
        <f t="shared" si="39"/>
        <v>0</v>
      </c>
      <c r="AB526" s="472" t="s">
        <v>2054</v>
      </c>
      <c r="AC526" s="472" t="str">
        <f t="array" ref="AC526">IFERROR(IF(INDEX('Disaggregation Records'!$G$95:$G$183,MATCH(LEFT(Z526,255),LEFT('Disaggregation Records'!$D$95:$D$183,255),0))=0,"",INDEX('Disaggregation Records'!$G$95:$G$183,MATCH(LEFT(Z526,255),LEFT('Disaggregation Records'!$D$95:$D$183,255),0))),"")</f>
        <v/>
      </c>
      <c r="AD526" s="472" t="s">
        <v>815</v>
      </c>
      <c r="AE526" s="219"/>
      <c r="AF526" s="135"/>
      <c r="AG526" s="135"/>
    </row>
    <row r="527" spans="1:33" ht="37.5" customHeight="1" x14ac:dyDescent="0.3">
      <c r="A527" s="367">
        <v>21</v>
      </c>
      <c r="B527" s="384" t="str">
        <f>IFERROR(VLOOKUP(A527,'Coverage Indicators - Section D'!$A$10:$Y$38,25,FALSE),"")</f>
        <v/>
      </c>
      <c r="C527" s="467" t="str">
        <f t="array" ref="C527">IFERROR(IF(INDEX('Disaggregation Records'!$E$95:$E$183,MATCH(LEFT(Z527,255),LEFT('Disaggregation Records'!$D$95:$D$183,255),0))=0,"",INDEX('Disaggregation Records'!$E$95:$E$183,MATCH(LEFT(Z527,255),LEFT('Disaggregation Records'!$D$95:$D$183,255),0))),"")</f>
        <v/>
      </c>
      <c r="D527" s="467" t="str">
        <f t="array" ref="D527">IFERROR(IF(INDEX('Disaggregation Records'!$F$95:$F$183,MATCH(LEFT(Z527,255),LEFT('Disaggregation Records'!$D$95:$D$183,255),0))=0,"",INDEX('Disaggregation Records'!$F$95:$F$183,MATCH(LEFT(Z527,255),LEFT('Disaggregation Records'!$D$95:$D$183,255),0))),"")</f>
        <v/>
      </c>
      <c r="E527" s="386" t="str">
        <f t="array" ref="E527">IFERROR(IF(INDEX('Disaggregation Data'!$K$315:$K$576,MATCH(LEFT(X527,255),LEFT('Disaggregation Data'!$J$315:$J$576,255),0))=0,"",INDEX('Disaggregation Data'!$K$315:$K$576,MATCH(LEFT(X527,255),LEFT('Disaggregation Data'!J$315:$J$576,255),0))),"")</f>
        <v/>
      </c>
      <c r="F527" s="387" t="str">
        <f t="array" ref="F527">IFERROR(IF(INDEX('Disaggregation Data'!$L$315:$L$576,MATCH(LEFT(X527,255),LEFT('Disaggregation Data'!$J$315:$J$576,255),0))=0,"",INDEX('Disaggregation Data'!$L$315:$L$576,MATCH(LEFT(X527,255),LEFT('Disaggregation Data'!J$315:$J$576,255),0))),"")</f>
        <v/>
      </c>
      <c r="G527" s="442" t="str">
        <f t="array" ref="G527">IFERROR(IF(INDEX('Disaggregation Data'!$M$315:$M$576,MATCH(LEFT(X527,255),LEFT('Disaggregation Data'!$J$315:$J$576,255),0))=0,(E527/F527)*100,INDEX('Disaggregation Data'!$M$315:$M$576,MATCH(LEFT(X527,255),LEFT('Disaggregation Data'!J$315:$J$576,255),0))),"")</f>
        <v/>
      </c>
      <c r="H527" s="390" t="str">
        <f t="array" ref="H527">IFERROR(IF(INDEX('Disaggregation Data'!$N$315:$N$576,MATCH(LEFT(X527,255),LEFT('Disaggregation Data'!$J$315:$J$576,255),0))=0,"",INDEX('Disaggregation Data'!$N$315:$N$576,MATCH(LEFT(X527,255),LEFT('Disaggregation Data'!J$315:$J$576,255),0))),"")</f>
        <v/>
      </c>
      <c r="I527" s="471"/>
      <c r="J527" s="471"/>
      <c r="K527" s="471"/>
      <c r="L527" s="471"/>
      <c r="M527" s="471"/>
      <c r="N527" s="471"/>
      <c r="O527" s="471"/>
      <c r="P527" s="471"/>
      <c r="Q527" s="471"/>
      <c r="R527" s="471"/>
      <c r="S527" s="471"/>
      <c r="T527" s="471"/>
      <c r="U527" s="390" t="str">
        <f t="array" ref="U527">IFERROR(IF(INDEX('Disaggregation Data'!$O$315:$O$576,MATCH(LEFT(X527,255),LEFT('Disaggregation Data'!$J$315:$J$576,255),0))=0,"",INDEX('Disaggregation Data'!$O$315:$O$576,MATCH(LEFT(X527,255),LEFT('Disaggregation Data'!J$315:$J$576,255),0))),"")</f>
        <v/>
      </c>
      <c r="V527" s="402" t="str">
        <f t="array" ref="V527">IFERROR(IF(INDEX('Disaggregation Data'!$P$315:$P$576,MATCH(LEFT(X527,255),LEFT('Disaggregation Data'!$J$315:$J$576,255),0))=0,"",INDEX('Disaggregation Data'!$P$315:$P$576,MATCH(LEFT(X527,255),LEFT('Disaggregation Data'!J$315:$J$576,255),0))),"")</f>
        <v/>
      </c>
      <c r="W527" s="472"/>
      <c r="X527" s="472" t="str">
        <f t="shared" si="36"/>
        <v/>
      </c>
      <c r="Y527" s="472">
        <f t="shared" si="37"/>
        <v>201</v>
      </c>
      <c r="Z527" s="472" t="str">
        <f t="shared" si="38"/>
        <v/>
      </c>
      <c r="AA527" s="472" t="b">
        <f t="shared" si="39"/>
        <v>0</v>
      </c>
      <c r="AB527" s="472" t="s">
        <v>2055</v>
      </c>
      <c r="AC527" s="472" t="str">
        <f t="array" ref="AC527">IFERROR(IF(INDEX('Disaggregation Records'!$G$95:$G$183,MATCH(LEFT(Z527,255),LEFT('Disaggregation Records'!$D$95:$D$183,255),0))=0,"",INDEX('Disaggregation Records'!$G$95:$G$183,MATCH(LEFT(Z527,255),LEFT('Disaggregation Records'!$D$95:$D$183,255),0))),"")</f>
        <v/>
      </c>
      <c r="AD527" s="472" t="s">
        <v>817</v>
      </c>
      <c r="AE527" s="219"/>
      <c r="AF527" s="135"/>
      <c r="AG527" s="135"/>
    </row>
    <row r="528" spans="1:33" ht="37.5" customHeight="1" x14ac:dyDescent="0.3">
      <c r="A528" s="367">
        <v>21</v>
      </c>
      <c r="B528" s="384" t="str">
        <f>IFERROR(VLOOKUP(A528,'Coverage Indicators - Section D'!$A$10:$Y$38,25,FALSE),"")</f>
        <v/>
      </c>
      <c r="C528" s="467" t="str">
        <f t="array" ref="C528">IFERROR(IF(INDEX('Disaggregation Records'!$E$95:$E$183,MATCH(LEFT(Z528,255),LEFT('Disaggregation Records'!$D$95:$D$183,255),0))=0,"",INDEX('Disaggregation Records'!$E$95:$E$183,MATCH(LEFT(Z528,255),LEFT('Disaggregation Records'!$D$95:$D$183,255),0))),"")</f>
        <v/>
      </c>
      <c r="D528" s="467" t="str">
        <f t="array" ref="D528">IFERROR(IF(INDEX('Disaggregation Records'!$F$95:$F$183,MATCH(LEFT(Z528,255),LEFT('Disaggregation Records'!$D$95:$D$183,255),0))=0,"",INDEX('Disaggregation Records'!$F$95:$F$183,MATCH(LEFT(Z528,255),LEFT('Disaggregation Records'!$D$95:$D$183,255),0))),"")</f>
        <v/>
      </c>
      <c r="E528" s="386" t="str">
        <f t="array" ref="E528">IFERROR(IF(INDEX('Disaggregation Data'!$K$315:$K$576,MATCH(LEFT(X528,255),LEFT('Disaggregation Data'!$J$315:$J$576,255),0))=0,"",INDEX('Disaggregation Data'!$K$315:$K$576,MATCH(LEFT(X528,255),LEFT('Disaggregation Data'!J$315:$J$576,255),0))),"")</f>
        <v/>
      </c>
      <c r="F528" s="387" t="str">
        <f t="array" ref="F528">IFERROR(IF(INDEX('Disaggregation Data'!$L$315:$L$576,MATCH(LEFT(X528,255),LEFT('Disaggregation Data'!$J$315:$J$576,255),0))=0,"",INDEX('Disaggregation Data'!$L$315:$L$576,MATCH(LEFT(X528,255),LEFT('Disaggregation Data'!J$315:$J$576,255),0))),"")</f>
        <v/>
      </c>
      <c r="G528" s="442" t="str">
        <f t="array" ref="G528">IFERROR(IF(INDEX('Disaggregation Data'!$M$315:$M$576,MATCH(LEFT(X528,255),LEFT('Disaggregation Data'!$J$315:$J$576,255),0))=0,(E528/F528)*100,INDEX('Disaggregation Data'!$M$315:$M$576,MATCH(LEFT(X528,255),LEFT('Disaggregation Data'!J$315:$J$576,255),0))),"")</f>
        <v/>
      </c>
      <c r="H528" s="390" t="str">
        <f t="array" ref="H528">IFERROR(IF(INDEX('Disaggregation Data'!$N$315:$N$576,MATCH(LEFT(X528,255),LEFT('Disaggregation Data'!$J$315:$J$576,255),0))=0,"",INDEX('Disaggregation Data'!$N$315:$N$576,MATCH(LEFT(X528,255),LEFT('Disaggregation Data'!J$315:$J$576,255),0))),"")</f>
        <v/>
      </c>
      <c r="I528" s="471"/>
      <c r="J528" s="471"/>
      <c r="K528" s="471"/>
      <c r="L528" s="471"/>
      <c r="M528" s="471"/>
      <c r="N528" s="471"/>
      <c r="O528" s="471"/>
      <c r="P528" s="471"/>
      <c r="Q528" s="471"/>
      <c r="R528" s="471"/>
      <c r="S528" s="471"/>
      <c r="T528" s="471"/>
      <c r="U528" s="390" t="str">
        <f t="array" ref="U528">IFERROR(IF(INDEX('Disaggregation Data'!$O$315:$O$576,MATCH(LEFT(X528,255),LEFT('Disaggregation Data'!$J$315:$J$576,255),0))=0,"",INDEX('Disaggregation Data'!$O$315:$O$576,MATCH(LEFT(X528,255),LEFT('Disaggregation Data'!J$315:$J$576,255),0))),"")</f>
        <v/>
      </c>
      <c r="V528" s="402" t="str">
        <f t="array" ref="V528">IFERROR(IF(INDEX('Disaggregation Data'!$P$315:$P$576,MATCH(LEFT(X528,255),LEFT('Disaggregation Data'!$J$315:$J$576,255),0))=0,"",INDEX('Disaggregation Data'!$P$315:$P$576,MATCH(LEFT(X528,255),LEFT('Disaggregation Data'!J$315:$J$576,255),0))),"")</f>
        <v/>
      </c>
      <c r="W528" s="472"/>
      <c r="X528" s="472" t="str">
        <f t="shared" si="36"/>
        <v/>
      </c>
      <c r="Y528" s="472">
        <f t="shared" si="37"/>
        <v>202</v>
      </c>
      <c r="Z528" s="472" t="str">
        <f t="shared" si="38"/>
        <v/>
      </c>
      <c r="AA528" s="472" t="b">
        <f t="shared" si="39"/>
        <v>0</v>
      </c>
      <c r="AB528" s="472" t="s">
        <v>2056</v>
      </c>
      <c r="AC528" s="472" t="str">
        <f t="array" ref="AC528">IFERROR(IF(INDEX('Disaggregation Records'!$G$95:$G$183,MATCH(LEFT(Z528,255),LEFT('Disaggregation Records'!$D$95:$D$183,255),0))=0,"",INDEX('Disaggregation Records'!$G$95:$G$183,MATCH(LEFT(Z528,255),LEFT('Disaggregation Records'!$D$95:$D$183,255),0))),"")</f>
        <v/>
      </c>
      <c r="AD528" s="472" t="s">
        <v>817</v>
      </c>
      <c r="AE528" s="219"/>
      <c r="AF528" s="135"/>
      <c r="AG528" s="135"/>
    </row>
    <row r="529" spans="1:33" ht="37.5" customHeight="1" x14ac:dyDescent="0.3">
      <c r="A529" s="367">
        <v>21</v>
      </c>
      <c r="B529" s="384" t="str">
        <f>IFERROR(VLOOKUP(A529,'Coverage Indicators - Section D'!$A$10:$Y$38,25,FALSE),"")</f>
        <v/>
      </c>
      <c r="C529" s="467" t="str">
        <f t="array" ref="C529">IFERROR(IF(INDEX('Disaggregation Records'!$E$95:$E$183,MATCH(LEFT(Z529,255),LEFT('Disaggregation Records'!$D$95:$D$183,255),0))=0,"",INDEX('Disaggregation Records'!$E$95:$E$183,MATCH(LEFT(Z529,255),LEFT('Disaggregation Records'!$D$95:$D$183,255),0))),"")</f>
        <v/>
      </c>
      <c r="D529" s="467" t="str">
        <f t="array" ref="D529">IFERROR(IF(INDEX('Disaggregation Records'!$F$95:$F$183,MATCH(LEFT(Z529,255),LEFT('Disaggregation Records'!$D$95:$D$183,255),0))=0,"",INDEX('Disaggregation Records'!$F$95:$F$183,MATCH(LEFT(Z529,255),LEFT('Disaggregation Records'!$D$95:$D$183,255),0))),"")</f>
        <v/>
      </c>
      <c r="E529" s="386" t="str">
        <f t="array" ref="E529">IFERROR(IF(INDEX('Disaggregation Data'!$K$315:$K$576,MATCH(LEFT(X529,255),LEFT('Disaggregation Data'!$J$315:$J$576,255),0))=0,"",INDEX('Disaggregation Data'!$K$315:$K$576,MATCH(LEFT(X529,255),LEFT('Disaggregation Data'!J$315:$J$576,255),0))),"")</f>
        <v/>
      </c>
      <c r="F529" s="387" t="str">
        <f t="array" ref="F529">IFERROR(IF(INDEX('Disaggregation Data'!$L$315:$L$576,MATCH(LEFT(X529,255),LEFT('Disaggregation Data'!$J$315:$J$576,255),0))=0,"",INDEX('Disaggregation Data'!$L$315:$L$576,MATCH(LEFT(X529,255),LEFT('Disaggregation Data'!J$315:$J$576,255),0))),"")</f>
        <v/>
      </c>
      <c r="G529" s="442" t="str">
        <f t="array" ref="G529">IFERROR(IF(INDEX('Disaggregation Data'!$M$315:$M$576,MATCH(LEFT(X529,255),LEFT('Disaggregation Data'!$J$315:$J$576,255),0))=0,(E529/F529)*100,INDEX('Disaggregation Data'!$M$315:$M$576,MATCH(LEFT(X529,255),LEFT('Disaggregation Data'!J$315:$J$576,255),0))),"")</f>
        <v/>
      </c>
      <c r="H529" s="390" t="str">
        <f t="array" ref="H529">IFERROR(IF(INDEX('Disaggregation Data'!$N$315:$N$576,MATCH(LEFT(X529,255),LEFT('Disaggregation Data'!$J$315:$J$576,255),0))=0,"",INDEX('Disaggregation Data'!$N$315:$N$576,MATCH(LEFT(X529,255),LEFT('Disaggregation Data'!J$315:$J$576,255),0))),"")</f>
        <v/>
      </c>
      <c r="I529" s="471"/>
      <c r="J529" s="471"/>
      <c r="K529" s="471"/>
      <c r="L529" s="471"/>
      <c r="M529" s="471"/>
      <c r="N529" s="471"/>
      <c r="O529" s="471"/>
      <c r="P529" s="471"/>
      <c r="Q529" s="471"/>
      <c r="R529" s="471"/>
      <c r="S529" s="471"/>
      <c r="T529" s="471"/>
      <c r="U529" s="390" t="str">
        <f t="array" ref="U529">IFERROR(IF(INDEX('Disaggregation Data'!$O$315:$O$576,MATCH(LEFT(X529,255),LEFT('Disaggregation Data'!$J$315:$J$576,255),0))=0,"",INDEX('Disaggregation Data'!$O$315:$O$576,MATCH(LEFT(X529,255),LEFT('Disaggregation Data'!J$315:$J$576,255),0))),"")</f>
        <v/>
      </c>
      <c r="V529" s="402" t="str">
        <f t="array" ref="V529">IFERROR(IF(INDEX('Disaggregation Data'!$P$315:$P$576,MATCH(LEFT(X529,255),LEFT('Disaggregation Data'!$J$315:$J$576,255),0))=0,"",INDEX('Disaggregation Data'!$P$315:$P$576,MATCH(LEFT(X529,255),LEFT('Disaggregation Data'!J$315:$J$576,255),0))),"")</f>
        <v/>
      </c>
      <c r="W529" s="472"/>
      <c r="X529" s="472" t="str">
        <f t="shared" si="36"/>
        <v/>
      </c>
      <c r="Y529" s="472">
        <f t="shared" si="37"/>
        <v>203</v>
      </c>
      <c r="Z529" s="472" t="str">
        <f t="shared" si="38"/>
        <v/>
      </c>
      <c r="AA529" s="472" t="b">
        <f t="shared" si="39"/>
        <v>0</v>
      </c>
      <c r="AB529" s="472" t="s">
        <v>2057</v>
      </c>
      <c r="AC529" s="472" t="str">
        <f t="array" ref="AC529">IFERROR(IF(INDEX('Disaggregation Records'!$G$95:$G$183,MATCH(LEFT(Z529,255),LEFT('Disaggregation Records'!$D$95:$D$183,255),0))=0,"",INDEX('Disaggregation Records'!$G$95:$G$183,MATCH(LEFT(Z529,255),LEFT('Disaggregation Records'!$D$95:$D$183,255),0))),"")</f>
        <v/>
      </c>
      <c r="AD529" s="472" t="s">
        <v>817</v>
      </c>
      <c r="AE529" s="219"/>
      <c r="AF529" s="135"/>
      <c r="AG529" s="135"/>
    </row>
    <row r="530" spans="1:33" ht="37.5" customHeight="1" x14ac:dyDescent="0.3">
      <c r="A530" s="367">
        <v>21</v>
      </c>
      <c r="B530" s="384" t="str">
        <f>IFERROR(VLOOKUP(A530,'Coverage Indicators - Section D'!$A$10:$Y$38,25,FALSE),"")</f>
        <v/>
      </c>
      <c r="C530" s="467" t="str">
        <f t="array" ref="C530">IFERROR(IF(INDEX('Disaggregation Records'!$E$95:$E$183,MATCH(LEFT(Z530,255),LEFT('Disaggregation Records'!$D$95:$D$183,255),0))=0,"",INDEX('Disaggregation Records'!$E$95:$E$183,MATCH(LEFT(Z530,255),LEFT('Disaggregation Records'!$D$95:$D$183,255),0))),"")</f>
        <v/>
      </c>
      <c r="D530" s="467" t="str">
        <f t="array" ref="D530">IFERROR(IF(INDEX('Disaggregation Records'!$F$95:$F$183,MATCH(LEFT(Z530,255),LEFT('Disaggregation Records'!$D$95:$D$183,255),0))=0,"",INDEX('Disaggregation Records'!$F$95:$F$183,MATCH(LEFT(Z530,255),LEFT('Disaggregation Records'!$D$95:$D$183,255),0))),"")</f>
        <v/>
      </c>
      <c r="E530" s="386" t="str">
        <f t="array" ref="E530">IFERROR(IF(INDEX('Disaggregation Data'!$K$315:$K$576,MATCH(LEFT(X530,255),LEFT('Disaggregation Data'!$J$315:$J$576,255),0))=0,"",INDEX('Disaggregation Data'!$K$315:$K$576,MATCH(LEFT(X530,255),LEFT('Disaggregation Data'!J$315:$J$576,255),0))),"")</f>
        <v/>
      </c>
      <c r="F530" s="387" t="str">
        <f t="array" ref="F530">IFERROR(IF(INDEX('Disaggregation Data'!$L$315:$L$576,MATCH(LEFT(X530,255),LEFT('Disaggregation Data'!$J$315:$J$576,255),0))=0,"",INDEX('Disaggregation Data'!$L$315:$L$576,MATCH(LEFT(X530,255),LEFT('Disaggregation Data'!J$315:$J$576,255),0))),"")</f>
        <v/>
      </c>
      <c r="G530" s="442" t="str">
        <f t="array" ref="G530">IFERROR(IF(INDEX('Disaggregation Data'!$M$315:$M$576,MATCH(LEFT(X530,255),LEFT('Disaggregation Data'!$J$315:$J$576,255),0))=0,(E530/F530)*100,INDEX('Disaggregation Data'!$M$315:$M$576,MATCH(LEFT(X530,255),LEFT('Disaggregation Data'!J$315:$J$576,255),0))),"")</f>
        <v/>
      </c>
      <c r="H530" s="390" t="str">
        <f t="array" ref="H530">IFERROR(IF(INDEX('Disaggregation Data'!$N$315:$N$576,MATCH(LEFT(X530,255),LEFT('Disaggregation Data'!$J$315:$J$576,255),0))=0,"",INDEX('Disaggregation Data'!$N$315:$N$576,MATCH(LEFT(X530,255),LEFT('Disaggregation Data'!J$315:$J$576,255),0))),"")</f>
        <v/>
      </c>
      <c r="I530" s="471"/>
      <c r="J530" s="471"/>
      <c r="K530" s="471"/>
      <c r="L530" s="471"/>
      <c r="M530" s="471"/>
      <c r="N530" s="471"/>
      <c r="O530" s="471"/>
      <c r="P530" s="471"/>
      <c r="Q530" s="471"/>
      <c r="R530" s="471"/>
      <c r="S530" s="471"/>
      <c r="T530" s="471"/>
      <c r="U530" s="390" t="str">
        <f t="array" ref="U530">IFERROR(IF(INDEX('Disaggregation Data'!$O$315:$O$576,MATCH(LEFT(X530,255),LEFT('Disaggregation Data'!$J$315:$J$576,255),0))=0,"",INDEX('Disaggregation Data'!$O$315:$O$576,MATCH(LEFT(X530,255),LEFT('Disaggregation Data'!J$315:$J$576,255),0))),"")</f>
        <v/>
      </c>
      <c r="V530" s="402" t="str">
        <f t="array" ref="V530">IFERROR(IF(INDEX('Disaggregation Data'!$P$315:$P$576,MATCH(LEFT(X530,255),LEFT('Disaggregation Data'!$J$315:$J$576,255),0))=0,"",INDEX('Disaggregation Data'!$P$315:$P$576,MATCH(LEFT(X530,255),LEFT('Disaggregation Data'!J$315:$J$576,255),0))),"")</f>
        <v/>
      </c>
      <c r="W530" s="472"/>
      <c r="X530" s="472" t="str">
        <f t="shared" si="36"/>
        <v/>
      </c>
      <c r="Y530" s="472">
        <f t="shared" si="37"/>
        <v>204</v>
      </c>
      <c r="Z530" s="472" t="str">
        <f t="shared" si="38"/>
        <v/>
      </c>
      <c r="AA530" s="472" t="b">
        <f t="shared" si="39"/>
        <v>0</v>
      </c>
      <c r="AB530" s="472" t="s">
        <v>2058</v>
      </c>
      <c r="AC530" s="472" t="str">
        <f t="array" ref="AC530">IFERROR(IF(INDEX('Disaggregation Records'!$G$95:$G$183,MATCH(LEFT(Z530,255),LEFT('Disaggregation Records'!$D$95:$D$183,255),0))=0,"",INDEX('Disaggregation Records'!$G$95:$G$183,MATCH(LEFT(Z530,255),LEFT('Disaggregation Records'!$D$95:$D$183,255),0))),"")</f>
        <v/>
      </c>
      <c r="AD530" s="472" t="s">
        <v>817</v>
      </c>
      <c r="AE530" s="219"/>
      <c r="AF530" s="135"/>
      <c r="AG530" s="135"/>
    </row>
    <row r="531" spans="1:33" ht="37.5" customHeight="1" x14ac:dyDescent="0.3">
      <c r="A531" s="367">
        <v>21</v>
      </c>
      <c r="B531" s="384" t="str">
        <f>IFERROR(VLOOKUP(A531,'Coverage Indicators - Section D'!$A$10:$Y$38,25,FALSE),"")</f>
        <v/>
      </c>
      <c r="C531" s="467" t="str">
        <f t="array" ref="C531">IFERROR(IF(INDEX('Disaggregation Records'!$E$95:$E$183,MATCH(LEFT(Z531,255),LEFT('Disaggregation Records'!$D$95:$D$183,255),0))=0,"",INDEX('Disaggregation Records'!$E$95:$E$183,MATCH(LEFT(Z531,255),LEFT('Disaggregation Records'!$D$95:$D$183,255),0))),"")</f>
        <v/>
      </c>
      <c r="D531" s="467" t="str">
        <f t="array" ref="D531">IFERROR(IF(INDEX('Disaggregation Records'!$F$95:$F$183,MATCH(LEFT(Z531,255),LEFT('Disaggregation Records'!$D$95:$D$183,255),0))=0,"",INDEX('Disaggregation Records'!$F$95:$F$183,MATCH(LEFT(Z531,255),LEFT('Disaggregation Records'!$D$95:$D$183,255),0))),"")</f>
        <v/>
      </c>
      <c r="E531" s="386" t="str">
        <f t="array" ref="E531">IFERROR(IF(INDEX('Disaggregation Data'!$K$315:$K$576,MATCH(LEFT(X531,255),LEFT('Disaggregation Data'!$J$315:$J$576,255),0))=0,"",INDEX('Disaggregation Data'!$K$315:$K$576,MATCH(LEFT(X531,255),LEFT('Disaggregation Data'!J$315:$J$576,255),0))),"")</f>
        <v/>
      </c>
      <c r="F531" s="387" t="str">
        <f t="array" ref="F531">IFERROR(IF(INDEX('Disaggregation Data'!$L$315:$L$576,MATCH(LEFT(X531,255),LEFT('Disaggregation Data'!$J$315:$J$576,255),0))=0,"",INDEX('Disaggregation Data'!$L$315:$L$576,MATCH(LEFT(X531,255),LEFT('Disaggregation Data'!J$315:$J$576,255),0))),"")</f>
        <v/>
      </c>
      <c r="G531" s="442" t="str">
        <f t="array" ref="G531">IFERROR(IF(INDEX('Disaggregation Data'!$M$315:$M$576,MATCH(LEFT(X531,255),LEFT('Disaggregation Data'!$J$315:$J$576,255),0))=0,(E531/F531)*100,INDEX('Disaggregation Data'!$M$315:$M$576,MATCH(LEFT(X531,255),LEFT('Disaggregation Data'!J$315:$J$576,255),0))),"")</f>
        <v/>
      </c>
      <c r="H531" s="390" t="str">
        <f t="array" ref="H531">IFERROR(IF(INDEX('Disaggregation Data'!$N$315:$N$576,MATCH(LEFT(X531,255),LEFT('Disaggregation Data'!$J$315:$J$576,255),0))=0,"",INDEX('Disaggregation Data'!$N$315:$N$576,MATCH(LEFT(X531,255),LEFT('Disaggregation Data'!J$315:$J$576,255),0))),"")</f>
        <v/>
      </c>
      <c r="I531" s="471"/>
      <c r="J531" s="471"/>
      <c r="K531" s="471"/>
      <c r="L531" s="471"/>
      <c r="M531" s="471"/>
      <c r="N531" s="471"/>
      <c r="O531" s="471"/>
      <c r="P531" s="471"/>
      <c r="Q531" s="471"/>
      <c r="R531" s="471"/>
      <c r="S531" s="471"/>
      <c r="T531" s="471"/>
      <c r="U531" s="390" t="str">
        <f t="array" ref="U531">IFERROR(IF(INDEX('Disaggregation Data'!$O$315:$O$576,MATCH(LEFT(X531,255),LEFT('Disaggregation Data'!$J$315:$J$576,255),0))=0,"",INDEX('Disaggregation Data'!$O$315:$O$576,MATCH(LEFT(X531,255),LEFT('Disaggregation Data'!J$315:$J$576,255),0))),"")</f>
        <v/>
      </c>
      <c r="V531" s="402" t="str">
        <f t="array" ref="V531">IFERROR(IF(INDEX('Disaggregation Data'!$P$315:$P$576,MATCH(LEFT(X531,255),LEFT('Disaggregation Data'!$J$315:$J$576,255),0))=0,"",INDEX('Disaggregation Data'!$P$315:$P$576,MATCH(LEFT(X531,255),LEFT('Disaggregation Data'!J$315:$J$576,255),0))),"")</f>
        <v/>
      </c>
      <c r="W531" s="472"/>
      <c r="X531" s="472" t="str">
        <f t="shared" si="36"/>
        <v/>
      </c>
      <c r="Y531" s="472">
        <f t="shared" si="37"/>
        <v>205</v>
      </c>
      <c r="Z531" s="472" t="str">
        <f t="shared" si="38"/>
        <v/>
      </c>
      <c r="AA531" s="472" t="b">
        <f t="shared" si="39"/>
        <v>0</v>
      </c>
      <c r="AB531" s="472" t="s">
        <v>2059</v>
      </c>
      <c r="AC531" s="472" t="str">
        <f t="array" ref="AC531">IFERROR(IF(INDEX('Disaggregation Records'!$G$95:$G$183,MATCH(LEFT(Z531,255),LEFT('Disaggregation Records'!$D$95:$D$183,255),0))=0,"",INDEX('Disaggregation Records'!$G$95:$G$183,MATCH(LEFT(Z531,255),LEFT('Disaggregation Records'!$D$95:$D$183,255),0))),"")</f>
        <v/>
      </c>
      <c r="AD531" s="472" t="s">
        <v>817</v>
      </c>
      <c r="AE531" s="219"/>
      <c r="AF531" s="135"/>
      <c r="AG531" s="135"/>
    </row>
    <row r="532" spans="1:33" ht="37.5" customHeight="1" x14ac:dyDescent="0.3">
      <c r="A532" s="367">
        <v>21</v>
      </c>
      <c r="B532" s="384" t="str">
        <f>IFERROR(VLOOKUP(A532,'Coverage Indicators - Section D'!$A$10:$Y$38,25,FALSE),"")</f>
        <v/>
      </c>
      <c r="C532" s="467" t="str">
        <f t="array" ref="C532">IFERROR(IF(INDEX('Disaggregation Records'!$E$95:$E$183,MATCH(LEFT(Z532,255),LEFT('Disaggregation Records'!$D$95:$D$183,255),0))=0,"",INDEX('Disaggregation Records'!$E$95:$E$183,MATCH(LEFT(Z532,255),LEFT('Disaggregation Records'!$D$95:$D$183,255),0))),"")</f>
        <v/>
      </c>
      <c r="D532" s="467" t="str">
        <f t="array" ref="D532">IFERROR(IF(INDEX('Disaggregation Records'!$F$95:$F$183,MATCH(LEFT(Z532,255),LEFT('Disaggregation Records'!$D$95:$D$183,255),0))=0,"",INDEX('Disaggregation Records'!$F$95:$F$183,MATCH(LEFT(Z532,255),LEFT('Disaggregation Records'!$D$95:$D$183,255),0))),"")</f>
        <v/>
      </c>
      <c r="E532" s="386" t="str">
        <f t="array" ref="E532">IFERROR(IF(INDEX('Disaggregation Data'!$K$315:$K$576,MATCH(LEFT(X532,255),LEFT('Disaggregation Data'!$J$315:$J$576,255),0))=0,"",INDEX('Disaggregation Data'!$K$315:$K$576,MATCH(LEFT(X532,255),LEFT('Disaggregation Data'!J$315:$J$576,255),0))),"")</f>
        <v/>
      </c>
      <c r="F532" s="387" t="str">
        <f t="array" ref="F532">IFERROR(IF(INDEX('Disaggregation Data'!$L$315:$L$576,MATCH(LEFT(X532,255),LEFT('Disaggregation Data'!$J$315:$J$576,255),0))=0,"",INDEX('Disaggregation Data'!$L$315:$L$576,MATCH(LEFT(X532,255),LEFT('Disaggregation Data'!J$315:$J$576,255),0))),"")</f>
        <v/>
      </c>
      <c r="G532" s="442" t="str">
        <f t="array" ref="G532">IFERROR(IF(INDEX('Disaggregation Data'!$M$315:$M$576,MATCH(LEFT(X532,255),LEFT('Disaggregation Data'!$J$315:$J$576,255),0))=0,(E532/F532)*100,INDEX('Disaggregation Data'!$M$315:$M$576,MATCH(LEFT(X532,255),LEFT('Disaggregation Data'!J$315:$J$576,255),0))),"")</f>
        <v/>
      </c>
      <c r="H532" s="390" t="str">
        <f t="array" ref="H532">IFERROR(IF(INDEX('Disaggregation Data'!$N$315:$N$576,MATCH(LEFT(X532,255),LEFT('Disaggregation Data'!$J$315:$J$576,255),0))=0,"",INDEX('Disaggregation Data'!$N$315:$N$576,MATCH(LEFT(X532,255),LEFT('Disaggregation Data'!J$315:$J$576,255),0))),"")</f>
        <v/>
      </c>
      <c r="I532" s="471"/>
      <c r="J532" s="471"/>
      <c r="K532" s="471"/>
      <c r="L532" s="471"/>
      <c r="M532" s="471"/>
      <c r="N532" s="471"/>
      <c r="O532" s="471"/>
      <c r="P532" s="471"/>
      <c r="Q532" s="471"/>
      <c r="R532" s="471"/>
      <c r="S532" s="471"/>
      <c r="T532" s="471"/>
      <c r="U532" s="390" t="str">
        <f t="array" ref="U532">IFERROR(IF(INDEX('Disaggregation Data'!$O$315:$O$576,MATCH(LEFT(X532,255),LEFT('Disaggregation Data'!$J$315:$J$576,255),0))=0,"",INDEX('Disaggregation Data'!$O$315:$O$576,MATCH(LEFT(X532,255),LEFT('Disaggregation Data'!J$315:$J$576,255),0))),"")</f>
        <v/>
      </c>
      <c r="V532" s="402" t="str">
        <f t="array" ref="V532">IFERROR(IF(INDEX('Disaggregation Data'!$P$315:$P$576,MATCH(LEFT(X532,255),LEFT('Disaggregation Data'!$J$315:$J$576,255),0))=0,"",INDEX('Disaggregation Data'!$P$315:$P$576,MATCH(LEFT(X532,255),LEFT('Disaggregation Data'!J$315:$J$576,255),0))),"")</f>
        <v/>
      </c>
      <c r="W532" s="472"/>
      <c r="X532" s="472" t="str">
        <f t="shared" si="36"/>
        <v/>
      </c>
      <c r="Y532" s="472">
        <f t="shared" si="37"/>
        <v>206</v>
      </c>
      <c r="Z532" s="472" t="str">
        <f t="shared" si="38"/>
        <v/>
      </c>
      <c r="AA532" s="472" t="b">
        <f t="shared" si="39"/>
        <v>0</v>
      </c>
      <c r="AB532" s="472" t="s">
        <v>2060</v>
      </c>
      <c r="AC532" s="472" t="str">
        <f t="array" ref="AC532">IFERROR(IF(INDEX('Disaggregation Records'!$G$95:$G$183,MATCH(LEFT(Z532,255),LEFT('Disaggregation Records'!$D$95:$D$183,255),0))=0,"",INDEX('Disaggregation Records'!$G$95:$G$183,MATCH(LEFT(Z532,255),LEFT('Disaggregation Records'!$D$95:$D$183,255),0))),"")</f>
        <v/>
      </c>
      <c r="AD532" s="472" t="s">
        <v>817</v>
      </c>
      <c r="AE532" s="219"/>
      <c r="AF532" s="135"/>
      <c r="AG532" s="135"/>
    </row>
    <row r="533" spans="1:33" ht="37.5" customHeight="1" x14ac:dyDescent="0.3">
      <c r="A533" s="367">
        <v>21</v>
      </c>
      <c r="B533" s="384" t="str">
        <f>IFERROR(VLOOKUP(A533,'Coverage Indicators - Section D'!$A$10:$Y$38,25,FALSE),"")</f>
        <v/>
      </c>
      <c r="C533" s="467" t="str">
        <f t="array" ref="C533">IFERROR(IF(INDEX('Disaggregation Records'!$E$95:$E$183,MATCH(LEFT(Z533,255),LEFT('Disaggregation Records'!$D$95:$D$183,255),0))=0,"",INDEX('Disaggregation Records'!$E$95:$E$183,MATCH(LEFT(Z533,255),LEFT('Disaggregation Records'!$D$95:$D$183,255),0))),"")</f>
        <v/>
      </c>
      <c r="D533" s="467" t="str">
        <f t="array" ref="D533">IFERROR(IF(INDEX('Disaggregation Records'!$F$95:$F$183,MATCH(LEFT(Z533,255),LEFT('Disaggregation Records'!$D$95:$D$183,255),0))=0,"",INDEX('Disaggregation Records'!$F$95:$F$183,MATCH(LEFT(Z533,255),LEFT('Disaggregation Records'!$D$95:$D$183,255),0))),"")</f>
        <v/>
      </c>
      <c r="E533" s="386" t="str">
        <f t="array" ref="E533">IFERROR(IF(INDEX('Disaggregation Data'!$K$315:$K$576,MATCH(LEFT(X533,255),LEFT('Disaggregation Data'!$J$315:$J$576,255),0))=0,"",INDEX('Disaggregation Data'!$K$315:$K$576,MATCH(LEFT(X533,255),LEFT('Disaggregation Data'!J$315:$J$576,255),0))),"")</f>
        <v/>
      </c>
      <c r="F533" s="387" t="str">
        <f t="array" ref="F533">IFERROR(IF(INDEX('Disaggregation Data'!$L$315:$L$576,MATCH(LEFT(X533,255),LEFT('Disaggregation Data'!$J$315:$J$576,255),0))=0,"",INDEX('Disaggregation Data'!$L$315:$L$576,MATCH(LEFT(X533,255),LEFT('Disaggregation Data'!J$315:$J$576,255),0))),"")</f>
        <v/>
      </c>
      <c r="G533" s="442" t="str">
        <f t="array" ref="G533">IFERROR(IF(INDEX('Disaggregation Data'!$M$315:$M$576,MATCH(LEFT(X533,255),LEFT('Disaggregation Data'!$J$315:$J$576,255),0))=0,(E533/F533)*100,INDEX('Disaggregation Data'!$M$315:$M$576,MATCH(LEFT(X533,255),LEFT('Disaggregation Data'!J$315:$J$576,255),0))),"")</f>
        <v/>
      </c>
      <c r="H533" s="390" t="str">
        <f t="array" ref="H533">IFERROR(IF(INDEX('Disaggregation Data'!$N$315:$N$576,MATCH(LEFT(X533,255),LEFT('Disaggregation Data'!$J$315:$J$576,255),0))=0,"",INDEX('Disaggregation Data'!$N$315:$N$576,MATCH(LEFT(X533,255),LEFT('Disaggregation Data'!J$315:$J$576,255),0))),"")</f>
        <v/>
      </c>
      <c r="I533" s="471"/>
      <c r="J533" s="471"/>
      <c r="K533" s="471"/>
      <c r="L533" s="471"/>
      <c r="M533" s="471"/>
      <c r="N533" s="471"/>
      <c r="O533" s="471"/>
      <c r="P533" s="471"/>
      <c r="Q533" s="471"/>
      <c r="R533" s="471"/>
      <c r="S533" s="471"/>
      <c r="T533" s="471"/>
      <c r="U533" s="390" t="str">
        <f t="array" ref="U533">IFERROR(IF(INDEX('Disaggregation Data'!$O$315:$O$576,MATCH(LEFT(X533,255),LEFT('Disaggregation Data'!$J$315:$J$576,255),0))=0,"",INDEX('Disaggregation Data'!$O$315:$O$576,MATCH(LEFT(X533,255),LEFT('Disaggregation Data'!J$315:$J$576,255),0))),"")</f>
        <v/>
      </c>
      <c r="V533" s="402" t="str">
        <f t="array" ref="V533">IFERROR(IF(INDEX('Disaggregation Data'!$P$315:$P$576,MATCH(LEFT(X533,255),LEFT('Disaggregation Data'!$J$315:$J$576,255),0))=0,"",INDEX('Disaggregation Data'!$P$315:$P$576,MATCH(LEFT(X533,255),LEFT('Disaggregation Data'!J$315:$J$576,255),0))),"")</f>
        <v/>
      </c>
      <c r="W533" s="472"/>
      <c r="X533" s="472" t="str">
        <f t="shared" si="36"/>
        <v/>
      </c>
      <c r="Y533" s="472">
        <f t="shared" si="37"/>
        <v>207</v>
      </c>
      <c r="Z533" s="472" t="str">
        <f t="shared" si="38"/>
        <v/>
      </c>
      <c r="AA533" s="472" t="b">
        <f t="shared" si="39"/>
        <v>0</v>
      </c>
      <c r="AB533" s="472" t="s">
        <v>2061</v>
      </c>
      <c r="AC533" s="472" t="str">
        <f t="array" ref="AC533">IFERROR(IF(INDEX('Disaggregation Records'!$G$95:$G$183,MATCH(LEFT(Z533,255),LEFT('Disaggregation Records'!$D$95:$D$183,255),0))=0,"",INDEX('Disaggregation Records'!$G$95:$G$183,MATCH(LEFT(Z533,255),LEFT('Disaggregation Records'!$D$95:$D$183,255),0))),"")</f>
        <v/>
      </c>
      <c r="AD533" s="472" t="s">
        <v>817</v>
      </c>
      <c r="AE533" s="219"/>
      <c r="AF533" s="135"/>
      <c r="AG533" s="135"/>
    </row>
    <row r="534" spans="1:33" ht="37.5" customHeight="1" x14ac:dyDescent="0.3">
      <c r="A534" s="367">
        <v>21</v>
      </c>
      <c r="B534" s="384" t="str">
        <f>IFERROR(VLOOKUP(A534,'Coverage Indicators - Section D'!$A$10:$Y$38,25,FALSE),"")</f>
        <v/>
      </c>
      <c r="C534" s="467" t="str">
        <f t="array" ref="C534">IFERROR(IF(INDEX('Disaggregation Records'!$E$95:$E$183,MATCH(LEFT(Z534,255),LEFT('Disaggregation Records'!$D$95:$D$183,255),0))=0,"",INDEX('Disaggregation Records'!$E$95:$E$183,MATCH(LEFT(Z534,255),LEFT('Disaggregation Records'!$D$95:$D$183,255),0))),"")</f>
        <v/>
      </c>
      <c r="D534" s="467" t="str">
        <f t="array" ref="D534">IFERROR(IF(INDEX('Disaggregation Records'!$F$95:$F$183,MATCH(LEFT(Z534,255),LEFT('Disaggregation Records'!$D$95:$D$183,255),0))=0,"",INDEX('Disaggregation Records'!$F$95:$F$183,MATCH(LEFT(Z534,255),LEFT('Disaggregation Records'!$D$95:$D$183,255),0))),"")</f>
        <v/>
      </c>
      <c r="E534" s="386" t="str">
        <f t="array" ref="E534">IFERROR(IF(INDEX('Disaggregation Data'!$K$315:$K$576,MATCH(LEFT(X534,255),LEFT('Disaggregation Data'!$J$315:$J$576,255),0))=0,"",INDEX('Disaggregation Data'!$K$315:$K$576,MATCH(LEFT(X534,255),LEFT('Disaggregation Data'!J$315:$J$576,255),0))),"")</f>
        <v/>
      </c>
      <c r="F534" s="387" t="str">
        <f t="array" ref="F534">IFERROR(IF(INDEX('Disaggregation Data'!$L$315:$L$576,MATCH(LEFT(X534,255),LEFT('Disaggregation Data'!$J$315:$J$576,255),0))=0,"",INDEX('Disaggregation Data'!$L$315:$L$576,MATCH(LEFT(X534,255),LEFT('Disaggregation Data'!J$315:$J$576,255),0))),"")</f>
        <v/>
      </c>
      <c r="G534" s="442" t="str">
        <f t="array" ref="G534">IFERROR(IF(INDEX('Disaggregation Data'!$M$315:$M$576,MATCH(LEFT(X534,255),LEFT('Disaggregation Data'!$J$315:$J$576,255),0))=0,(E534/F534)*100,INDEX('Disaggregation Data'!$M$315:$M$576,MATCH(LEFT(X534,255),LEFT('Disaggregation Data'!J$315:$J$576,255),0))),"")</f>
        <v/>
      </c>
      <c r="H534" s="390" t="str">
        <f t="array" ref="H534">IFERROR(IF(INDEX('Disaggregation Data'!$N$315:$N$576,MATCH(LEFT(X534,255),LEFT('Disaggregation Data'!$J$315:$J$576,255),0))=0,"",INDEX('Disaggregation Data'!$N$315:$N$576,MATCH(LEFT(X534,255),LEFT('Disaggregation Data'!J$315:$J$576,255),0))),"")</f>
        <v/>
      </c>
      <c r="I534" s="471"/>
      <c r="J534" s="471"/>
      <c r="K534" s="471"/>
      <c r="L534" s="471"/>
      <c r="M534" s="471"/>
      <c r="N534" s="471"/>
      <c r="O534" s="471"/>
      <c r="P534" s="471"/>
      <c r="Q534" s="471"/>
      <c r="R534" s="471"/>
      <c r="S534" s="471"/>
      <c r="T534" s="471"/>
      <c r="U534" s="390" t="str">
        <f t="array" ref="U534">IFERROR(IF(INDEX('Disaggregation Data'!$O$315:$O$576,MATCH(LEFT(X534,255),LEFT('Disaggregation Data'!$J$315:$J$576,255),0))=0,"",INDEX('Disaggregation Data'!$O$315:$O$576,MATCH(LEFT(X534,255),LEFT('Disaggregation Data'!J$315:$J$576,255),0))),"")</f>
        <v/>
      </c>
      <c r="V534" s="402" t="str">
        <f t="array" ref="V534">IFERROR(IF(INDEX('Disaggregation Data'!$P$315:$P$576,MATCH(LEFT(X534,255),LEFT('Disaggregation Data'!$J$315:$J$576,255),0))=0,"",INDEX('Disaggregation Data'!$P$315:$P$576,MATCH(LEFT(X534,255),LEFT('Disaggregation Data'!J$315:$J$576,255),0))),"")</f>
        <v/>
      </c>
      <c r="W534" s="472"/>
      <c r="X534" s="472" t="str">
        <f t="shared" si="36"/>
        <v/>
      </c>
      <c r="Y534" s="472">
        <f t="shared" si="37"/>
        <v>208</v>
      </c>
      <c r="Z534" s="472" t="str">
        <f t="shared" si="38"/>
        <v/>
      </c>
      <c r="AA534" s="472" t="b">
        <f t="shared" si="39"/>
        <v>0</v>
      </c>
      <c r="AB534" s="472" t="s">
        <v>2062</v>
      </c>
      <c r="AC534" s="472" t="str">
        <f t="array" ref="AC534">IFERROR(IF(INDEX('Disaggregation Records'!$G$95:$G$183,MATCH(LEFT(Z534,255),LEFT('Disaggregation Records'!$D$95:$D$183,255),0))=0,"",INDEX('Disaggregation Records'!$G$95:$G$183,MATCH(LEFT(Z534,255),LEFT('Disaggregation Records'!$D$95:$D$183,255),0))),"")</f>
        <v/>
      </c>
      <c r="AD534" s="472" t="s">
        <v>817</v>
      </c>
      <c r="AE534" s="219"/>
      <c r="AF534" s="135"/>
      <c r="AG534" s="135"/>
    </row>
    <row r="535" spans="1:33" ht="37.5" customHeight="1" x14ac:dyDescent="0.3">
      <c r="A535" s="367">
        <v>21</v>
      </c>
      <c r="B535" s="384" t="str">
        <f>IFERROR(VLOOKUP(A535,'Coverage Indicators - Section D'!$A$10:$Y$38,25,FALSE),"")</f>
        <v/>
      </c>
      <c r="C535" s="467" t="str">
        <f t="array" ref="C535">IFERROR(IF(INDEX('Disaggregation Records'!$E$95:$E$183,MATCH(LEFT(Z535,255),LEFT('Disaggregation Records'!$D$95:$D$183,255),0))=0,"",INDEX('Disaggregation Records'!$E$95:$E$183,MATCH(LEFT(Z535,255),LEFT('Disaggregation Records'!$D$95:$D$183,255),0))),"")</f>
        <v/>
      </c>
      <c r="D535" s="467" t="str">
        <f t="array" ref="D535">IFERROR(IF(INDEX('Disaggregation Records'!$F$95:$F$183,MATCH(LEFT(Z535,255),LEFT('Disaggregation Records'!$D$95:$D$183,255),0))=0,"",INDEX('Disaggregation Records'!$F$95:$F$183,MATCH(LEFT(Z535,255),LEFT('Disaggregation Records'!$D$95:$D$183,255),0))),"")</f>
        <v/>
      </c>
      <c r="E535" s="386" t="str">
        <f t="array" ref="E535">IFERROR(IF(INDEX('Disaggregation Data'!$K$315:$K$576,MATCH(LEFT(X535,255),LEFT('Disaggregation Data'!$J$315:$J$576,255),0))=0,"",INDEX('Disaggregation Data'!$K$315:$K$576,MATCH(LEFT(X535,255),LEFT('Disaggregation Data'!J$315:$J$576,255),0))),"")</f>
        <v/>
      </c>
      <c r="F535" s="387" t="str">
        <f t="array" ref="F535">IFERROR(IF(INDEX('Disaggregation Data'!$L$315:$L$576,MATCH(LEFT(X535,255),LEFT('Disaggregation Data'!$J$315:$J$576,255),0))=0,"",INDEX('Disaggregation Data'!$L$315:$L$576,MATCH(LEFT(X535,255),LEFT('Disaggregation Data'!J$315:$J$576,255),0))),"")</f>
        <v/>
      </c>
      <c r="G535" s="442" t="str">
        <f t="array" ref="G535">IFERROR(IF(INDEX('Disaggregation Data'!$M$315:$M$576,MATCH(LEFT(X535,255),LEFT('Disaggregation Data'!$J$315:$J$576,255),0))=0,(E535/F535)*100,INDEX('Disaggregation Data'!$M$315:$M$576,MATCH(LEFT(X535,255),LEFT('Disaggregation Data'!J$315:$J$576,255),0))),"")</f>
        <v/>
      </c>
      <c r="H535" s="390" t="str">
        <f t="array" ref="H535">IFERROR(IF(INDEX('Disaggregation Data'!$N$315:$N$576,MATCH(LEFT(X535,255),LEFT('Disaggregation Data'!$J$315:$J$576,255),0))=0,"",INDEX('Disaggregation Data'!$N$315:$N$576,MATCH(LEFT(X535,255),LEFT('Disaggregation Data'!J$315:$J$576,255),0))),"")</f>
        <v/>
      </c>
      <c r="I535" s="471"/>
      <c r="J535" s="471"/>
      <c r="K535" s="471"/>
      <c r="L535" s="471"/>
      <c r="M535" s="471"/>
      <c r="N535" s="471"/>
      <c r="O535" s="471"/>
      <c r="P535" s="471"/>
      <c r="Q535" s="471"/>
      <c r="R535" s="471"/>
      <c r="S535" s="471"/>
      <c r="T535" s="471"/>
      <c r="U535" s="390" t="str">
        <f t="array" ref="U535">IFERROR(IF(INDEX('Disaggregation Data'!$O$315:$O$576,MATCH(LEFT(X535,255),LEFT('Disaggregation Data'!$J$315:$J$576,255),0))=0,"",INDEX('Disaggregation Data'!$O$315:$O$576,MATCH(LEFT(X535,255),LEFT('Disaggregation Data'!J$315:$J$576,255),0))),"")</f>
        <v/>
      </c>
      <c r="V535" s="402" t="str">
        <f t="array" ref="V535">IFERROR(IF(INDEX('Disaggregation Data'!$P$315:$P$576,MATCH(LEFT(X535,255),LEFT('Disaggregation Data'!$J$315:$J$576,255),0))=0,"",INDEX('Disaggregation Data'!$P$315:$P$576,MATCH(LEFT(X535,255),LEFT('Disaggregation Data'!J$315:$J$576,255),0))),"")</f>
        <v/>
      </c>
      <c r="W535" s="472"/>
      <c r="X535" s="472" t="str">
        <f t="shared" si="36"/>
        <v/>
      </c>
      <c r="Y535" s="472">
        <f t="shared" si="37"/>
        <v>209</v>
      </c>
      <c r="Z535" s="472" t="str">
        <f t="shared" si="38"/>
        <v/>
      </c>
      <c r="AA535" s="472" t="b">
        <f t="shared" si="39"/>
        <v>0</v>
      </c>
      <c r="AB535" s="472" t="s">
        <v>2063</v>
      </c>
      <c r="AC535" s="472" t="str">
        <f t="array" ref="AC535">IFERROR(IF(INDEX('Disaggregation Records'!$G$95:$G$183,MATCH(LEFT(Z535,255),LEFT('Disaggregation Records'!$D$95:$D$183,255),0))=0,"",INDEX('Disaggregation Records'!$G$95:$G$183,MATCH(LEFT(Z535,255),LEFT('Disaggregation Records'!$D$95:$D$183,255),0))),"")</f>
        <v/>
      </c>
      <c r="AD535" s="472" t="s">
        <v>817</v>
      </c>
      <c r="AE535" s="219"/>
      <c r="AF535" s="135"/>
      <c r="AG535" s="135"/>
    </row>
    <row r="536" spans="1:33" ht="37.5" customHeight="1" x14ac:dyDescent="0.3">
      <c r="A536" s="367">
        <v>21</v>
      </c>
      <c r="B536" s="384" t="str">
        <f>IFERROR(VLOOKUP(A536,'Coverage Indicators - Section D'!$A$10:$Y$38,25,FALSE),"")</f>
        <v/>
      </c>
      <c r="C536" s="467" t="str">
        <f t="array" ref="C536">IFERROR(IF(INDEX('Disaggregation Records'!$E$95:$E$183,MATCH(LEFT(Z536,255),LEFT('Disaggregation Records'!$D$95:$D$183,255),0))=0,"",INDEX('Disaggregation Records'!$E$95:$E$183,MATCH(LEFT(Z536,255),LEFT('Disaggregation Records'!$D$95:$D$183,255),0))),"")</f>
        <v/>
      </c>
      <c r="D536" s="467" t="str">
        <f t="array" ref="D536">IFERROR(IF(INDEX('Disaggregation Records'!$F$95:$F$183,MATCH(LEFT(Z536,255),LEFT('Disaggregation Records'!$D$95:$D$183,255),0))=0,"",INDEX('Disaggregation Records'!$F$95:$F$183,MATCH(LEFT(Z536,255),LEFT('Disaggregation Records'!$D$95:$D$183,255),0))),"")</f>
        <v/>
      </c>
      <c r="E536" s="386" t="str">
        <f t="array" ref="E536">IFERROR(IF(INDEX('Disaggregation Data'!$K$315:$K$576,MATCH(LEFT(X536,255),LEFT('Disaggregation Data'!$J$315:$J$576,255),0))=0,"",INDEX('Disaggregation Data'!$K$315:$K$576,MATCH(LEFT(X536,255),LEFT('Disaggregation Data'!J$315:$J$576,255),0))),"")</f>
        <v/>
      </c>
      <c r="F536" s="387" t="str">
        <f t="array" ref="F536">IFERROR(IF(INDEX('Disaggregation Data'!$L$315:$L$576,MATCH(LEFT(X536,255),LEFT('Disaggregation Data'!$J$315:$J$576,255),0))=0,"",INDEX('Disaggregation Data'!$L$315:$L$576,MATCH(LEFT(X536,255),LEFT('Disaggregation Data'!J$315:$J$576,255),0))),"")</f>
        <v/>
      </c>
      <c r="G536" s="442" t="str">
        <f t="array" ref="G536">IFERROR(IF(INDEX('Disaggregation Data'!$M$315:$M$576,MATCH(LEFT(X536,255),LEFT('Disaggregation Data'!$J$315:$J$576,255),0))=0,(E536/F536)*100,INDEX('Disaggregation Data'!$M$315:$M$576,MATCH(LEFT(X536,255),LEFT('Disaggregation Data'!J$315:$J$576,255),0))),"")</f>
        <v/>
      </c>
      <c r="H536" s="390" t="str">
        <f t="array" ref="H536">IFERROR(IF(INDEX('Disaggregation Data'!$N$315:$N$576,MATCH(LEFT(X536,255),LEFT('Disaggregation Data'!$J$315:$J$576,255),0))=0,"",INDEX('Disaggregation Data'!$N$315:$N$576,MATCH(LEFT(X536,255),LEFT('Disaggregation Data'!J$315:$J$576,255),0))),"")</f>
        <v/>
      </c>
      <c r="I536" s="471"/>
      <c r="J536" s="471"/>
      <c r="K536" s="471"/>
      <c r="L536" s="471"/>
      <c r="M536" s="471"/>
      <c r="N536" s="471"/>
      <c r="O536" s="471"/>
      <c r="P536" s="471"/>
      <c r="Q536" s="471"/>
      <c r="R536" s="471"/>
      <c r="S536" s="471"/>
      <c r="T536" s="471"/>
      <c r="U536" s="390" t="str">
        <f t="array" ref="U536">IFERROR(IF(INDEX('Disaggregation Data'!$O$315:$O$576,MATCH(LEFT(X536,255),LEFT('Disaggregation Data'!$J$315:$J$576,255),0))=0,"",INDEX('Disaggregation Data'!$O$315:$O$576,MATCH(LEFT(X536,255),LEFT('Disaggregation Data'!J$315:$J$576,255),0))),"")</f>
        <v/>
      </c>
      <c r="V536" s="402" t="str">
        <f t="array" ref="V536">IFERROR(IF(INDEX('Disaggregation Data'!$P$315:$P$576,MATCH(LEFT(X536,255),LEFT('Disaggregation Data'!$J$315:$J$576,255),0))=0,"",INDEX('Disaggregation Data'!$P$315:$P$576,MATCH(LEFT(X536,255),LEFT('Disaggregation Data'!J$315:$J$576,255),0))),"")</f>
        <v/>
      </c>
      <c r="W536" s="472"/>
      <c r="X536" s="472" t="str">
        <f t="shared" si="36"/>
        <v/>
      </c>
      <c r="Y536" s="472">
        <f t="shared" si="37"/>
        <v>210</v>
      </c>
      <c r="Z536" s="472" t="str">
        <f t="shared" si="38"/>
        <v/>
      </c>
      <c r="AA536" s="472" t="b">
        <f t="shared" si="39"/>
        <v>0</v>
      </c>
      <c r="AB536" s="472" t="s">
        <v>2064</v>
      </c>
      <c r="AC536" s="472" t="str">
        <f t="array" ref="AC536">IFERROR(IF(INDEX('Disaggregation Records'!$G$95:$G$183,MATCH(LEFT(Z536,255),LEFT('Disaggregation Records'!$D$95:$D$183,255),0))=0,"",INDEX('Disaggregation Records'!$G$95:$G$183,MATCH(LEFT(Z536,255),LEFT('Disaggregation Records'!$D$95:$D$183,255),0))),"")</f>
        <v/>
      </c>
      <c r="AD536" s="472" t="s">
        <v>817</v>
      </c>
      <c r="AE536" s="219"/>
      <c r="AF536" s="135"/>
      <c r="AG536" s="135"/>
    </row>
    <row r="537" spans="1:33" ht="37.5" customHeight="1" x14ac:dyDescent="0.3">
      <c r="A537" s="367">
        <v>22</v>
      </c>
      <c r="B537" s="384" t="str">
        <f>IFERROR(VLOOKUP(A537,'Coverage Indicators - Section D'!$A$10:$Y$38,25,FALSE),"")</f>
        <v/>
      </c>
      <c r="C537" s="467" t="str">
        <f t="array" ref="C537">IFERROR(IF(INDEX('Disaggregation Records'!$E$95:$E$183,MATCH(LEFT(Z537,255),LEFT('Disaggregation Records'!$D$95:$D$183,255),0))=0,"",INDEX('Disaggregation Records'!$E$95:$E$183,MATCH(LEFT(Z537,255),LEFT('Disaggregation Records'!$D$95:$D$183,255),0))),"")</f>
        <v/>
      </c>
      <c r="D537" s="467" t="str">
        <f t="array" ref="D537">IFERROR(IF(INDEX('Disaggregation Records'!$F$95:$F$183,MATCH(LEFT(Z537,255),LEFT('Disaggregation Records'!$D$95:$D$183,255),0))=0,"",INDEX('Disaggregation Records'!$F$95:$F$183,MATCH(LEFT(Z537,255),LEFT('Disaggregation Records'!$D$95:$D$183,255),0))),"")</f>
        <v/>
      </c>
      <c r="E537" s="386" t="str">
        <f t="array" ref="E537">IFERROR(IF(INDEX('Disaggregation Data'!$K$315:$K$576,MATCH(LEFT(X537,255),LEFT('Disaggregation Data'!$J$315:$J$576,255),0))=0,"",INDEX('Disaggregation Data'!$K$315:$K$576,MATCH(LEFT(X537,255),LEFT('Disaggregation Data'!J$315:$J$576,255),0))),"")</f>
        <v/>
      </c>
      <c r="F537" s="387" t="str">
        <f t="array" ref="F537">IFERROR(IF(INDEX('Disaggregation Data'!$L$315:$L$576,MATCH(LEFT(X537,255),LEFT('Disaggregation Data'!$J$315:$J$576,255),0))=0,"",INDEX('Disaggregation Data'!$L$315:$L$576,MATCH(LEFT(X537,255),LEFT('Disaggregation Data'!J$315:$J$576,255),0))),"")</f>
        <v/>
      </c>
      <c r="G537" s="442" t="str">
        <f t="array" ref="G537">IFERROR(IF(INDEX('Disaggregation Data'!$M$315:$M$576,MATCH(LEFT(X537,255),LEFT('Disaggregation Data'!$J$315:$J$576,255),0))=0,(E537/F537)*100,INDEX('Disaggregation Data'!$M$315:$M$576,MATCH(LEFT(X537,255),LEFT('Disaggregation Data'!J$315:$J$576,255),0))),"")</f>
        <v/>
      </c>
      <c r="H537" s="390" t="str">
        <f t="array" ref="H537">IFERROR(IF(INDEX('Disaggregation Data'!$N$315:$N$576,MATCH(LEFT(X537,255),LEFT('Disaggregation Data'!$J$315:$J$576,255),0))=0,"",INDEX('Disaggregation Data'!$N$315:$N$576,MATCH(LEFT(X537,255),LEFT('Disaggregation Data'!J$315:$J$576,255),0))),"")</f>
        <v/>
      </c>
      <c r="I537" s="471"/>
      <c r="J537" s="471"/>
      <c r="K537" s="471"/>
      <c r="L537" s="471"/>
      <c r="M537" s="471"/>
      <c r="N537" s="471"/>
      <c r="O537" s="471"/>
      <c r="P537" s="471"/>
      <c r="Q537" s="471"/>
      <c r="R537" s="471"/>
      <c r="S537" s="471"/>
      <c r="T537" s="471"/>
      <c r="U537" s="390" t="str">
        <f t="array" ref="U537">IFERROR(IF(INDEX('Disaggregation Data'!$O$315:$O$576,MATCH(LEFT(X537,255),LEFT('Disaggregation Data'!$J$315:$J$576,255),0))=0,"",INDEX('Disaggregation Data'!$O$315:$O$576,MATCH(LEFT(X537,255),LEFT('Disaggregation Data'!J$315:$J$576,255),0))),"")</f>
        <v/>
      </c>
      <c r="V537" s="402" t="str">
        <f t="array" ref="V537">IFERROR(IF(INDEX('Disaggregation Data'!$P$315:$P$576,MATCH(LEFT(X537,255),LEFT('Disaggregation Data'!$J$315:$J$576,255),0))=0,"",INDEX('Disaggregation Data'!$P$315:$P$576,MATCH(LEFT(X537,255),LEFT('Disaggregation Data'!J$315:$J$576,255),0))),"")</f>
        <v/>
      </c>
      <c r="W537" s="472"/>
      <c r="X537" s="472" t="str">
        <f t="shared" si="36"/>
        <v/>
      </c>
      <c r="Y537" s="472">
        <f t="shared" si="37"/>
        <v>211</v>
      </c>
      <c r="Z537" s="472" t="str">
        <f t="shared" si="38"/>
        <v/>
      </c>
      <c r="AA537" s="472" t="b">
        <f t="shared" si="39"/>
        <v>0</v>
      </c>
      <c r="AB537" s="472" t="s">
        <v>2065</v>
      </c>
      <c r="AC537" s="472" t="str">
        <f t="array" ref="AC537">IFERROR(IF(INDEX('Disaggregation Records'!$G$95:$G$183,MATCH(LEFT(Z537,255),LEFT('Disaggregation Records'!$D$95:$D$183,255),0))=0,"",INDEX('Disaggregation Records'!$G$95:$G$183,MATCH(LEFT(Z537,255),LEFT('Disaggregation Records'!$D$95:$D$183,255),0))),"")</f>
        <v/>
      </c>
      <c r="AD537" s="472" t="s">
        <v>819</v>
      </c>
      <c r="AE537" s="219"/>
      <c r="AF537" s="135"/>
      <c r="AG537" s="135"/>
    </row>
    <row r="538" spans="1:33" ht="37.5" customHeight="1" x14ac:dyDescent="0.3">
      <c r="A538" s="367">
        <v>22</v>
      </c>
      <c r="B538" s="384" t="str">
        <f>IFERROR(VLOOKUP(A538,'Coverage Indicators - Section D'!$A$10:$Y$38,25,FALSE),"")</f>
        <v/>
      </c>
      <c r="C538" s="467" t="str">
        <f t="array" ref="C538">IFERROR(IF(INDEX('Disaggregation Records'!$E$95:$E$183,MATCH(LEFT(Z538,255),LEFT('Disaggregation Records'!$D$95:$D$183,255),0))=0,"",INDEX('Disaggregation Records'!$E$95:$E$183,MATCH(LEFT(Z538,255),LEFT('Disaggregation Records'!$D$95:$D$183,255),0))),"")</f>
        <v/>
      </c>
      <c r="D538" s="467" t="str">
        <f t="array" ref="D538">IFERROR(IF(INDEX('Disaggregation Records'!$F$95:$F$183,MATCH(LEFT(Z538,255),LEFT('Disaggregation Records'!$D$95:$D$183,255),0))=0,"",INDEX('Disaggregation Records'!$F$95:$F$183,MATCH(LEFT(Z538,255),LEFT('Disaggregation Records'!$D$95:$D$183,255),0))),"")</f>
        <v/>
      </c>
      <c r="E538" s="386" t="str">
        <f t="array" ref="E538">IFERROR(IF(INDEX('Disaggregation Data'!$K$315:$K$576,MATCH(LEFT(X538,255),LEFT('Disaggregation Data'!$J$315:$J$576,255),0))=0,"",INDEX('Disaggregation Data'!$K$315:$K$576,MATCH(LEFT(X538,255),LEFT('Disaggregation Data'!J$315:$J$576,255),0))),"")</f>
        <v/>
      </c>
      <c r="F538" s="387" t="str">
        <f t="array" ref="F538">IFERROR(IF(INDEX('Disaggregation Data'!$L$315:$L$576,MATCH(LEFT(X538,255),LEFT('Disaggregation Data'!$J$315:$J$576,255),0))=0,"",INDEX('Disaggregation Data'!$L$315:$L$576,MATCH(LEFT(X538,255),LEFT('Disaggregation Data'!J$315:$J$576,255),0))),"")</f>
        <v/>
      </c>
      <c r="G538" s="442" t="str">
        <f t="array" ref="G538">IFERROR(IF(INDEX('Disaggregation Data'!$M$315:$M$576,MATCH(LEFT(X538,255),LEFT('Disaggregation Data'!$J$315:$J$576,255),0))=0,(E538/F538)*100,INDEX('Disaggregation Data'!$M$315:$M$576,MATCH(LEFT(X538,255),LEFT('Disaggregation Data'!J$315:$J$576,255),0))),"")</f>
        <v/>
      </c>
      <c r="H538" s="390" t="str">
        <f t="array" ref="H538">IFERROR(IF(INDEX('Disaggregation Data'!$N$315:$N$576,MATCH(LEFT(X538,255),LEFT('Disaggregation Data'!$J$315:$J$576,255),0))=0,"",INDEX('Disaggregation Data'!$N$315:$N$576,MATCH(LEFT(X538,255),LEFT('Disaggregation Data'!J$315:$J$576,255),0))),"")</f>
        <v/>
      </c>
      <c r="I538" s="471"/>
      <c r="J538" s="471"/>
      <c r="K538" s="471"/>
      <c r="L538" s="471"/>
      <c r="M538" s="471"/>
      <c r="N538" s="471"/>
      <c r="O538" s="471"/>
      <c r="P538" s="471"/>
      <c r="Q538" s="471"/>
      <c r="R538" s="471"/>
      <c r="S538" s="471"/>
      <c r="T538" s="471"/>
      <c r="U538" s="390" t="str">
        <f t="array" ref="U538">IFERROR(IF(INDEX('Disaggregation Data'!$O$315:$O$576,MATCH(LEFT(X538,255),LEFT('Disaggregation Data'!$J$315:$J$576,255),0))=0,"",INDEX('Disaggregation Data'!$O$315:$O$576,MATCH(LEFT(X538,255),LEFT('Disaggregation Data'!J$315:$J$576,255),0))),"")</f>
        <v/>
      </c>
      <c r="V538" s="402" t="str">
        <f t="array" ref="V538">IFERROR(IF(INDEX('Disaggregation Data'!$P$315:$P$576,MATCH(LEFT(X538,255),LEFT('Disaggregation Data'!$J$315:$J$576,255),0))=0,"",INDEX('Disaggregation Data'!$P$315:$P$576,MATCH(LEFT(X538,255),LEFT('Disaggregation Data'!J$315:$J$576,255),0))),"")</f>
        <v/>
      </c>
      <c r="W538" s="472"/>
      <c r="X538" s="472" t="str">
        <f t="shared" si="36"/>
        <v/>
      </c>
      <c r="Y538" s="472">
        <f t="shared" si="37"/>
        <v>212</v>
      </c>
      <c r="Z538" s="472" t="str">
        <f t="shared" si="38"/>
        <v/>
      </c>
      <c r="AA538" s="472" t="b">
        <f t="shared" si="39"/>
        <v>0</v>
      </c>
      <c r="AB538" s="472" t="s">
        <v>2066</v>
      </c>
      <c r="AC538" s="472" t="str">
        <f t="array" ref="AC538">IFERROR(IF(INDEX('Disaggregation Records'!$G$95:$G$183,MATCH(LEFT(Z538,255),LEFT('Disaggregation Records'!$D$95:$D$183,255),0))=0,"",INDEX('Disaggregation Records'!$G$95:$G$183,MATCH(LEFT(Z538,255),LEFT('Disaggregation Records'!$D$95:$D$183,255),0))),"")</f>
        <v/>
      </c>
      <c r="AD538" s="472" t="s">
        <v>819</v>
      </c>
      <c r="AE538" s="219"/>
      <c r="AF538" s="135"/>
      <c r="AG538" s="135"/>
    </row>
    <row r="539" spans="1:33" ht="37.5" customHeight="1" x14ac:dyDescent="0.3">
      <c r="A539" s="367">
        <v>22</v>
      </c>
      <c r="B539" s="384" t="str">
        <f>IFERROR(VLOOKUP(A539,'Coverage Indicators - Section D'!$A$10:$Y$38,25,FALSE),"")</f>
        <v/>
      </c>
      <c r="C539" s="467" t="str">
        <f t="array" ref="C539">IFERROR(IF(INDEX('Disaggregation Records'!$E$95:$E$183,MATCH(LEFT(Z539,255),LEFT('Disaggregation Records'!$D$95:$D$183,255),0))=0,"",INDEX('Disaggregation Records'!$E$95:$E$183,MATCH(LEFT(Z539,255),LEFT('Disaggregation Records'!$D$95:$D$183,255),0))),"")</f>
        <v/>
      </c>
      <c r="D539" s="467" t="str">
        <f t="array" ref="D539">IFERROR(IF(INDEX('Disaggregation Records'!$F$95:$F$183,MATCH(LEFT(Z539,255),LEFT('Disaggregation Records'!$D$95:$D$183,255),0))=0,"",INDEX('Disaggregation Records'!$F$95:$F$183,MATCH(LEFT(Z539,255),LEFT('Disaggregation Records'!$D$95:$D$183,255),0))),"")</f>
        <v/>
      </c>
      <c r="E539" s="386" t="str">
        <f t="array" ref="E539">IFERROR(IF(INDEX('Disaggregation Data'!$K$315:$K$576,MATCH(LEFT(X539,255),LEFT('Disaggregation Data'!$J$315:$J$576,255),0))=0,"",INDEX('Disaggregation Data'!$K$315:$K$576,MATCH(LEFT(X539,255),LEFT('Disaggregation Data'!J$315:$J$576,255),0))),"")</f>
        <v/>
      </c>
      <c r="F539" s="387" t="str">
        <f t="array" ref="F539">IFERROR(IF(INDEX('Disaggregation Data'!$L$315:$L$576,MATCH(LEFT(X539,255),LEFT('Disaggregation Data'!$J$315:$J$576,255),0))=0,"",INDEX('Disaggregation Data'!$L$315:$L$576,MATCH(LEFT(X539,255),LEFT('Disaggregation Data'!J$315:$J$576,255),0))),"")</f>
        <v/>
      </c>
      <c r="G539" s="442" t="str">
        <f t="array" ref="G539">IFERROR(IF(INDEX('Disaggregation Data'!$M$315:$M$576,MATCH(LEFT(X539,255),LEFT('Disaggregation Data'!$J$315:$J$576,255),0))=0,(E539/F539)*100,INDEX('Disaggregation Data'!$M$315:$M$576,MATCH(LEFT(X539,255),LEFT('Disaggregation Data'!J$315:$J$576,255),0))),"")</f>
        <v/>
      </c>
      <c r="H539" s="390" t="str">
        <f t="array" ref="H539">IFERROR(IF(INDEX('Disaggregation Data'!$N$315:$N$576,MATCH(LEFT(X539,255),LEFT('Disaggregation Data'!$J$315:$J$576,255),0))=0,"",INDEX('Disaggregation Data'!$N$315:$N$576,MATCH(LEFT(X539,255),LEFT('Disaggregation Data'!J$315:$J$576,255),0))),"")</f>
        <v/>
      </c>
      <c r="I539" s="471"/>
      <c r="J539" s="471"/>
      <c r="K539" s="471"/>
      <c r="L539" s="471"/>
      <c r="M539" s="471"/>
      <c r="N539" s="471"/>
      <c r="O539" s="471"/>
      <c r="P539" s="471"/>
      <c r="Q539" s="471"/>
      <c r="R539" s="471"/>
      <c r="S539" s="471"/>
      <c r="T539" s="471"/>
      <c r="U539" s="390" t="str">
        <f t="array" ref="U539">IFERROR(IF(INDEX('Disaggregation Data'!$O$315:$O$576,MATCH(LEFT(X539,255),LEFT('Disaggregation Data'!$J$315:$J$576,255),0))=0,"",INDEX('Disaggregation Data'!$O$315:$O$576,MATCH(LEFT(X539,255),LEFT('Disaggregation Data'!J$315:$J$576,255),0))),"")</f>
        <v/>
      </c>
      <c r="V539" s="402" t="str">
        <f t="array" ref="V539">IFERROR(IF(INDEX('Disaggregation Data'!$P$315:$P$576,MATCH(LEFT(X539,255),LEFT('Disaggregation Data'!$J$315:$J$576,255),0))=0,"",INDEX('Disaggregation Data'!$P$315:$P$576,MATCH(LEFT(X539,255),LEFT('Disaggregation Data'!J$315:$J$576,255),0))),"")</f>
        <v/>
      </c>
      <c r="W539" s="472"/>
      <c r="X539" s="472" t="str">
        <f t="shared" si="36"/>
        <v/>
      </c>
      <c r="Y539" s="472">
        <f t="shared" si="37"/>
        <v>213</v>
      </c>
      <c r="Z539" s="472" t="str">
        <f t="shared" si="38"/>
        <v/>
      </c>
      <c r="AA539" s="472" t="b">
        <f t="shared" si="39"/>
        <v>0</v>
      </c>
      <c r="AB539" s="472" t="s">
        <v>2067</v>
      </c>
      <c r="AC539" s="472" t="str">
        <f t="array" ref="AC539">IFERROR(IF(INDEX('Disaggregation Records'!$G$95:$G$183,MATCH(LEFT(Z539,255),LEFT('Disaggregation Records'!$D$95:$D$183,255),0))=0,"",INDEX('Disaggregation Records'!$G$95:$G$183,MATCH(LEFT(Z539,255),LEFT('Disaggregation Records'!$D$95:$D$183,255),0))),"")</f>
        <v/>
      </c>
      <c r="AD539" s="472" t="s">
        <v>819</v>
      </c>
      <c r="AE539" s="219"/>
      <c r="AF539" s="135"/>
      <c r="AG539" s="135"/>
    </row>
    <row r="540" spans="1:33" ht="37.5" customHeight="1" x14ac:dyDescent="0.3">
      <c r="A540" s="367">
        <v>22</v>
      </c>
      <c r="B540" s="384" t="str">
        <f>IFERROR(VLOOKUP(A540,'Coverage Indicators - Section D'!$A$10:$Y$38,25,FALSE),"")</f>
        <v/>
      </c>
      <c r="C540" s="467" t="str">
        <f t="array" ref="C540">IFERROR(IF(INDEX('Disaggregation Records'!$E$95:$E$183,MATCH(LEFT(Z540,255),LEFT('Disaggregation Records'!$D$95:$D$183,255),0))=0,"",INDEX('Disaggregation Records'!$E$95:$E$183,MATCH(LEFT(Z540,255),LEFT('Disaggregation Records'!$D$95:$D$183,255),0))),"")</f>
        <v/>
      </c>
      <c r="D540" s="467" t="str">
        <f t="array" ref="D540">IFERROR(IF(INDEX('Disaggregation Records'!$F$95:$F$183,MATCH(LEFT(Z540,255),LEFT('Disaggregation Records'!$D$95:$D$183,255),0))=0,"",INDEX('Disaggregation Records'!$F$95:$F$183,MATCH(LEFT(Z540,255),LEFT('Disaggregation Records'!$D$95:$D$183,255),0))),"")</f>
        <v/>
      </c>
      <c r="E540" s="386" t="str">
        <f t="array" ref="E540">IFERROR(IF(INDEX('Disaggregation Data'!$K$315:$K$576,MATCH(LEFT(X540,255),LEFT('Disaggregation Data'!$J$315:$J$576,255),0))=0,"",INDEX('Disaggregation Data'!$K$315:$K$576,MATCH(LEFT(X540,255),LEFT('Disaggregation Data'!J$315:$J$576,255),0))),"")</f>
        <v/>
      </c>
      <c r="F540" s="387" t="str">
        <f t="array" ref="F540">IFERROR(IF(INDEX('Disaggregation Data'!$L$315:$L$576,MATCH(LEFT(X540,255),LEFT('Disaggregation Data'!$J$315:$J$576,255),0))=0,"",INDEX('Disaggregation Data'!$L$315:$L$576,MATCH(LEFT(X540,255),LEFT('Disaggregation Data'!J$315:$J$576,255),0))),"")</f>
        <v/>
      </c>
      <c r="G540" s="442" t="str">
        <f t="array" ref="G540">IFERROR(IF(INDEX('Disaggregation Data'!$M$315:$M$576,MATCH(LEFT(X540,255),LEFT('Disaggregation Data'!$J$315:$J$576,255),0))=0,(E540/F540)*100,INDEX('Disaggregation Data'!$M$315:$M$576,MATCH(LEFT(X540,255),LEFT('Disaggregation Data'!J$315:$J$576,255),0))),"")</f>
        <v/>
      </c>
      <c r="H540" s="390" t="str">
        <f t="array" ref="H540">IFERROR(IF(INDEX('Disaggregation Data'!$N$315:$N$576,MATCH(LEFT(X540,255),LEFT('Disaggregation Data'!$J$315:$J$576,255),0))=0,"",INDEX('Disaggregation Data'!$N$315:$N$576,MATCH(LEFT(X540,255),LEFT('Disaggregation Data'!J$315:$J$576,255),0))),"")</f>
        <v/>
      </c>
      <c r="I540" s="471"/>
      <c r="J540" s="471"/>
      <c r="K540" s="471"/>
      <c r="L540" s="471"/>
      <c r="M540" s="471"/>
      <c r="N540" s="471"/>
      <c r="O540" s="471"/>
      <c r="P540" s="471"/>
      <c r="Q540" s="471"/>
      <c r="R540" s="471"/>
      <c r="S540" s="471"/>
      <c r="T540" s="471"/>
      <c r="U540" s="390" t="str">
        <f t="array" ref="U540">IFERROR(IF(INDEX('Disaggregation Data'!$O$315:$O$576,MATCH(LEFT(X540,255),LEFT('Disaggregation Data'!$J$315:$J$576,255),0))=0,"",INDEX('Disaggregation Data'!$O$315:$O$576,MATCH(LEFT(X540,255),LEFT('Disaggregation Data'!J$315:$J$576,255),0))),"")</f>
        <v/>
      </c>
      <c r="V540" s="402" t="str">
        <f t="array" ref="V540">IFERROR(IF(INDEX('Disaggregation Data'!$P$315:$P$576,MATCH(LEFT(X540,255),LEFT('Disaggregation Data'!$J$315:$J$576,255),0))=0,"",INDEX('Disaggregation Data'!$P$315:$P$576,MATCH(LEFT(X540,255),LEFT('Disaggregation Data'!J$315:$J$576,255),0))),"")</f>
        <v/>
      </c>
      <c r="W540" s="472"/>
      <c r="X540" s="472" t="str">
        <f t="shared" si="36"/>
        <v/>
      </c>
      <c r="Y540" s="472">
        <f t="shared" si="37"/>
        <v>214</v>
      </c>
      <c r="Z540" s="472" t="str">
        <f t="shared" si="38"/>
        <v/>
      </c>
      <c r="AA540" s="472" t="b">
        <f t="shared" si="39"/>
        <v>0</v>
      </c>
      <c r="AB540" s="472" t="s">
        <v>2068</v>
      </c>
      <c r="AC540" s="472" t="str">
        <f t="array" ref="AC540">IFERROR(IF(INDEX('Disaggregation Records'!$G$95:$G$183,MATCH(LEFT(Z540,255),LEFT('Disaggregation Records'!$D$95:$D$183,255),0))=0,"",INDEX('Disaggregation Records'!$G$95:$G$183,MATCH(LEFT(Z540,255),LEFT('Disaggregation Records'!$D$95:$D$183,255),0))),"")</f>
        <v/>
      </c>
      <c r="AD540" s="472" t="s">
        <v>819</v>
      </c>
      <c r="AE540" s="219"/>
      <c r="AF540" s="135"/>
      <c r="AG540" s="135"/>
    </row>
    <row r="541" spans="1:33" ht="37.5" customHeight="1" x14ac:dyDescent="0.3">
      <c r="A541" s="367">
        <v>22</v>
      </c>
      <c r="B541" s="384" t="str">
        <f>IFERROR(VLOOKUP(A541,'Coverage Indicators - Section D'!$A$10:$Y$38,25,FALSE),"")</f>
        <v/>
      </c>
      <c r="C541" s="467" t="str">
        <f t="array" ref="C541">IFERROR(IF(INDEX('Disaggregation Records'!$E$95:$E$183,MATCH(LEFT(Z541,255),LEFT('Disaggregation Records'!$D$95:$D$183,255),0))=0,"",INDEX('Disaggregation Records'!$E$95:$E$183,MATCH(LEFT(Z541,255),LEFT('Disaggregation Records'!$D$95:$D$183,255),0))),"")</f>
        <v/>
      </c>
      <c r="D541" s="467" t="str">
        <f t="array" ref="D541">IFERROR(IF(INDEX('Disaggregation Records'!$F$95:$F$183,MATCH(LEFT(Z541,255),LEFT('Disaggregation Records'!$D$95:$D$183,255),0))=0,"",INDEX('Disaggregation Records'!$F$95:$F$183,MATCH(LEFT(Z541,255),LEFT('Disaggregation Records'!$D$95:$D$183,255),0))),"")</f>
        <v/>
      </c>
      <c r="E541" s="386" t="str">
        <f t="array" ref="E541">IFERROR(IF(INDEX('Disaggregation Data'!$K$315:$K$576,MATCH(LEFT(X541,255),LEFT('Disaggregation Data'!$J$315:$J$576,255),0))=0,"",INDEX('Disaggregation Data'!$K$315:$K$576,MATCH(LEFT(X541,255),LEFT('Disaggregation Data'!J$315:$J$576,255),0))),"")</f>
        <v/>
      </c>
      <c r="F541" s="387" t="str">
        <f t="array" ref="F541">IFERROR(IF(INDEX('Disaggregation Data'!$L$315:$L$576,MATCH(LEFT(X541,255),LEFT('Disaggregation Data'!$J$315:$J$576,255),0))=0,"",INDEX('Disaggregation Data'!$L$315:$L$576,MATCH(LEFT(X541,255),LEFT('Disaggregation Data'!J$315:$J$576,255),0))),"")</f>
        <v/>
      </c>
      <c r="G541" s="442" t="str">
        <f t="array" ref="G541">IFERROR(IF(INDEX('Disaggregation Data'!$M$315:$M$576,MATCH(LEFT(X541,255),LEFT('Disaggregation Data'!$J$315:$J$576,255),0))=0,(E541/F541)*100,INDEX('Disaggregation Data'!$M$315:$M$576,MATCH(LEFT(X541,255),LEFT('Disaggregation Data'!J$315:$J$576,255),0))),"")</f>
        <v/>
      </c>
      <c r="H541" s="390" t="str">
        <f t="array" ref="H541">IFERROR(IF(INDEX('Disaggregation Data'!$N$315:$N$576,MATCH(LEFT(X541,255),LEFT('Disaggregation Data'!$J$315:$J$576,255),0))=0,"",INDEX('Disaggregation Data'!$N$315:$N$576,MATCH(LEFT(X541,255),LEFT('Disaggregation Data'!J$315:$J$576,255),0))),"")</f>
        <v/>
      </c>
      <c r="I541" s="471"/>
      <c r="J541" s="471"/>
      <c r="K541" s="471"/>
      <c r="L541" s="471"/>
      <c r="M541" s="471"/>
      <c r="N541" s="471"/>
      <c r="O541" s="471"/>
      <c r="P541" s="471"/>
      <c r="Q541" s="471"/>
      <c r="R541" s="471"/>
      <c r="S541" s="471"/>
      <c r="T541" s="471"/>
      <c r="U541" s="390" t="str">
        <f t="array" ref="U541">IFERROR(IF(INDEX('Disaggregation Data'!$O$315:$O$576,MATCH(LEFT(X541,255),LEFT('Disaggregation Data'!$J$315:$J$576,255),0))=0,"",INDEX('Disaggregation Data'!$O$315:$O$576,MATCH(LEFT(X541,255),LEFT('Disaggregation Data'!J$315:$J$576,255),0))),"")</f>
        <v/>
      </c>
      <c r="V541" s="402" t="str">
        <f t="array" ref="V541">IFERROR(IF(INDEX('Disaggregation Data'!$P$315:$P$576,MATCH(LEFT(X541,255),LEFT('Disaggregation Data'!$J$315:$J$576,255),0))=0,"",INDEX('Disaggregation Data'!$P$315:$P$576,MATCH(LEFT(X541,255),LEFT('Disaggregation Data'!J$315:$J$576,255),0))),"")</f>
        <v/>
      </c>
      <c r="W541" s="472"/>
      <c r="X541" s="472" t="str">
        <f t="shared" si="36"/>
        <v/>
      </c>
      <c r="Y541" s="472">
        <f t="shared" si="37"/>
        <v>215</v>
      </c>
      <c r="Z541" s="472" t="str">
        <f t="shared" si="38"/>
        <v/>
      </c>
      <c r="AA541" s="472" t="b">
        <f t="shared" si="39"/>
        <v>0</v>
      </c>
      <c r="AB541" s="472" t="s">
        <v>2069</v>
      </c>
      <c r="AC541" s="472" t="str">
        <f t="array" ref="AC541">IFERROR(IF(INDEX('Disaggregation Records'!$G$95:$G$183,MATCH(LEFT(Z541,255),LEFT('Disaggregation Records'!$D$95:$D$183,255),0))=0,"",INDEX('Disaggregation Records'!$G$95:$G$183,MATCH(LEFT(Z541,255),LEFT('Disaggregation Records'!$D$95:$D$183,255),0))),"")</f>
        <v/>
      </c>
      <c r="AD541" s="472" t="s">
        <v>819</v>
      </c>
      <c r="AE541" s="219"/>
      <c r="AF541" s="135"/>
      <c r="AG541" s="135"/>
    </row>
    <row r="542" spans="1:33" ht="37.5" customHeight="1" x14ac:dyDescent="0.3">
      <c r="A542" s="367">
        <v>22</v>
      </c>
      <c r="B542" s="384" t="str">
        <f>IFERROR(VLOOKUP(A542,'Coverage Indicators - Section D'!$A$10:$Y$38,25,FALSE),"")</f>
        <v/>
      </c>
      <c r="C542" s="467" t="str">
        <f t="array" ref="C542">IFERROR(IF(INDEX('Disaggregation Records'!$E$95:$E$183,MATCH(LEFT(Z542,255),LEFT('Disaggregation Records'!$D$95:$D$183,255),0))=0,"",INDEX('Disaggregation Records'!$E$95:$E$183,MATCH(LEFT(Z542,255),LEFT('Disaggregation Records'!$D$95:$D$183,255),0))),"")</f>
        <v/>
      </c>
      <c r="D542" s="467" t="str">
        <f t="array" ref="D542">IFERROR(IF(INDEX('Disaggregation Records'!$F$95:$F$183,MATCH(LEFT(Z542,255),LEFT('Disaggregation Records'!$D$95:$D$183,255),0))=0,"",INDEX('Disaggregation Records'!$F$95:$F$183,MATCH(LEFT(Z542,255),LEFT('Disaggregation Records'!$D$95:$D$183,255),0))),"")</f>
        <v/>
      </c>
      <c r="E542" s="386" t="str">
        <f t="array" ref="E542">IFERROR(IF(INDEX('Disaggregation Data'!$K$315:$K$576,MATCH(LEFT(X542,255),LEFT('Disaggregation Data'!$J$315:$J$576,255),0))=0,"",INDEX('Disaggregation Data'!$K$315:$K$576,MATCH(LEFT(X542,255),LEFT('Disaggregation Data'!J$315:$J$576,255),0))),"")</f>
        <v/>
      </c>
      <c r="F542" s="387" t="str">
        <f t="array" ref="F542">IFERROR(IF(INDEX('Disaggregation Data'!$L$315:$L$576,MATCH(LEFT(X542,255),LEFT('Disaggregation Data'!$J$315:$J$576,255),0))=0,"",INDEX('Disaggregation Data'!$L$315:$L$576,MATCH(LEFT(X542,255),LEFT('Disaggregation Data'!J$315:$J$576,255),0))),"")</f>
        <v/>
      </c>
      <c r="G542" s="442" t="str">
        <f t="array" ref="G542">IFERROR(IF(INDEX('Disaggregation Data'!$M$315:$M$576,MATCH(LEFT(X542,255),LEFT('Disaggregation Data'!$J$315:$J$576,255),0))=0,(E542/F542)*100,INDEX('Disaggregation Data'!$M$315:$M$576,MATCH(LEFT(X542,255),LEFT('Disaggregation Data'!J$315:$J$576,255),0))),"")</f>
        <v/>
      </c>
      <c r="H542" s="390" t="str">
        <f t="array" ref="H542">IFERROR(IF(INDEX('Disaggregation Data'!$N$315:$N$576,MATCH(LEFT(X542,255),LEFT('Disaggregation Data'!$J$315:$J$576,255),0))=0,"",INDEX('Disaggregation Data'!$N$315:$N$576,MATCH(LEFT(X542,255),LEFT('Disaggregation Data'!J$315:$J$576,255),0))),"")</f>
        <v/>
      </c>
      <c r="I542" s="471"/>
      <c r="J542" s="471"/>
      <c r="K542" s="471"/>
      <c r="L542" s="471"/>
      <c r="M542" s="471"/>
      <c r="N542" s="471"/>
      <c r="O542" s="471"/>
      <c r="P542" s="471"/>
      <c r="Q542" s="471"/>
      <c r="R542" s="471"/>
      <c r="S542" s="471"/>
      <c r="T542" s="471"/>
      <c r="U542" s="390" t="str">
        <f t="array" ref="U542">IFERROR(IF(INDEX('Disaggregation Data'!$O$315:$O$576,MATCH(LEFT(X542,255),LEFT('Disaggregation Data'!$J$315:$J$576,255),0))=0,"",INDEX('Disaggregation Data'!$O$315:$O$576,MATCH(LEFT(X542,255),LEFT('Disaggregation Data'!J$315:$J$576,255),0))),"")</f>
        <v/>
      </c>
      <c r="V542" s="402" t="str">
        <f t="array" ref="V542">IFERROR(IF(INDEX('Disaggregation Data'!$P$315:$P$576,MATCH(LEFT(X542,255),LEFT('Disaggregation Data'!$J$315:$J$576,255),0))=0,"",INDEX('Disaggregation Data'!$P$315:$P$576,MATCH(LEFT(X542,255),LEFT('Disaggregation Data'!J$315:$J$576,255),0))),"")</f>
        <v/>
      </c>
      <c r="W542" s="472"/>
      <c r="X542" s="472" t="str">
        <f t="shared" si="36"/>
        <v/>
      </c>
      <c r="Y542" s="472">
        <f t="shared" si="37"/>
        <v>216</v>
      </c>
      <c r="Z542" s="472" t="str">
        <f t="shared" si="38"/>
        <v/>
      </c>
      <c r="AA542" s="472" t="b">
        <f t="shared" si="39"/>
        <v>0</v>
      </c>
      <c r="AB542" s="472" t="s">
        <v>2070</v>
      </c>
      <c r="AC542" s="472" t="str">
        <f t="array" ref="AC542">IFERROR(IF(INDEX('Disaggregation Records'!$G$95:$G$183,MATCH(LEFT(Z542,255),LEFT('Disaggregation Records'!$D$95:$D$183,255),0))=0,"",INDEX('Disaggregation Records'!$G$95:$G$183,MATCH(LEFT(Z542,255),LEFT('Disaggregation Records'!$D$95:$D$183,255),0))),"")</f>
        <v/>
      </c>
      <c r="AD542" s="472" t="s">
        <v>819</v>
      </c>
      <c r="AE542" s="219"/>
      <c r="AF542" s="135"/>
      <c r="AG542" s="135"/>
    </row>
    <row r="543" spans="1:33" ht="37.5" customHeight="1" x14ac:dyDescent="0.3">
      <c r="A543" s="367">
        <v>22</v>
      </c>
      <c r="B543" s="384" t="str">
        <f>IFERROR(VLOOKUP(A543,'Coverage Indicators - Section D'!$A$10:$Y$38,25,FALSE),"")</f>
        <v/>
      </c>
      <c r="C543" s="467" t="str">
        <f t="array" ref="C543">IFERROR(IF(INDEX('Disaggregation Records'!$E$95:$E$183,MATCH(LEFT(Z543,255),LEFT('Disaggregation Records'!$D$95:$D$183,255),0))=0,"",INDEX('Disaggregation Records'!$E$95:$E$183,MATCH(LEFT(Z543,255),LEFT('Disaggregation Records'!$D$95:$D$183,255),0))),"")</f>
        <v/>
      </c>
      <c r="D543" s="467" t="str">
        <f t="array" ref="D543">IFERROR(IF(INDEX('Disaggregation Records'!$F$95:$F$183,MATCH(LEFT(Z543,255),LEFT('Disaggregation Records'!$D$95:$D$183,255),0))=0,"",INDEX('Disaggregation Records'!$F$95:$F$183,MATCH(LEFT(Z543,255),LEFT('Disaggregation Records'!$D$95:$D$183,255),0))),"")</f>
        <v/>
      </c>
      <c r="E543" s="386" t="str">
        <f t="array" ref="E543">IFERROR(IF(INDEX('Disaggregation Data'!$K$315:$K$576,MATCH(LEFT(X543,255),LEFT('Disaggregation Data'!$J$315:$J$576,255),0))=0,"",INDEX('Disaggregation Data'!$K$315:$K$576,MATCH(LEFT(X543,255),LEFT('Disaggregation Data'!J$315:$J$576,255),0))),"")</f>
        <v/>
      </c>
      <c r="F543" s="387" t="str">
        <f t="array" ref="F543">IFERROR(IF(INDEX('Disaggregation Data'!$L$315:$L$576,MATCH(LEFT(X543,255),LEFT('Disaggregation Data'!$J$315:$J$576,255),0))=0,"",INDEX('Disaggregation Data'!$L$315:$L$576,MATCH(LEFT(X543,255),LEFT('Disaggregation Data'!J$315:$J$576,255),0))),"")</f>
        <v/>
      </c>
      <c r="G543" s="442" t="str">
        <f t="array" ref="G543">IFERROR(IF(INDEX('Disaggregation Data'!$M$315:$M$576,MATCH(LEFT(X543,255),LEFT('Disaggregation Data'!$J$315:$J$576,255),0))=0,(E543/F543)*100,INDEX('Disaggregation Data'!$M$315:$M$576,MATCH(LEFT(X543,255),LEFT('Disaggregation Data'!J$315:$J$576,255),0))),"")</f>
        <v/>
      </c>
      <c r="H543" s="390" t="str">
        <f t="array" ref="H543">IFERROR(IF(INDEX('Disaggregation Data'!$N$315:$N$576,MATCH(LEFT(X543,255),LEFT('Disaggregation Data'!$J$315:$J$576,255),0))=0,"",INDEX('Disaggregation Data'!$N$315:$N$576,MATCH(LEFT(X543,255),LEFT('Disaggregation Data'!J$315:$J$576,255),0))),"")</f>
        <v/>
      </c>
      <c r="I543" s="471"/>
      <c r="J543" s="471"/>
      <c r="K543" s="471"/>
      <c r="L543" s="471"/>
      <c r="M543" s="471"/>
      <c r="N543" s="471"/>
      <c r="O543" s="471"/>
      <c r="P543" s="471"/>
      <c r="Q543" s="471"/>
      <c r="R543" s="471"/>
      <c r="S543" s="471"/>
      <c r="T543" s="471"/>
      <c r="U543" s="390" t="str">
        <f t="array" ref="U543">IFERROR(IF(INDEX('Disaggregation Data'!$O$315:$O$576,MATCH(LEFT(X543,255),LEFT('Disaggregation Data'!$J$315:$J$576,255),0))=0,"",INDEX('Disaggregation Data'!$O$315:$O$576,MATCH(LEFT(X543,255),LEFT('Disaggregation Data'!J$315:$J$576,255),0))),"")</f>
        <v/>
      </c>
      <c r="V543" s="402" t="str">
        <f t="array" ref="V543">IFERROR(IF(INDEX('Disaggregation Data'!$P$315:$P$576,MATCH(LEFT(X543,255),LEFT('Disaggregation Data'!$J$315:$J$576,255),0))=0,"",INDEX('Disaggregation Data'!$P$315:$P$576,MATCH(LEFT(X543,255),LEFT('Disaggregation Data'!J$315:$J$576,255),0))),"")</f>
        <v/>
      </c>
      <c r="W543" s="472"/>
      <c r="X543" s="472" t="str">
        <f t="shared" si="36"/>
        <v/>
      </c>
      <c r="Y543" s="472">
        <f t="shared" si="37"/>
        <v>217</v>
      </c>
      <c r="Z543" s="472" t="str">
        <f t="shared" si="38"/>
        <v/>
      </c>
      <c r="AA543" s="472" t="b">
        <f t="shared" si="39"/>
        <v>0</v>
      </c>
      <c r="AB543" s="472" t="s">
        <v>2071</v>
      </c>
      <c r="AC543" s="472" t="str">
        <f t="array" ref="AC543">IFERROR(IF(INDEX('Disaggregation Records'!$G$95:$G$183,MATCH(LEFT(Z543,255),LEFT('Disaggregation Records'!$D$95:$D$183,255),0))=0,"",INDEX('Disaggregation Records'!$G$95:$G$183,MATCH(LEFT(Z543,255),LEFT('Disaggregation Records'!$D$95:$D$183,255),0))),"")</f>
        <v/>
      </c>
      <c r="AD543" s="472" t="s">
        <v>819</v>
      </c>
      <c r="AE543" s="219"/>
      <c r="AF543" s="135"/>
      <c r="AG543" s="135"/>
    </row>
    <row r="544" spans="1:33" ht="37.5" customHeight="1" x14ac:dyDescent="0.3">
      <c r="A544" s="367">
        <v>22</v>
      </c>
      <c r="B544" s="384" t="str">
        <f>IFERROR(VLOOKUP(A544,'Coverage Indicators - Section D'!$A$10:$Y$38,25,FALSE),"")</f>
        <v/>
      </c>
      <c r="C544" s="467" t="str">
        <f t="array" ref="C544">IFERROR(IF(INDEX('Disaggregation Records'!$E$95:$E$183,MATCH(LEFT(Z544,255),LEFT('Disaggregation Records'!$D$95:$D$183,255),0))=0,"",INDEX('Disaggregation Records'!$E$95:$E$183,MATCH(LEFT(Z544,255),LEFT('Disaggregation Records'!$D$95:$D$183,255),0))),"")</f>
        <v/>
      </c>
      <c r="D544" s="467" t="str">
        <f t="array" ref="D544">IFERROR(IF(INDEX('Disaggregation Records'!$F$95:$F$183,MATCH(LEFT(Z544,255),LEFT('Disaggregation Records'!$D$95:$D$183,255),0))=0,"",INDEX('Disaggregation Records'!$F$95:$F$183,MATCH(LEFT(Z544,255),LEFT('Disaggregation Records'!$D$95:$D$183,255),0))),"")</f>
        <v/>
      </c>
      <c r="E544" s="386" t="str">
        <f t="array" ref="E544">IFERROR(IF(INDEX('Disaggregation Data'!$K$315:$K$576,MATCH(LEFT(X544,255),LEFT('Disaggregation Data'!$J$315:$J$576,255),0))=0,"",INDEX('Disaggregation Data'!$K$315:$K$576,MATCH(LEFT(X544,255),LEFT('Disaggregation Data'!J$315:$J$576,255),0))),"")</f>
        <v/>
      </c>
      <c r="F544" s="387" t="str">
        <f t="array" ref="F544">IFERROR(IF(INDEX('Disaggregation Data'!$L$315:$L$576,MATCH(LEFT(X544,255),LEFT('Disaggregation Data'!$J$315:$J$576,255),0))=0,"",INDEX('Disaggregation Data'!$L$315:$L$576,MATCH(LEFT(X544,255),LEFT('Disaggregation Data'!J$315:$J$576,255),0))),"")</f>
        <v/>
      </c>
      <c r="G544" s="442" t="str">
        <f t="array" ref="G544">IFERROR(IF(INDEX('Disaggregation Data'!$M$315:$M$576,MATCH(LEFT(X544,255),LEFT('Disaggregation Data'!$J$315:$J$576,255),0))=0,(E544/F544)*100,INDEX('Disaggregation Data'!$M$315:$M$576,MATCH(LEFT(X544,255),LEFT('Disaggregation Data'!J$315:$J$576,255),0))),"")</f>
        <v/>
      </c>
      <c r="H544" s="390" t="str">
        <f t="array" ref="H544">IFERROR(IF(INDEX('Disaggregation Data'!$N$315:$N$576,MATCH(LEFT(X544,255),LEFT('Disaggregation Data'!$J$315:$J$576,255),0))=0,"",INDEX('Disaggregation Data'!$N$315:$N$576,MATCH(LEFT(X544,255),LEFT('Disaggregation Data'!J$315:$J$576,255),0))),"")</f>
        <v/>
      </c>
      <c r="I544" s="471"/>
      <c r="J544" s="471"/>
      <c r="K544" s="471"/>
      <c r="L544" s="471"/>
      <c r="M544" s="471"/>
      <c r="N544" s="471"/>
      <c r="O544" s="471"/>
      <c r="P544" s="471"/>
      <c r="Q544" s="471"/>
      <c r="R544" s="471"/>
      <c r="S544" s="471"/>
      <c r="T544" s="471"/>
      <c r="U544" s="390" t="str">
        <f t="array" ref="U544">IFERROR(IF(INDEX('Disaggregation Data'!$O$315:$O$576,MATCH(LEFT(X544,255),LEFT('Disaggregation Data'!$J$315:$J$576,255),0))=0,"",INDEX('Disaggregation Data'!$O$315:$O$576,MATCH(LEFT(X544,255),LEFT('Disaggregation Data'!J$315:$J$576,255),0))),"")</f>
        <v/>
      </c>
      <c r="V544" s="402" t="str">
        <f t="array" ref="V544">IFERROR(IF(INDEX('Disaggregation Data'!$P$315:$P$576,MATCH(LEFT(X544,255),LEFT('Disaggregation Data'!$J$315:$J$576,255),0))=0,"",INDEX('Disaggregation Data'!$P$315:$P$576,MATCH(LEFT(X544,255),LEFT('Disaggregation Data'!J$315:$J$576,255),0))),"")</f>
        <v/>
      </c>
      <c r="W544" s="472"/>
      <c r="X544" s="472" t="str">
        <f t="shared" si="36"/>
        <v/>
      </c>
      <c r="Y544" s="472">
        <f t="shared" si="37"/>
        <v>218</v>
      </c>
      <c r="Z544" s="472" t="str">
        <f t="shared" si="38"/>
        <v/>
      </c>
      <c r="AA544" s="472" t="b">
        <f t="shared" si="39"/>
        <v>0</v>
      </c>
      <c r="AB544" s="472" t="s">
        <v>2072</v>
      </c>
      <c r="AC544" s="472" t="str">
        <f t="array" ref="AC544">IFERROR(IF(INDEX('Disaggregation Records'!$G$95:$G$183,MATCH(LEFT(Z544,255),LEFT('Disaggregation Records'!$D$95:$D$183,255),0))=0,"",INDEX('Disaggregation Records'!$G$95:$G$183,MATCH(LEFT(Z544,255),LEFT('Disaggregation Records'!$D$95:$D$183,255),0))),"")</f>
        <v/>
      </c>
      <c r="AD544" s="472" t="s">
        <v>819</v>
      </c>
      <c r="AE544" s="219"/>
      <c r="AF544" s="135"/>
      <c r="AG544" s="135"/>
    </row>
    <row r="545" spans="1:33" ht="37.5" customHeight="1" x14ac:dyDescent="0.3">
      <c r="A545" s="367">
        <v>22</v>
      </c>
      <c r="B545" s="384" t="str">
        <f>IFERROR(VLOOKUP(A545,'Coverage Indicators - Section D'!$A$10:$Y$38,25,FALSE),"")</f>
        <v/>
      </c>
      <c r="C545" s="467" t="str">
        <f t="array" ref="C545">IFERROR(IF(INDEX('Disaggregation Records'!$E$95:$E$183,MATCH(LEFT(Z545,255),LEFT('Disaggregation Records'!$D$95:$D$183,255),0))=0,"",INDEX('Disaggregation Records'!$E$95:$E$183,MATCH(LEFT(Z545,255),LEFT('Disaggregation Records'!$D$95:$D$183,255),0))),"")</f>
        <v/>
      </c>
      <c r="D545" s="467" t="str">
        <f t="array" ref="D545">IFERROR(IF(INDEX('Disaggregation Records'!$F$95:$F$183,MATCH(LEFT(Z545,255),LEFT('Disaggregation Records'!$D$95:$D$183,255),0))=0,"",INDEX('Disaggregation Records'!$F$95:$F$183,MATCH(LEFT(Z545,255),LEFT('Disaggregation Records'!$D$95:$D$183,255),0))),"")</f>
        <v/>
      </c>
      <c r="E545" s="386" t="str">
        <f t="array" ref="E545">IFERROR(IF(INDEX('Disaggregation Data'!$K$315:$K$576,MATCH(LEFT(X545,255),LEFT('Disaggregation Data'!$J$315:$J$576,255),0))=0,"",INDEX('Disaggregation Data'!$K$315:$K$576,MATCH(LEFT(X545,255),LEFT('Disaggregation Data'!J$315:$J$576,255),0))),"")</f>
        <v/>
      </c>
      <c r="F545" s="387" t="str">
        <f t="array" ref="F545">IFERROR(IF(INDEX('Disaggregation Data'!$L$315:$L$576,MATCH(LEFT(X545,255),LEFT('Disaggregation Data'!$J$315:$J$576,255),0))=0,"",INDEX('Disaggregation Data'!$L$315:$L$576,MATCH(LEFT(X545,255),LEFT('Disaggregation Data'!J$315:$J$576,255),0))),"")</f>
        <v/>
      </c>
      <c r="G545" s="442" t="str">
        <f t="array" ref="G545">IFERROR(IF(INDEX('Disaggregation Data'!$M$315:$M$576,MATCH(LEFT(X545,255),LEFT('Disaggregation Data'!$J$315:$J$576,255),0))=0,(E545/F545)*100,INDEX('Disaggregation Data'!$M$315:$M$576,MATCH(LEFT(X545,255),LEFT('Disaggregation Data'!J$315:$J$576,255),0))),"")</f>
        <v/>
      </c>
      <c r="H545" s="390" t="str">
        <f t="array" ref="H545">IFERROR(IF(INDEX('Disaggregation Data'!$N$315:$N$576,MATCH(LEFT(X545,255),LEFT('Disaggregation Data'!$J$315:$J$576,255),0))=0,"",INDEX('Disaggregation Data'!$N$315:$N$576,MATCH(LEFT(X545,255),LEFT('Disaggregation Data'!J$315:$J$576,255),0))),"")</f>
        <v/>
      </c>
      <c r="I545" s="471"/>
      <c r="J545" s="471"/>
      <c r="K545" s="471"/>
      <c r="L545" s="471"/>
      <c r="M545" s="471"/>
      <c r="N545" s="471"/>
      <c r="O545" s="471"/>
      <c r="P545" s="471"/>
      <c r="Q545" s="471"/>
      <c r="R545" s="471"/>
      <c r="S545" s="471"/>
      <c r="T545" s="471"/>
      <c r="U545" s="390" t="str">
        <f t="array" ref="U545">IFERROR(IF(INDEX('Disaggregation Data'!$O$315:$O$576,MATCH(LEFT(X545,255),LEFT('Disaggregation Data'!$J$315:$J$576,255),0))=0,"",INDEX('Disaggregation Data'!$O$315:$O$576,MATCH(LEFT(X545,255),LEFT('Disaggregation Data'!J$315:$J$576,255),0))),"")</f>
        <v/>
      </c>
      <c r="V545" s="402" t="str">
        <f t="array" ref="V545">IFERROR(IF(INDEX('Disaggregation Data'!$P$315:$P$576,MATCH(LEFT(X545,255),LEFT('Disaggregation Data'!$J$315:$J$576,255),0))=0,"",INDEX('Disaggregation Data'!$P$315:$P$576,MATCH(LEFT(X545,255),LEFT('Disaggregation Data'!J$315:$J$576,255),0))),"")</f>
        <v/>
      </c>
      <c r="W545" s="472"/>
      <c r="X545" s="472" t="str">
        <f t="shared" si="36"/>
        <v/>
      </c>
      <c r="Y545" s="472">
        <f t="shared" si="37"/>
        <v>219</v>
      </c>
      <c r="Z545" s="472" t="str">
        <f t="shared" si="38"/>
        <v/>
      </c>
      <c r="AA545" s="472" t="b">
        <f t="shared" si="39"/>
        <v>0</v>
      </c>
      <c r="AB545" s="472" t="s">
        <v>2073</v>
      </c>
      <c r="AC545" s="472" t="str">
        <f t="array" ref="AC545">IFERROR(IF(INDEX('Disaggregation Records'!$G$95:$G$183,MATCH(LEFT(Z545,255),LEFT('Disaggregation Records'!$D$95:$D$183,255),0))=0,"",INDEX('Disaggregation Records'!$G$95:$G$183,MATCH(LEFT(Z545,255),LEFT('Disaggregation Records'!$D$95:$D$183,255),0))),"")</f>
        <v/>
      </c>
      <c r="AD545" s="472" t="s">
        <v>819</v>
      </c>
      <c r="AE545" s="219"/>
      <c r="AF545" s="135"/>
      <c r="AG545" s="135"/>
    </row>
    <row r="546" spans="1:33" ht="37.5" customHeight="1" x14ac:dyDescent="0.3">
      <c r="A546" s="367">
        <v>22</v>
      </c>
      <c r="B546" s="384" t="str">
        <f>IFERROR(VLOOKUP(A546,'Coverage Indicators - Section D'!$A$10:$Y$38,25,FALSE),"")</f>
        <v/>
      </c>
      <c r="C546" s="467" t="str">
        <f t="array" ref="C546">IFERROR(IF(INDEX('Disaggregation Records'!$E$95:$E$183,MATCH(LEFT(Z546,255),LEFT('Disaggregation Records'!$D$95:$D$183,255),0))=0,"",INDEX('Disaggregation Records'!$E$95:$E$183,MATCH(LEFT(Z546,255),LEFT('Disaggregation Records'!$D$95:$D$183,255),0))),"")</f>
        <v/>
      </c>
      <c r="D546" s="467" t="str">
        <f t="array" ref="D546">IFERROR(IF(INDEX('Disaggregation Records'!$F$95:$F$183,MATCH(LEFT(Z546,255),LEFT('Disaggregation Records'!$D$95:$D$183,255),0))=0,"",INDEX('Disaggregation Records'!$F$95:$F$183,MATCH(LEFT(Z546,255),LEFT('Disaggregation Records'!$D$95:$D$183,255),0))),"")</f>
        <v/>
      </c>
      <c r="E546" s="386" t="str">
        <f t="array" ref="E546">IFERROR(IF(INDEX('Disaggregation Data'!$K$315:$K$576,MATCH(LEFT(X546,255),LEFT('Disaggregation Data'!$J$315:$J$576,255),0))=0,"",INDEX('Disaggregation Data'!$K$315:$K$576,MATCH(LEFT(X546,255),LEFT('Disaggregation Data'!J$315:$J$576,255),0))),"")</f>
        <v/>
      </c>
      <c r="F546" s="387" t="str">
        <f t="array" ref="F546">IFERROR(IF(INDEX('Disaggregation Data'!$L$315:$L$576,MATCH(LEFT(X546,255),LEFT('Disaggregation Data'!$J$315:$J$576,255),0))=0,"",INDEX('Disaggregation Data'!$L$315:$L$576,MATCH(LEFT(X546,255),LEFT('Disaggregation Data'!J$315:$J$576,255),0))),"")</f>
        <v/>
      </c>
      <c r="G546" s="442" t="str">
        <f t="array" ref="G546">IFERROR(IF(INDEX('Disaggregation Data'!$M$315:$M$576,MATCH(LEFT(X546,255),LEFT('Disaggregation Data'!$J$315:$J$576,255),0))=0,(E546/F546)*100,INDEX('Disaggregation Data'!$M$315:$M$576,MATCH(LEFT(X546,255),LEFT('Disaggregation Data'!J$315:$J$576,255),0))),"")</f>
        <v/>
      </c>
      <c r="H546" s="390" t="str">
        <f t="array" ref="H546">IFERROR(IF(INDEX('Disaggregation Data'!$N$315:$N$576,MATCH(LEFT(X546,255),LEFT('Disaggregation Data'!$J$315:$J$576,255),0))=0,"",INDEX('Disaggregation Data'!$N$315:$N$576,MATCH(LEFT(X546,255),LEFT('Disaggregation Data'!J$315:$J$576,255),0))),"")</f>
        <v/>
      </c>
      <c r="I546" s="471"/>
      <c r="J546" s="471"/>
      <c r="K546" s="471"/>
      <c r="L546" s="471"/>
      <c r="M546" s="471"/>
      <c r="N546" s="471"/>
      <c r="O546" s="471"/>
      <c r="P546" s="471"/>
      <c r="Q546" s="471"/>
      <c r="R546" s="471"/>
      <c r="S546" s="471"/>
      <c r="T546" s="471"/>
      <c r="U546" s="390" t="str">
        <f t="array" ref="U546">IFERROR(IF(INDEX('Disaggregation Data'!$O$315:$O$576,MATCH(LEFT(X546,255),LEFT('Disaggregation Data'!$J$315:$J$576,255),0))=0,"",INDEX('Disaggregation Data'!$O$315:$O$576,MATCH(LEFT(X546,255),LEFT('Disaggregation Data'!J$315:$J$576,255),0))),"")</f>
        <v/>
      </c>
      <c r="V546" s="402" t="str">
        <f t="array" ref="V546">IFERROR(IF(INDEX('Disaggregation Data'!$P$315:$P$576,MATCH(LEFT(X546,255),LEFT('Disaggregation Data'!$J$315:$J$576,255),0))=0,"",INDEX('Disaggregation Data'!$P$315:$P$576,MATCH(LEFT(X546,255),LEFT('Disaggregation Data'!J$315:$J$576,255),0))),"")</f>
        <v/>
      </c>
      <c r="W546" s="472"/>
      <c r="X546" s="472" t="str">
        <f t="shared" si="36"/>
        <v/>
      </c>
      <c r="Y546" s="472">
        <f t="shared" si="37"/>
        <v>220</v>
      </c>
      <c r="Z546" s="472" t="str">
        <f t="shared" si="38"/>
        <v/>
      </c>
      <c r="AA546" s="472" t="b">
        <f t="shared" si="39"/>
        <v>0</v>
      </c>
      <c r="AB546" s="472" t="s">
        <v>2074</v>
      </c>
      <c r="AC546" s="472" t="str">
        <f t="array" ref="AC546">IFERROR(IF(INDEX('Disaggregation Records'!$G$95:$G$183,MATCH(LEFT(Z546,255),LEFT('Disaggregation Records'!$D$95:$D$183,255),0))=0,"",INDEX('Disaggregation Records'!$G$95:$G$183,MATCH(LEFT(Z546,255),LEFT('Disaggregation Records'!$D$95:$D$183,255),0))),"")</f>
        <v/>
      </c>
      <c r="AD546" s="472" t="s">
        <v>819</v>
      </c>
      <c r="AE546" s="219"/>
      <c r="AF546" s="135"/>
      <c r="AG546" s="135"/>
    </row>
    <row r="547" spans="1:33" ht="37.5" customHeight="1" x14ac:dyDescent="0.3">
      <c r="A547" s="367">
        <v>23</v>
      </c>
      <c r="B547" s="384" t="str">
        <f>IFERROR(VLOOKUP(A547,'Coverage Indicators - Section D'!$A$10:$Y$38,25,FALSE),"")</f>
        <v/>
      </c>
      <c r="C547" s="467" t="str">
        <f t="array" ref="C547">IFERROR(IF(INDEX('Disaggregation Records'!$E$95:$E$183,MATCH(LEFT(Z547,255),LEFT('Disaggregation Records'!$D$95:$D$183,255),0))=0,"",INDEX('Disaggregation Records'!$E$95:$E$183,MATCH(LEFT(Z547,255),LEFT('Disaggregation Records'!$D$95:$D$183,255),0))),"")</f>
        <v/>
      </c>
      <c r="D547" s="467" t="str">
        <f t="array" ref="D547">IFERROR(IF(INDEX('Disaggregation Records'!$F$95:$F$183,MATCH(LEFT(Z547,255),LEFT('Disaggregation Records'!$D$95:$D$183,255),0))=0,"",INDEX('Disaggregation Records'!$F$95:$F$183,MATCH(LEFT(Z547,255),LEFT('Disaggregation Records'!$D$95:$D$183,255),0))),"")</f>
        <v/>
      </c>
      <c r="E547" s="386" t="str">
        <f t="array" ref="E547">IFERROR(IF(INDEX('Disaggregation Data'!$K$315:$K$576,MATCH(LEFT(X547,255),LEFT('Disaggregation Data'!$J$315:$J$576,255),0))=0,"",INDEX('Disaggregation Data'!$K$315:$K$576,MATCH(LEFT(X547,255),LEFT('Disaggregation Data'!J$315:$J$576,255),0))),"")</f>
        <v/>
      </c>
      <c r="F547" s="387" t="str">
        <f t="array" ref="F547">IFERROR(IF(INDEX('Disaggregation Data'!$L$315:$L$576,MATCH(LEFT(X547,255),LEFT('Disaggregation Data'!$J$315:$J$576,255),0))=0,"",INDEX('Disaggregation Data'!$L$315:$L$576,MATCH(LEFT(X547,255),LEFT('Disaggregation Data'!J$315:$J$576,255),0))),"")</f>
        <v/>
      </c>
      <c r="G547" s="442" t="str">
        <f t="array" ref="G547">IFERROR(IF(INDEX('Disaggregation Data'!$M$315:$M$576,MATCH(LEFT(X547,255),LEFT('Disaggregation Data'!$J$315:$J$576,255),0))=0,(E547/F547)*100,INDEX('Disaggregation Data'!$M$315:$M$576,MATCH(LEFT(X547,255),LEFT('Disaggregation Data'!J$315:$J$576,255),0))),"")</f>
        <v/>
      </c>
      <c r="H547" s="390" t="str">
        <f t="array" ref="H547">IFERROR(IF(INDEX('Disaggregation Data'!$N$315:$N$576,MATCH(LEFT(X547,255),LEFT('Disaggregation Data'!$J$315:$J$576,255),0))=0,"",INDEX('Disaggregation Data'!$N$315:$N$576,MATCH(LEFT(X547,255),LEFT('Disaggregation Data'!J$315:$J$576,255),0))),"")</f>
        <v/>
      </c>
      <c r="I547" s="471"/>
      <c r="J547" s="471"/>
      <c r="K547" s="471"/>
      <c r="L547" s="471"/>
      <c r="M547" s="471"/>
      <c r="N547" s="471"/>
      <c r="O547" s="471"/>
      <c r="P547" s="471"/>
      <c r="Q547" s="471"/>
      <c r="R547" s="471"/>
      <c r="S547" s="471"/>
      <c r="T547" s="471"/>
      <c r="U547" s="390" t="str">
        <f t="array" ref="U547">IFERROR(IF(INDEX('Disaggregation Data'!$O$315:$O$576,MATCH(LEFT(X547,255),LEFT('Disaggregation Data'!$J$315:$J$576,255),0))=0,"",INDEX('Disaggregation Data'!$O$315:$O$576,MATCH(LEFT(X547,255),LEFT('Disaggregation Data'!J$315:$J$576,255),0))),"")</f>
        <v/>
      </c>
      <c r="V547" s="402" t="str">
        <f t="array" ref="V547">IFERROR(IF(INDEX('Disaggregation Data'!$P$315:$P$576,MATCH(LEFT(X547,255),LEFT('Disaggregation Data'!$J$315:$J$576,255),0))=0,"",INDEX('Disaggregation Data'!$P$315:$P$576,MATCH(LEFT(X547,255),LEFT('Disaggregation Data'!J$315:$J$576,255),0))),"")</f>
        <v/>
      </c>
      <c r="W547" s="472"/>
      <c r="X547" s="472" t="str">
        <f t="shared" si="36"/>
        <v/>
      </c>
      <c r="Y547" s="472">
        <f t="shared" si="37"/>
        <v>221</v>
      </c>
      <c r="Z547" s="472" t="str">
        <f t="shared" si="38"/>
        <v/>
      </c>
      <c r="AA547" s="472" t="b">
        <f t="shared" si="39"/>
        <v>0</v>
      </c>
      <c r="AB547" s="472" t="s">
        <v>2075</v>
      </c>
      <c r="AC547" s="472" t="str">
        <f t="array" ref="AC547">IFERROR(IF(INDEX('Disaggregation Records'!$G$95:$G$183,MATCH(LEFT(Z547,255),LEFT('Disaggregation Records'!$D$95:$D$183,255),0))=0,"",INDEX('Disaggregation Records'!$G$95:$G$183,MATCH(LEFT(Z547,255),LEFT('Disaggregation Records'!$D$95:$D$183,255),0))),"")</f>
        <v/>
      </c>
      <c r="AD547" s="472" t="s">
        <v>821</v>
      </c>
      <c r="AE547" s="219"/>
      <c r="AF547" s="135"/>
      <c r="AG547" s="135"/>
    </row>
    <row r="548" spans="1:33" ht="37.5" customHeight="1" x14ac:dyDescent="0.3">
      <c r="A548" s="367">
        <v>23</v>
      </c>
      <c r="B548" s="384" t="str">
        <f>IFERROR(VLOOKUP(A548,'Coverage Indicators - Section D'!$A$10:$Y$38,25,FALSE),"")</f>
        <v/>
      </c>
      <c r="C548" s="467" t="str">
        <f t="array" ref="C548">IFERROR(IF(INDEX('Disaggregation Records'!$E$95:$E$183,MATCH(LEFT(Z548,255),LEFT('Disaggregation Records'!$D$95:$D$183,255),0))=0,"",INDEX('Disaggregation Records'!$E$95:$E$183,MATCH(LEFT(Z548,255),LEFT('Disaggregation Records'!$D$95:$D$183,255),0))),"")</f>
        <v/>
      </c>
      <c r="D548" s="467" t="str">
        <f t="array" ref="D548">IFERROR(IF(INDEX('Disaggregation Records'!$F$95:$F$183,MATCH(LEFT(Z548,255),LEFT('Disaggregation Records'!$D$95:$D$183,255),0))=0,"",INDEX('Disaggregation Records'!$F$95:$F$183,MATCH(LEFT(Z548,255),LEFT('Disaggregation Records'!$D$95:$D$183,255),0))),"")</f>
        <v/>
      </c>
      <c r="E548" s="386" t="str">
        <f t="array" ref="E548">IFERROR(IF(INDEX('Disaggregation Data'!$K$315:$K$576,MATCH(LEFT(X548,255),LEFT('Disaggregation Data'!$J$315:$J$576,255),0))=0,"",INDEX('Disaggregation Data'!$K$315:$K$576,MATCH(LEFT(X548,255),LEFT('Disaggregation Data'!J$315:$J$576,255),0))),"")</f>
        <v/>
      </c>
      <c r="F548" s="387" t="str">
        <f t="array" ref="F548">IFERROR(IF(INDEX('Disaggregation Data'!$L$315:$L$576,MATCH(LEFT(X548,255),LEFT('Disaggregation Data'!$J$315:$J$576,255),0))=0,"",INDEX('Disaggregation Data'!$L$315:$L$576,MATCH(LEFT(X548,255),LEFT('Disaggregation Data'!J$315:$J$576,255),0))),"")</f>
        <v/>
      </c>
      <c r="G548" s="442" t="str">
        <f t="array" ref="G548">IFERROR(IF(INDEX('Disaggregation Data'!$M$315:$M$576,MATCH(LEFT(X548,255),LEFT('Disaggregation Data'!$J$315:$J$576,255),0))=0,(E548/F548)*100,INDEX('Disaggregation Data'!$M$315:$M$576,MATCH(LEFT(X548,255),LEFT('Disaggregation Data'!J$315:$J$576,255),0))),"")</f>
        <v/>
      </c>
      <c r="H548" s="390" t="str">
        <f t="array" ref="H548">IFERROR(IF(INDEX('Disaggregation Data'!$N$315:$N$576,MATCH(LEFT(X548,255),LEFT('Disaggregation Data'!$J$315:$J$576,255),0))=0,"",INDEX('Disaggregation Data'!$N$315:$N$576,MATCH(LEFT(X548,255),LEFT('Disaggregation Data'!J$315:$J$576,255),0))),"")</f>
        <v/>
      </c>
      <c r="I548" s="471"/>
      <c r="J548" s="471"/>
      <c r="K548" s="471"/>
      <c r="L548" s="471"/>
      <c r="M548" s="471"/>
      <c r="N548" s="471"/>
      <c r="O548" s="471"/>
      <c r="P548" s="471"/>
      <c r="Q548" s="471"/>
      <c r="R548" s="471"/>
      <c r="S548" s="471"/>
      <c r="T548" s="471"/>
      <c r="U548" s="390" t="str">
        <f t="array" ref="U548">IFERROR(IF(INDEX('Disaggregation Data'!$O$315:$O$576,MATCH(LEFT(X548,255),LEFT('Disaggregation Data'!$J$315:$J$576,255),0))=0,"",INDEX('Disaggregation Data'!$O$315:$O$576,MATCH(LEFT(X548,255),LEFT('Disaggregation Data'!J$315:$J$576,255),0))),"")</f>
        <v/>
      </c>
      <c r="V548" s="402" t="str">
        <f t="array" ref="V548">IFERROR(IF(INDEX('Disaggregation Data'!$P$315:$P$576,MATCH(LEFT(X548,255),LEFT('Disaggregation Data'!$J$315:$J$576,255),0))=0,"",INDEX('Disaggregation Data'!$P$315:$P$576,MATCH(LEFT(X548,255),LEFT('Disaggregation Data'!J$315:$J$576,255),0))),"")</f>
        <v/>
      </c>
      <c r="W548" s="472"/>
      <c r="X548" s="472" t="str">
        <f t="shared" si="36"/>
        <v/>
      </c>
      <c r="Y548" s="472">
        <f t="shared" si="37"/>
        <v>222</v>
      </c>
      <c r="Z548" s="472" t="str">
        <f t="shared" si="38"/>
        <v/>
      </c>
      <c r="AA548" s="472" t="b">
        <f t="shared" si="39"/>
        <v>0</v>
      </c>
      <c r="AB548" s="472" t="s">
        <v>2076</v>
      </c>
      <c r="AC548" s="472" t="str">
        <f t="array" ref="AC548">IFERROR(IF(INDEX('Disaggregation Records'!$G$95:$G$183,MATCH(LEFT(Z548,255),LEFT('Disaggregation Records'!$D$95:$D$183,255),0))=0,"",INDEX('Disaggregation Records'!$G$95:$G$183,MATCH(LEFT(Z548,255),LEFT('Disaggregation Records'!$D$95:$D$183,255),0))),"")</f>
        <v/>
      </c>
      <c r="AD548" s="472" t="s">
        <v>821</v>
      </c>
      <c r="AE548" s="219"/>
      <c r="AF548" s="135"/>
      <c r="AG548" s="135"/>
    </row>
    <row r="549" spans="1:33" ht="37.5" customHeight="1" x14ac:dyDescent="0.3">
      <c r="A549" s="367">
        <v>23</v>
      </c>
      <c r="B549" s="384" t="str">
        <f>IFERROR(VLOOKUP(A549,'Coverage Indicators - Section D'!$A$10:$Y$38,25,FALSE),"")</f>
        <v/>
      </c>
      <c r="C549" s="467" t="str">
        <f t="array" ref="C549">IFERROR(IF(INDEX('Disaggregation Records'!$E$95:$E$183,MATCH(LEFT(Z549,255),LEFT('Disaggregation Records'!$D$95:$D$183,255),0))=0,"",INDEX('Disaggregation Records'!$E$95:$E$183,MATCH(LEFT(Z549,255),LEFT('Disaggregation Records'!$D$95:$D$183,255),0))),"")</f>
        <v/>
      </c>
      <c r="D549" s="467" t="str">
        <f t="array" ref="D549">IFERROR(IF(INDEX('Disaggregation Records'!$F$95:$F$183,MATCH(LEFT(Z549,255),LEFT('Disaggregation Records'!$D$95:$D$183,255),0))=0,"",INDEX('Disaggregation Records'!$F$95:$F$183,MATCH(LEFT(Z549,255),LEFT('Disaggregation Records'!$D$95:$D$183,255),0))),"")</f>
        <v/>
      </c>
      <c r="E549" s="386" t="str">
        <f t="array" ref="E549">IFERROR(IF(INDEX('Disaggregation Data'!$K$315:$K$576,MATCH(LEFT(X549,255),LEFT('Disaggregation Data'!$J$315:$J$576,255),0))=0,"",INDEX('Disaggregation Data'!$K$315:$K$576,MATCH(LEFT(X549,255),LEFT('Disaggregation Data'!J$315:$J$576,255),0))),"")</f>
        <v/>
      </c>
      <c r="F549" s="387" t="str">
        <f t="array" ref="F549">IFERROR(IF(INDEX('Disaggregation Data'!$L$315:$L$576,MATCH(LEFT(X549,255),LEFT('Disaggregation Data'!$J$315:$J$576,255),0))=0,"",INDEX('Disaggregation Data'!$L$315:$L$576,MATCH(LEFT(X549,255),LEFT('Disaggregation Data'!J$315:$J$576,255),0))),"")</f>
        <v/>
      </c>
      <c r="G549" s="442" t="str">
        <f t="array" ref="G549">IFERROR(IF(INDEX('Disaggregation Data'!$M$315:$M$576,MATCH(LEFT(X549,255),LEFT('Disaggregation Data'!$J$315:$J$576,255),0))=0,(E549/F549)*100,INDEX('Disaggregation Data'!$M$315:$M$576,MATCH(LEFT(X549,255),LEFT('Disaggregation Data'!J$315:$J$576,255),0))),"")</f>
        <v/>
      </c>
      <c r="H549" s="390" t="str">
        <f t="array" ref="H549">IFERROR(IF(INDEX('Disaggregation Data'!$N$315:$N$576,MATCH(LEFT(X549,255),LEFT('Disaggregation Data'!$J$315:$J$576,255),0))=0,"",INDEX('Disaggregation Data'!$N$315:$N$576,MATCH(LEFT(X549,255),LEFT('Disaggregation Data'!J$315:$J$576,255),0))),"")</f>
        <v/>
      </c>
      <c r="I549" s="471"/>
      <c r="J549" s="471"/>
      <c r="K549" s="471"/>
      <c r="L549" s="471"/>
      <c r="M549" s="471"/>
      <c r="N549" s="471"/>
      <c r="O549" s="471"/>
      <c r="P549" s="471"/>
      <c r="Q549" s="471"/>
      <c r="R549" s="471"/>
      <c r="S549" s="471"/>
      <c r="T549" s="471"/>
      <c r="U549" s="390" t="str">
        <f t="array" ref="U549">IFERROR(IF(INDEX('Disaggregation Data'!$O$315:$O$576,MATCH(LEFT(X549,255),LEFT('Disaggregation Data'!$J$315:$J$576,255),0))=0,"",INDEX('Disaggregation Data'!$O$315:$O$576,MATCH(LEFT(X549,255),LEFT('Disaggregation Data'!J$315:$J$576,255),0))),"")</f>
        <v/>
      </c>
      <c r="V549" s="402" t="str">
        <f t="array" ref="V549">IFERROR(IF(INDEX('Disaggregation Data'!$P$315:$P$576,MATCH(LEFT(X549,255),LEFT('Disaggregation Data'!$J$315:$J$576,255),0))=0,"",INDEX('Disaggregation Data'!$P$315:$P$576,MATCH(LEFT(X549,255),LEFT('Disaggregation Data'!J$315:$J$576,255),0))),"")</f>
        <v/>
      </c>
      <c r="W549" s="472"/>
      <c r="X549" s="472" t="str">
        <f t="shared" si="36"/>
        <v/>
      </c>
      <c r="Y549" s="472">
        <f t="shared" si="37"/>
        <v>223</v>
      </c>
      <c r="Z549" s="472" t="str">
        <f t="shared" si="38"/>
        <v/>
      </c>
      <c r="AA549" s="472" t="b">
        <f t="shared" si="39"/>
        <v>0</v>
      </c>
      <c r="AB549" s="472" t="s">
        <v>2077</v>
      </c>
      <c r="AC549" s="472" t="str">
        <f t="array" ref="AC549">IFERROR(IF(INDEX('Disaggregation Records'!$G$95:$G$183,MATCH(LEFT(Z549,255),LEFT('Disaggregation Records'!$D$95:$D$183,255),0))=0,"",INDEX('Disaggregation Records'!$G$95:$G$183,MATCH(LEFT(Z549,255),LEFT('Disaggregation Records'!$D$95:$D$183,255),0))),"")</f>
        <v/>
      </c>
      <c r="AD549" s="472" t="s">
        <v>821</v>
      </c>
      <c r="AE549" s="219"/>
      <c r="AF549" s="135"/>
      <c r="AG549" s="135"/>
    </row>
    <row r="550" spans="1:33" ht="37.5" customHeight="1" x14ac:dyDescent="0.3">
      <c r="A550" s="367">
        <v>23</v>
      </c>
      <c r="B550" s="384" t="str">
        <f>IFERROR(VLOOKUP(A550,'Coverage Indicators - Section D'!$A$10:$Y$38,25,FALSE),"")</f>
        <v/>
      </c>
      <c r="C550" s="467" t="str">
        <f t="array" ref="C550">IFERROR(IF(INDEX('Disaggregation Records'!$E$95:$E$183,MATCH(LEFT(Z550,255),LEFT('Disaggregation Records'!$D$95:$D$183,255),0))=0,"",INDEX('Disaggregation Records'!$E$95:$E$183,MATCH(LEFT(Z550,255),LEFT('Disaggregation Records'!$D$95:$D$183,255),0))),"")</f>
        <v/>
      </c>
      <c r="D550" s="467" t="str">
        <f t="array" ref="D550">IFERROR(IF(INDEX('Disaggregation Records'!$F$95:$F$183,MATCH(LEFT(Z550,255),LEFT('Disaggregation Records'!$D$95:$D$183,255),0))=0,"",INDEX('Disaggregation Records'!$F$95:$F$183,MATCH(LEFT(Z550,255),LEFT('Disaggregation Records'!$D$95:$D$183,255),0))),"")</f>
        <v/>
      </c>
      <c r="E550" s="386" t="str">
        <f t="array" ref="E550">IFERROR(IF(INDEX('Disaggregation Data'!$K$315:$K$576,MATCH(LEFT(X550,255),LEFT('Disaggregation Data'!$J$315:$J$576,255),0))=0,"",INDEX('Disaggregation Data'!$K$315:$K$576,MATCH(LEFT(X550,255),LEFT('Disaggregation Data'!J$315:$J$576,255),0))),"")</f>
        <v/>
      </c>
      <c r="F550" s="387" t="str">
        <f t="array" ref="F550">IFERROR(IF(INDEX('Disaggregation Data'!$L$315:$L$576,MATCH(LEFT(X550,255),LEFT('Disaggregation Data'!$J$315:$J$576,255),0))=0,"",INDEX('Disaggregation Data'!$L$315:$L$576,MATCH(LEFT(X550,255),LEFT('Disaggregation Data'!J$315:$J$576,255),0))),"")</f>
        <v/>
      </c>
      <c r="G550" s="442" t="str">
        <f t="array" ref="G550">IFERROR(IF(INDEX('Disaggregation Data'!$M$315:$M$576,MATCH(LEFT(X550,255),LEFT('Disaggregation Data'!$J$315:$J$576,255),0))=0,(E550/F550)*100,INDEX('Disaggregation Data'!$M$315:$M$576,MATCH(LEFT(X550,255),LEFT('Disaggregation Data'!J$315:$J$576,255),0))),"")</f>
        <v/>
      </c>
      <c r="H550" s="390" t="str">
        <f t="array" ref="H550">IFERROR(IF(INDEX('Disaggregation Data'!$N$315:$N$576,MATCH(LEFT(X550,255),LEFT('Disaggregation Data'!$J$315:$J$576,255),0))=0,"",INDEX('Disaggregation Data'!$N$315:$N$576,MATCH(LEFT(X550,255),LEFT('Disaggregation Data'!J$315:$J$576,255),0))),"")</f>
        <v/>
      </c>
      <c r="I550" s="471"/>
      <c r="J550" s="471"/>
      <c r="K550" s="471"/>
      <c r="L550" s="471"/>
      <c r="M550" s="471"/>
      <c r="N550" s="471"/>
      <c r="O550" s="471"/>
      <c r="P550" s="471"/>
      <c r="Q550" s="471"/>
      <c r="R550" s="471"/>
      <c r="S550" s="471"/>
      <c r="T550" s="471"/>
      <c r="U550" s="390" t="str">
        <f t="array" ref="U550">IFERROR(IF(INDEX('Disaggregation Data'!$O$315:$O$576,MATCH(LEFT(X550,255),LEFT('Disaggregation Data'!$J$315:$J$576,255),0))=0,"",INDEX('Disaggregation Data'!$O$315:$O$576,MATCH(LEFT(X550,255),LEFT('Disaggregation Data'!J$315:$J$576,255),0))),"")</f>
        <v/>
      </c>
      <c r="V550" s="402" t="str">
        <f t="array" ref="V550">IFERROR(IF(INDEX('Disaggregation Data'!$P$315:$P$576,MATCH(LEFT(X550,255),LEFT('Disaggregation Data'!$J$315:$J$576,255),0))=0,"",INDEX('Disaggregation Data'!$P$315:$P$576,MATCH(LEFT(X550,255),LEFT('Disaggregation Data'!J$315:$J$576,255),0))),"")</f>
        <v/>
      </c>
      <c r="W550" s="472"/>
      <c r="X550" s="472" t="str">
        <f t="shared" si="36"/>
        <v/>
      </c>
      <c r="Y550" s="472">
        <f t="shared" si="37"/>
        <v>224</v>
      </c>
      <c r="Z550" s="472" t="str">
        <f t="shared" si="38"/>
        <v/>
      </c>
      <c r="AA550" s="472" t="b">
        <f t="shared" si="39"/>
        <v>0</v>
      </c>
      <c r="AB550" s="472" t="s">
        <v>2078</v>
      </c>
      <c r="AC550" s="472" t="str">
        <f t="array" ref="AC550">IFERROR(IF(INDEX('Disaggregation Records'!$G$95:$G$183,MATCH(LEFT(Z550,255),LEFT('Disaggregation Records'!$D$95:$D$183,255),0))=0,"",INDEX('Disaggregation Records'!$G$95:$G$183,MATCH(LEFT(Z550,255),LEFT('Disaggregation Records'!$D$95:$D$183,255),0))),"")</f>
        <v/>
      </c>
      <c r="AD550" s="472" t="s">
        <v>821</v>
      </c>
      <c r="AE550" s="219"/>
      <c r="AF550" s="135"/>
      <c r="AG550" s="135"/>
    </row>
    <row r="551" spans="1:33" ht="37.5" customHeight="1" x14ac:dyDescent="0.3">
      <c r="A551" s="367">
        <v>23</v>
      </c>
      <c r="B551" s="384" t="str">
        <f>IFERROR(VLOOKUP(A551,'Coverage Indicators - Section D'!$A$10:$Y$38,25,FALSE),"")</f>
        <v/>
      </c>
      <c r="C551" s="467" t="str">
        <f t="array" ref="C551">IFERROR(IF(INDEX('Disaggregation Records'!$E$95:$E$183,MATCH(LEFT(Z551,255),LEFT('Disaggregation Records'!$D$95:$D$183,255),0))=0,"",INDEX('Disaggregation Records'!$E$95:$E$183,MATCH(LEFT(Z551,255),LEFT('Disaggregation Records'!$D$95:$D$183,255),0))),"")</f>
        <v/>
      </c>
      <c r="D551" s="467" t="str">
        <f t="array" ref="D551">IFERROR(IF(INDEX('Disaggregation Records'!$F$95:$F$183,MATCH(LEFT(Z551,255),LEFT('Disaggregation Records'!$D$95:$D$183,255),0))=0,"",INDEX('Disaggregation Records'!$F$95:$F$183,MATCH(LEFT(Z551,255),LEFT('Disaggregation Records'!$D$95:$D$183,255),0))),"")</f>
        <v/>
      </c>
      <c r="E551" s="386" t="str">
        <f t="array" ref="E551">IFERROR(IF(INDEX('Disaggregation Data'!$K$315:$K$576,MATCH(LEFT(X551,255),LEFT('Disaggregation Data'!$J$315:$J$576,255),0))=0,"",INDEX('Disaggregation Data'!$K$315:$K$576,MATCH(LEFT(X551,255),LEFT('Disaggregation Data'!J$315:$J$576,255),0))),"")</f>
        <v/>
      </c>
      <c r="F551" s="387" t="str">
        <f t="array" ref="F551">IFERROR(IF(INDEX('Disaggregation Data'!$L$315:$L$576,MATCH(LEFT(X551,255),LEFT('Disaggregation Data'!$J$315:$J$576,255),0))=0,"",INDEX('Disaggregation Data'!$L$315:$L$576,MATCH(LEFT(X551,255),LEFT('Disaggregation Data'!J$315:$J$576,255),0))),"")</f>
        <v/>
      </c>
      <c r="G551" s="442" t="str">
        <f t="array" ref="G551">IFERROR(IF(INDEX('Disaggregation Data'!$M$315:$M$576,MATCH(LEFT(X551,255),LEFT('Disaggregation Data'!$J$315:$J$576,255),0))=0,(E551/F551)*100,INDEX('Disaggregation Data'!$M$315:$M$576,MATCH(LEFT(X551,255),LEFT('Disaggregation Data'!J$315:$J$576,255),0))),"")</f>
        <v/>
      </c>
      <c r="H551" s="390" t="str">
        <f t="array" ref="H551">IFERROR(IF(INDEX('Disaggregation Data'!$N$315:$N$576,MATCH(LEFT(X551,255),LEFT('Disaggregation Data'!$J$315:$J$576,255),0))=0,"",INDEX('Disaggregation Data'!$N$315:$N$576,MATCH(LEFT(X551,255),LEFT('Disaggregation Data'!J$315:$J$576,255),0))),"")</f>
        <v/>
      </c>
      <c r="I551" s="471"/>
      <c r="J551" s="471"/>
      <c r="K551" s="471"/>
      <c r="L551" s="471"/>
      <c r="M551" s="471"/>
      <c r="N551" s="471"/>
      <c r="O551" s="471"/>
      <c r="P551" s="471"/>
      <c r="Q551" s="471"/>
      <c r="R551" s="471"/>
      <c r="S551" s="471"/>
      <c r="T551" s="471"/>
      <c r="U551" s="390" t="str">
        <f t="array" ref="U551">IFERROR(IF(INDEX('Disaggregation Data'!$O$315:$O$576,MATCH(LEFT(X551,255),LEFT('Disaggregation Data'!$J$315:$J$576,255),0))=0,"",INDEX('Disaggregation Data'!$O$315:$O$576,MATCH(LEFT(X551,255),LEFT('Disaggregation Data'!J$315:$J$576,255),0))),"")</f>
        <v/>
      </c>
      <c r="V551" s="402" t="str">
        <f t="array" ref="V551">IFERROR(IF(INDEX('Disaggregation Data'!$P$315:$P$576,MATCH(LEFT(X551,255),LEFT('Disaggregation Data'!$J$315:$J$576,255),0))=0,"",INDEX('Disaggregation Data'!$P$315:$P$576,MATCH(LEFT(X551,255),LEFT('Disaggregation Data'!J$315:$J$576,255),0))),"")</f>
        <v/>
      </c>
      <c r="W551" s="472"/>
      <c r="X551" s="472" t="str">
        <f t="shared" si="36"/>
        <v/>
      </c>
      <c r="Y551" s="472">
        <f t="shared" si="37"/>
        <v>225</v>
      </c>
      <c r="Z551" s="472" t="str">
        <f t="shared" si="38"/>
        <v/>
      </c>
      <c r="AA551" s="472" t="b">
        <f t="shared" si="39"/>
        <v>0</v>
      </c>
      <c r="AB551" s="472" t="s">
        <v>2079</v>
      </c>
      <c r="AC551" s="472" t="str">
        <f t="array" ref="AC551">IFERROR(IF(INDEX('Disaggregation Records'!$G$95:$G$183,MATCH(LEFT(Z551,255),LEFT('Disaggregation Records'!$D$95:$D$183,255),0))=0,"",INDEX('Disaggregation Records'!$G$95:$G$183,MATCH(LEFT(Z551,255),LEFT('Disaggregation Records'!$D$95:$D$183,255),0))),"")</f>
        <v/>
      </c>
      <c r="AD551" s="472" t="s">
        <v>821</v>
      </c>
      <c r="AE551" s="219"/>
      <c r="AF551" s="135"/>
      <c r="AG551" s="135"/>
    </row>
    <row r="552" spans="1:33" ht="37.5" customHeight="1" x14ac:dyDescent="0.3">
      <c r="A552" s="367">
        <v>23</v>
      </c>
      <c r="B552" s="384" t="str">
        <f>IFERROR(VLOOKUP(A552,'Coverage Indicators - Section D'!$A$10:$Y$38,25,FALSE),"")</f>
        <v/>
      </c>
      <c r="C552" s="467" t="str">
        <f t="array" ref="C552">IFERROR(IF(INDEX('Disaggregation Records'!$E$95:$E$183,MATCH(LEFT(Z552,255),LEFT('Disaggregation Records'!$D$95:$D$183,255),0))=0,"",INDEX('Disaggregation Records'!$E$95:$E$183,MATCH(LEFT(Z552,255),LEFT('Disaggregation Records'!$D$95:$D$183,255),0))),"")</f>
        <v/>
      </c>
      <c r="D552" s="467" t="str">
        <f t="array" ref="D552">IFERROR(IF(INDEX('Disaggregation Records'!$F$95:$F$183,MATCH(LEFT(Z552,255),LEFT('Disaggregation Records'!$D$95:$D$183,255),0))=0,"",INDEX('Disaggregation Records'!$F$95:$F$183,MATCH(LEFT(Z552,255),LEFT('Disaggregation Records'!$D$95:$D$183,255),0))),"")</f>
        <v/>
      </c>
      <c r="E552" s="386" t="str">
        <f t="array" ref="E552">IFERROR(IF(INDEX('Disaggregation Data'!$K$315:$K$576,MATCH(LEFT(X552,255),LEFT('Disaggregation Data'!$J$315:$J$576,255),0))=0,"",INDEX('Disaggregation Data'!$K$315:$K$576,MATCH(LEFT(X552,255),LEFT('Disaggregation Data'!J$315:$J$576,255),0))),"")</f>
        <v/>
      </c>
      <c r="F552" s="387" t="str">
        <f t="array" ref="F552">IFERROR(IF(INDEX('Disaggregation Data'!$L$315:$L$576,MATCH(LEFT(X552,255),LEFT('Disaggregation Data'!$J$315:$J$576,255),0))=0,"",INDEX('Disaggregation Data'!$L$315:$L$576,MATCH(LEFT(X552,255),LEFT('Disaggregation Data'!J$315:$J$576,255),0))),"")</f>
        <v/>
      </c>
      <c r="G552" s="442" t="str">
        <f t="array" ref="G552">IFERROR(IF(INDEX('Disaggregation Data'!$M$315:$M$576,MATCH(LEFT(X552,255),LEFT('Disaggregation Data'!$J$315:$J$576,255),0))=0,(E552/F552)*100,INDEX('Disaggregation Data'!$M$315:$M$576,MATCH(LEFT(X552,255),LEFT('Disaggregation Data'!J$315:$J$576,255),0))),"")</f>
        <v/>
      </c>
      <c r="H552" s="390" t="str">
        <f t="array" ref="H552">IFERROR(IF(INDEX('Disaggregation Data'!$N$315:$N$576,MATCH(LEFT(X552,255),LEFT('Disaggregation Data'!$J$315:$J$576,255),0))=0,"",INDEX('Disaggregation Data'!$N$315:$N$576,MATCH(LEFT(X552,255),LEFT('Disaggregation Data'!J$315:$J$576,255),0))),"")</f>
        <v/>
      </c>
      <c r="I552" s="471"/>
      <c r="J552" s="471"/>
      <c r="K552" s="471"/>
      <c r="L552" s="471"/>
      <c r="M552" s="471"/>
      <c r="N552" s="471"/>
      <c r="O552" s="471"/>
      <c r="P552" s="471"/>
      <c r="Q552" s="471"/>
      <c r="R552" s="471"/>
      <c r="S552" s="471"/>
      <c r="T552" s="471"/>
      <c r="U552" s="390" t="str">
        <f t="array" ref="U552">IFERROR(IF(INDEX('Disaggregation Data'!$O$315:$O$576,MATCH(LEFT(X552,255),LEFT('Disaggregation Data'!$J$315:$J$576,255),0))=0,"",INDEX('Disaggregation Data'!$O$315:$O$576,MATCH(LEFT(X552,255),LEFT('Disaggregation Data'!J$315:$J$576,255),0))),"")</f>
        <v/>
      </c>
      <c r="V552" s="402" t="str">
        <f t="array" ref="V552">IFERROR(IF(INDEX('Disaggregation Data'!$P$315:$P$576,MATCH(LEFT(X552,255),LEFT('Disaggregation Data'!$J$315:$J$576,255),0))=0,"",INDEX('Disaggregation Data'!$P$315:$P$576,MATCH(LEFT(X552,255),LEFT('Disaggregation Data'!J$315:$J$576,255),0))),"")</f>
        <v/>
      </c>
      <c r="W552" s="472"/>
      <c r="X552" s="472" t="str">
        <f t="shared" si="36"/>
        <v/>
      </c>
      <c r="Y552" s="472">
        <f t="shared" si="37"/>
        <v>226</v>
      </c>
      <c r="Z552" s="472" t="str">
        <f t="shared" si="38"/>
        <v/>
      </c>
      <c r="AA552" s="472" t="b">
        <f t="shared" si="39"/>
        <v>0</v>
      </c>
      <c r="AB552" s="472" t="s">
        <v>2080</v>
      </c>
      <c r="AC552" s="472" t="str">
        <f t="array" ref="AC552">IFERROR(IF(INDEX('Disaggregation Records'!$G$95:$G$183,MATCH(LEFT(Z552,255),LEFT('Disaggregation Records'!$D$95:$D$183,255),0))=0,"",INDEX('Disaggregation Records'!$G$95:$G$183,MATCH(LEFT(Z552,255),LEFT('Disaggregation Records'!$D$95:$D$183,255),0))),"")</f>
        <v/>
      </c>
      <c r="AD552" s="472" t="s">
        <v>821</v>
      </c>
      <c r="AE552" s="219"/>
      <c r="AF552" s="135"/>
      <c r="AG552" s="135"/>
    </row>
    <row r="553" spans="1:33" ht="37.5" customHeight="1" x14ac:dyDescent="0.3">
      <c r="A553" s="367">
        <v>23</v>
      </c>
      <c r="B553" s="384" t="str">
        <f>IFERROR(VLOOKUP(A553,'Coverage Indicators - Section D'!$A$10:$Y$38,25,FALSE),"")</f>
        <v/>
      </c>
      <c r="C553" s="467" t="str">
        <f t="array" ref="C553">IFERROR(IF(INDEX('Disaggregation Records'!$E$95:$E$183,MATCH(LEFT(Z553,255),LEFT('Disaggregation Records'!$D$95:$D$183,255),0))=0,"",INDEX('Disaggregation Records'!$E$95:$E$183,MATCH(LEFT(Z553,255),LEFT('Disaggregation Records'!$D$95:$D$183,255),0))),"")</f>
        <v/>
      </c>
      <c r="D553" s="467" t="str">
        <f t="array" ref="D553">IFERROR(IF(INDEX('Disaggregation Records'!$F$95:$F$183,MATCH(LEFT(Z553,255),LEFT('Disaggregation Records'!$D$95:$D$183,255),0))=0,"",INDEX('Disaggregation Records'!$F$95:$F$183,MATCH(LEFT(Z553,255),LEFT('Disaggregation Records'!$D$95:$D$183,255),0))),"")</f>
        <v/>
      </c>
      <c r="E553" s="386" t="str">
        <f t="array" ref="E553">IFERROR(IF(INDEX('Disaggregation Data'!$K$315:$K$576,MATCH(LEFT(X553,255),LEFT('Disaggregation Data'!$J$315:$J$576,255),0))=0,"",INDEX('Disaggregation Data'!$K$315:$K$576,MATCH(LEFT(X553,255),LEFT('Disaggregation Data'!J$315:$J$576,255),0))),"")</f>
        <v/>
      </c>
      <c r="F553" s="387" t="str">
        <f t="array" ref="F553">IFERROR(IF(INDEX('Disaggregation Data'!$L$315:$L$576,MATCH(LEFT(X553,255),LEFT('Disaggregation Data'!$J$315:$J$576,255),0))=0,"",INDEX('Disaggregation Data'!$L$315:$L$576,MATCH(LEFT(X553,255),LEFT('Disaggregation Data'!J$315:$J$576,255),0))),"")</f>
        <v/>
      </c>
      <c r="G553" s="442" t="str">
        <f t="array" ref="G553">IFERROR(IF(INDEX('Disaggregation Data'!$M$315:$M$576,MATCH(LEFT(X553,255),LEFT('Disaggregation Data'!$J$315:$J$576,255),0))=0,(E553/F553)*100,INDEX('Disaggregation Data'!$M$315:$M$576,MATCH(LEFT(X553,255),LEFT('Disaggregation Data'!J$315:$J$576,255),0))),"")</f>
        <v/>
      </c>
      <c r="H553" s="390" t="str">
        <f t="array" ref="H553">IFERROR(IF(INDEX('Disaggregation Data'!$N$315:$N$576,MATCH(LEFT(X553,255),LEFT('Disaggregation Data'!$J$315:$J$576,255),0))=0,"",INDEX('Disaggregation Data'!$N$315:$N$576,MATCH(LEFT(X553,255),LEFT('Disaggregation Data'!J$315:$J$576,255),0))),"")</f>
        <v/>
      </c>
      <c r="I553" s="471"/>
      <c r="J553" s="471"/>
      <c r="K553" s="471"/>
      <c r="L553" s="471"/>
      <c r="M553" s="471"/>
      <c r="N553" s="471"/>
      <c r="O553" s="471"/>
      <c r="P553" s="471"/>
      <c r="Q553" s="471"/>
      <c r="R553" s="471"/>
      <c r="S553" s="471"/>
      <c r="T553" s="471"/>
      <c r="U553" s="390" t="str">
        <f t="array" ref="U553">IFERROR(IF(INDEX('Disaggregation Data'!$O$315:$O$576,MATCH(LEFT(X553,255),LEFT('Disaggregation Data'!$J$315:$J$576,255),0))=0,"",INDEX('Disaggregation Data'!$O$315:$O$576,MATCH(LEFT(X553,255),LEFT('Disaggregation Data'!J$315:$J$576,255),0))),"")</f>
        <v/>
      </c>
      <c r="V553" s="402" t="str">
        <f t="array" ref="V553">IFERROR(IF(INDEX('Disaggregation Data'!$P$315:$P$576,MATCH(LEFT(X553,255),LEFT('Disaggregation Data'!$J$315:$J$576,255),0))=0,"",INDEX('Disaggregation Data'!$P$315:$P$576,MATCH(LEFT(X553,255),LEFT('Disaggregation Data'!J$315:$J$576,255),0))),"")</f>
        <v/>
      </c>
      <c r="W553" s="472"/>
      <c r="X553" s="472" t="str">
        <f t="shared" si="36"/>
        <v/>
      </c>
      <c r="Y553" s="472">
        <f t="shared" si="37"/>
        <v>227</v>
      </c>
      <c r="Z553" s="472" t="str">
        <f t="shared" si="38"/>
        <v/>
      </c>
      <c r="AA553" s="472" t="b">
        <f t="shared" si="39"/>
        <v>0</v>
      </c>
      <c r="AB553" s="472" t="s">
        <v>2081</v>
      </c>
      <c r="AC553" s="472" t="str">
        <f t="array" ref="AC553">IFERROR(IF(INDEX('Disaggregation Records'!$G$95:$G$183,MATCH(LEFT(Z553,255),LEFT('Disaggregation Records'!$D$95:$D$183,255),0))=0,"",INDEX('Disaggregation Records'!$G$95:$G$183,MATCH(LEFT(Z553,255),LEFT('Disaggregation Records'!$D$95:$D$183,255),0))),"")</f>
        <v/>
      </c>
      <c r="AD553" s="472" t="s">
        <v>821</v>
      </c>
      <c r="AE553" s="219"/>
      <c r="AF553" s="135"/>
      <c r="AG553" s="135"/>
    </row>
    <row r="554" spans="1:33" ht="37.5" customHeight="1" x14ac:dyDescent="0.3">
      <c r="A554" s="367">
        <v>23</v>
      </c>
      <c r="B554" s="384" t="str">
        <f>IFERROR(VLOOKUP(A554,'Coverage Indicators - Section D'!$A$10:$Y$38,25,FALSE),"")</f>
        <v/>
      </c>
      <c r="C554" s="467" t="str">
        <f t="array" ref="C554">IFERROR(IF(INDEX('Disaggregation Records'!$E$95:$E$183,MATCH(LEFT(Z554,255),LEFT('Disaggregation Records'!$D$95:$D$183,255),0))=0,"",INDEX('Disaggregation Records'!$E$95:$E$183,MATCH(LEFT(Z554,255),LEFT('Disaggregation Records'!$D$95:$D$183,255),0))),"")</f>
        <v/>
      </c>
      <c r="D554" s="467" t="str">
        <f t="array" ref="D554">IFERROR(IF(INDEX('Disaggregation Records'!$F$95:$F$183,MATCH(LEFT(Z554,255),LEFT('Disaggregation Records'!$D$95:$D$183,255),0))=0,"",INDEX('Disaggregation Records'!$F$95:$F$183,MATCH(LEFT(Z554,255),LEFT('Disaggregation Records'!$D$95:$D$183,255),0))),"")</f>
        <v/>
      </c>
      <c r="E554" s="386" t="str">
        <f t="array" ref="E554">IFERROR(IF(INDEX('Disaggregation Data'!$K$315:$K$576,MATCH(LEFT(X554,255),LEFT('Disaggregation Data'!$J$315:$J$576,255),0))=0,"",INDEX('Disaggregation Data'!$K$315:$K$576,MATCH(LEFT(X554,255),LEFT('Disaggregation Data'!J$315:$J$576,255),0))),"")</f>
        <v/>
      </c>
      <c r="F554" s="387" t="str">
        <f t="array" ref="F554">IFERROR(IF(INDEX('Disaggregation Data'!$L$315:$L$576,MATCH(LEFT(X554,255),LEFT('Disaggregation Data'!$J$315:$J$576,255),0))=0,"",INDEX('Disaggregation Data'!$L$315:$L$576,MATCH(LEFT(X554,255),LEFT('Disaggregation Data'!J$315:$J$576,255),0))),"")</f>
        <v/>
      </c>
      <c r="G554" s="442" t="str">
        <f t="array" ref="G554">IFERROR(IF(INDEX('Disaggregation Data'!$M$315:$M$576,MATCH(LEFT(X554,255),LEFT('Disaggregation Data'!$J$315:$J$576,255),0))=0,(E554/F554)*100,INDEX('Disaggregation Data'!$M$315:$M$576,MATCH(LEFT(X554,255),LEFT('Disaggregation Data'!J$315:$J$576,255),0))),"")</f>
        <v/>
      </c>
      <c r="H554" s="390" t="str">
        <f t="array" ref="H554">IFERROR(IF(INDEX('Disaggregation Data'!$N$315:$N$576,MATCH(LEFT(X554,255),LEFT('Disaggregation Data'!$J$315:$J$576,255),0))=0,"",INDEX('Disaggregation Data'!$N$315:$N$576,MATCH(LEFT(X554,255),LEFT('Disaggregation Data'!J$315:$J$576,255),0))),"")</f>
        <v/>
      </c>
      <c r="I554" s="471"/>
      <c r="J554" s="471"/>
      <c r="K554" s="471"/>
      <c r="L554" s="471"/>
      <c r="M554" s="471"/>
      <c r="N554" s="471"/>
      <c r="O554" s="471"/>
      <c r="P554" s="471"/>
      <c r="Q554" s="471"/>
      <c r="R554" s="471"/>
      <c r="S554" s="471"/>
      <c r="T554" s="471"/>
      <c r="U554" s="390" t="str">
        <f t="array" ref="U554">IFERROR(IF(INDEX('Disaggregation Data'!$O$315:$O$576,MATCH(LEFT(X554,255),LEFT('Disaggregation Data'!$J$315:$J$576,255),0))=0,"",INDEX('Disaggregation Data'!$O$315:$O$576,MATCH(LEFT(X554,255),LEFT('Disaggregation Data'!J$315:$J$576,255),0))),"")</f>
        <v/>
      </c>
      <c r="V554" s="402" t="str">
        <f t="array" ref="V554">IFERROR(IF(INDEX('Disaggregation Data'!$P$315:$P$576,MATCH(LEFT(X554,255),LEFT('Disaggregation Data'!$J$315:$J$576,255),0))=0,"",INDEX('Disaggregation Data'!$P$315:$P$576,MATCH(LEFT(X554,255),LEFT('Disaggregation Data'!J$315:$J$576,255),0))),"")</f>
        <v/>
      </c>
      <c r="W554" s="472"/>
      <c r="X554" s="472" t="str">
        <f t="shared" si="36"/>
        <v/>
      </c>
      <c r="Y554" s="472">
        <f t="shared" si="37"/>
        <v>228</v>
      </c>
      <c r="Z554" s="472" t="str">
        <f t="shared" si="38"/>
        <v/>
      </c>
      <c r="AA554" s="472" t="b">
        <f t="shared" si="39"/>
        <v>0</v>
      </c>
      <c r="AB554" s="472" t="s">
        <v>2082</v>
      </c>
      <c r="AC554" s="472" t="str">
        <f t="array" ref="AC554">IFERROR(IF(INDEX('Disaggregation Records'!$G$95:$G$183,MATCH(LEFT(Z554,255),LEFT('Disaggregation Records'!$D$95:$D$183,255),0))=0,"",INDEX('Disaggregation Records'!$G$95:$G$183,MATCH(LEFT(Z554,255),LEFT('Disaggregation Records'!$D$95:$D$183,255),0))),"")</f>
        <v/>
      </c>
      <c r="AD554" s="472" t="s">
        <v>821</v>
      </c>
      <c r="AE554" s="219"/>
      <c r="AF554" s="135"/>
      <c r="AG554" s="135"/>
    </row>
    <row r="555" spans="1:33" ht="37.5" customHeight="1" x14ac:dyDescent="0.3">
      <c r="A555" s="367">
        <v>23</v>
      </c>
      <c r="B555" s="384" t="str">
        <f>IFERROR(VLOOKUP(A555,'Coverage Indicators - Section D'!$A$10:$Y$38,25,FALSE),"")</f>
        <v/>
      </c>
      <c r="C555" s="467" t="str">
        <f t="array" ref="C555">IFERROR(IF(INDEX('Disaggregation Records'!$E$95:$E$183,MATCH(LEFT(Z555,255),LEFT('Disaggregation Records'!$D$95:$D$183,255),0))=0,"",INDEX('Disaggregation Records'!$E$95:$E$183,MATCH(LEFT(Z555,255),LEFT('Disaggregation Records'!$D$95:$D$183,255),0))),"")</f>
        <v/>
      </c>
      <c r="D555" s="467" t="str">
        <f t="array" ref="D555">IFERROR(IF(INDEX('Disaggregation Records'!$F$95:$F$183,MATCH(LEFT(Z555,255),LEFT('Disaggregation Records'!$D$95:$D$183,255),0))=0,"",INDEX('Disaggregation Records'!$F$95:$F$183,MATCH(LEFT(Z555,255),LEFT('Disaggregation Records'!$D$95:$D$183,255),0))),"")</f>
        <v/>
      </c>
      <c r="E555" s="386" t="str">
        <f t="array" ref="E555">IFERROR(IF(INDEX('Disaggregation Data'!$K$315:$K$576,MATCH(LEFT(X555,255),LEFT('Disaggregation Data'!$J$315:$J$576,255),0))=0,"",INDEX('Disaggregation Data'!$K$315:$K$576,MATCH(LEFT(X555,255),LEFT('Disaggregation Data'!J$315:$J$576,255),0))),"")</f>
        <v/>
      </c>
      <c r="F555" s="387" t="str">
        <f t="array" ref="F555">IFERROR(IF(INDEX('Disaggregation Data'!$L$315:$L$576,MATCH(LEFT(X555,255),LEFT('Disaggregation Data'!$J$315:$J$576,255),0))=0,"",INDEX('Disaggregation Data'!$L$315:$L$576,MATCH(LEFT(X555,255),LEFT('Disaggregation Data'!J$315:$J$576,255),0))),"")</f>
        <v/>
      </c>
      <c r="G555" s="442" t="str">
        <f t="array" ref="G555">IFERROR(IF(INDEX('Disaggregation Data'!$M$315:$M$576,MATCH(LEFT(X555,255),LEFT('Disaggregation Data'!$J$315:$J$576,255),0))=0,(E555/F555)*100,INDEX('Disaggregation Data'!$M$315:$M$576,MATCH(LEFT(X555,255),LEFT('Disaggregation Data'!J$315:$J$576,255),0))),"")</f>
        <v/>
      </c>
      <c r="H555" s="390" t="str">
        <f t="array" ref="H555">IFERROR(IF(INDEX('Disaggregation Data'!$N$315:$N$576,MATCH(LEFT(X555,255),LEFT('Disaggregation Data'!$J$315:$J$576,255),0))=0,"",INDEX('Disaggregation Data'!$N$315:$N$576,MATCH(LEFT(X555,255),LEFT('Disaggregation Data'!J$315:$J$576,255),0))),"")</f>
        <v/>
      </c>
      <c r="I555" s="471"/>
      <c r="J555" s="471"/>
      <c r="K555" s="471"/>
      <c r="L555" s="471"/>
      <c r="M555" s="471"/>
      <c r="N555" s="471"/>
      <c r="O555" s="471"/>
      <c r="P555" s="471"/>
      <c r="Q555" s="471"/>
      <c r="R555" s="471"/>
      <c r="S555" s="471"/>
      <c r="T555" s="471"/>
      <c r="U555" s="390" t="str">
        <f t="array" ref="U555">IFERROR(IF(INDEX('Disaggregation Data'!$O$315:$O$576,MATCH(LEFT(X555,255),LEFT('Disaggregation Data'!$J$315:$J$576,255),0))=0,"",INDEX('Disaggregation Data'!$O$315:$O$576,MATCH(LEFT(X555,255),LEFT('Disaggregation Data'!J$315:$J$576,255),0))),"")</f>
        <v/>
      </c>
      <c r="V555" s="402" t="str">
        <f t="array" ref="V555">IFERROR(IF(INDEX('Disaggregation Data'!$P$315:$P$576,MATCH(LEFT(X555,255),LEFT('Disaggregation Data'!$J$315:$J$576,255),0))=0,"",INDEX('Disaggregation Data'!$P$315:$P$576,MATCH(LEFT(X555,255),LEFT('Disaggregation Data'!J$315:$J$576,255),0))),"")</f>
        <v/>
      </c>
      <c r="W555" s="472"/>
      <c r="X555" s="472" t="str">
        <f t="shared" si="36"/>
        <v/>
      </c>
      <c r="Y555" s="472">
        <f t="shared" si="37"/>
        <v>229</v>
      </c>
      <c r="Z555" s="472" t="str">
        <f t="shared" si="38"/>
        <v/>
      </c>
      <c r="AA555" s="472" t="b">
        <f t="shared" si="39"/>
        <v>0</v>
      </c>
      <c r="AB555" s="472" t="s">
        <v>2083</v>
      </c>
      <c r="AC555" s="472" t="str">
        <f t="array" ref="AC555">IFERROR(IF(INDEX('Disaggregation Records'!$G$95:$G$183,MATCH(LEFT(Z555,255),LEFT('Disaggregation Records'!$D$95:$D$183,255),0))=0,"",INDEX('Disaggregation Records'!$G$95:$G$183,MATCH(LEFT(Z555,255),LEFT('Disaggregation Records'!$D$95:$D$183,255),0))),"")</f>
        <v/>
      </c>
      <c r="AD555" s="472" t="s">
        <v>821</v>
      </c>
      <c r="AE555" s="219"/>
      <c r="AF555" s="135"/>
      <c r="AG555" s="135"/>
    </row>
    <row r="556" spans="1:33" ht="37.5" customHeight="1" x14ac:dyDescent="0.3">
      <c r="A556" s="367">
        <v>23</v>
      </c>
      <c r="B556" s="384" t="str">
        <f>IFERROR(VLOOKUP(A556,'Coverage Indicators - Section D'!$A$10:$Y$38,25,FALSE),"")</f>
        <v/>
      </c>
      <c r="C556" s="467" t="str">
        <f t="array" ref="C556">IFERROR(IF(INDEX('Disaggregation Records'!$E$95:$E$183,MATCH(LEFT(Z556,255),LEFT('Disaggregation Records'!$D$95:$D$183,255),0))=0,"",INDEX('Disaggregation Records'!$E$95:$E$183,MATCH(LEFT(Z556,255),LEFT('Disaggregation Records'!$D$95:$D$183,255),0))),"")</f>
        <v/>
      </c>
      <c r="D556" s="467" t="str">
        <f t="array" ref="D556">IFERROR(IF(INDEX('Disaggregation Records'!$F$95:$F$183,MATCH(LEFT(Z556,255),LEFT('Disaggregation Records'!$D$95:$D$183,255),0))=0,"",INDEX('Disaggregation Records'!$F$95:$F$183,MATCH(LEFT(Z556,255),LEFT('Disaggregation Records'!$D$95:$D$183,255),0))),"")</f>
        <v/>
      </c>
      <c r="E556" s="386" t="str">
        <f t="array" ref="E556">IFERROR(IF(INDEX('Disaggregation Data'!$K$315:$K$576,MATCH(LEFT(X556,255),LEFT('Disaggregation Data'!$J$315:$J$576,255),0))=0,"",INDEX('Disaggregation Data'!$K$315:$K$576,MATCH(LEFT(X556,255),LEFT('Disaggregation Data'!J$315:$J$576,255),0))),"")</f>
        <v/>
      </c>
      <c r="F556" s="387" t="str">
        <f t="array" ref="F556">IFERROR(IF(INDEX('Disaggregation Data'!$L$315:$L$576,MATCH(LEFT(X556,255),LEFT('Disaggregation Data'!$J$315:$J$576,255),0))=0,"",INDEX('Disaggregation Data'!$L$315:$L$576,MATCH(LEFT(X556,255),LEFT('Disaggregation Data'!J$315:$J$576,255),0))),"")</f>
        <v/>
      </c>
      <c r="G556" s="442" t="str">
        <f t="array" ref="G556">IFERROR(IF(INDEX('Disaggregation Data'!$M$315:$M$576,MATCH(LEFT(X556,255),LEFT('Disaggregation Data'!$J$315:$J$576,255),0))=0,(E556/F556)*100,INDEX('Disaggregation Data'!$M$315:$M$576,MATCH(LEFT(X556,255),LEFT('Disaggregation Data'!J$315:$J$576,255),0))),"")</f>
        <v/>
      </c>
      <c r="H556" s="390" t="str">
        <f t="array" ref="H556">IFERROR(IF(INDEX('Disaggregation Data'!$N$315:$N$576,MATCH(LEFT(X556,255),LEFT('Disaggregation Data'!$J$315:$J$576,255),0))=0,"",INDEX('Disaggregation Data'!$N$315:$N$576,MATCH(LEFT(X556,255),LEFT('Disaggregation Data'!J$315:$J$576,255),0))),"")</f>
        <v/>
      </c>
      <c r="I556" s="471"/>
      <c r="J556" s="471"/>
      <c r="K556" s="471"/>
      <c r="L556" s="471"/>
      <c r="M556" s="471"/>
      <c r="N556" s="471"/>
      <c r="O556" s="471"/>
      <c r="P556" s="471"/>
      <c r="Q556" s="471"/>
      <c r="R556" s="471"/>
      <c r="S556" s="471"/>
      <c r="T556" s="471"/>
      <c r="U556" s="390" t="str">
        <f t="array" ref="U556">IFERROR(IF(INDEX('Disaggregation Data'!$O$315:$O$576,MATCH(LEFT(X556,255),LEFT('Disaggregation Data'!$J$315:$J$576,255),0))=0,"",INDEX('Disaggregation Data'!$O$315:$O$576,MATCH(LEFT(X556,255),LEFT('Disaggregation Data'!J$315:$J$576,255),0))),"")</f>
        <v/>
      </c>
      <c r="V556" s="402" t="str">
        <f t="array" ref="V556">IFERROR(IF(INDEX('Disaggregation Data'!$P$315:$P$576,MATCH(LEFT(X556,255),LEFT('Disaggregation Data'!$J$315:$J$576,255),0))=0,"",INDEX('Disaggregation Data'!$P$315:$P$576,MATCH(LEFT(X556,255),LEFT('Disaggregation Data'!J$315:$J$576,255),0))),"")</f>
        <v/>
      </c>
      <c r="W556" s="472"/>
      <c r="X556" s="472" t="str">
        <f t="shared" si="36"/>
        <v/>
      </c>
      <c r="Y556" s="472">
        <f t="shared" si="37"/>
        <v>230</v>
      </c>
      <c r="Z556" s="472" t="str">
        <f t="shared" si="38"/>
        <v/>
      </c>
      <c r="AA556" s="472" t="b">
        <f t="shared" si="39"/>
        <v>0</v>
      </c>
      <c r="AB556" s="472" t="s">
        <v>2084</v>
      </c>
      <c r="AC556" s="472" t="str">
        <f t="array" ref="AC556">IFERROR(IF(INDEX('Disaggregation Records'!$G$95:$G$183,MATCH(LEFT(Z556,255),LEFT('Disaggregation Records'!$D$95:$D$183,255),0))=0,"",INDEX('Disaggregation Records'!$G$95:$G$183,MATCH(LEFT(Z556,255),LEFT('Disaggregation Records'!$D$95:$D$183,255),0))),"")</f>
        <v/>
      </c>
      <c r="AD556" s="472" t="s">
        <v>821</v>
      </c>
      <c r="AE556" s="219"/>
      <c r="AF556" s="135"/>
      <c r="AG556" s="135"/>
    </row>
    <row r="557" spans="1:33" ht="37.5" customHeight="1" x14ac:dyDescent="0.3">
      <c r="A557" s="367">
        <v>24</v>
      </c>
      <c r="B557" s="384" t="str">
        <f>IFERROR(VLOOKUP(A557,'Coverage Indicators - Section D'!$A$10:$Y$38,25,FALSE),"")</f>
        <v/>
      </c>
      <c r="C557" s="467" t="str">
        <f t="array" ref="C557">IFERROR(IF(INDEX('Disaggregation Records'!$E$95:$E$183,MATCH(LEFT(Z557,255),LEFT('Disaggregation Records'!$D$95:$D$183,255),0))=0,"",INDEX('Disaggregation Records'!$E$95:$E$183,MATCH(LEFT(Z557,255),LEFT('Disaggregation Records'!$D$95:$D$183,255),0))),"")</f>
        <v/>
      </c>
      <c r="D557" s="467" t="str">
        <f t="array" ref="D557">IFERROR(IF(INDEX('Disaggregation Records'!$F$95:$F$183,MATCH(LEFT(Z557,255),LEFT('Disaggregation Records'!$D$95:$D$183,255),0))=0,"",INDEX('Disaggregation Records'!$F$95:$F$183,MATCH(LEFT(Z557,255),LEFT('Disaggregation Records'!$D$95:$D$183,255),0))),"")</f>
        <v/>
      </c>
      <c r="E557" s="386" t="str">
        <f t="array" ref="E557">IFERROR(IF(INDEX('Disaggregation Data'!$K$315:$K$576,MATCH(LEFT(X557,255),LEFT('Disaggregation Data'!$J$315:$J$576,255),0))=0,"",INDEX('Disaggregation Data'!$K$315:$K$576,MATCH(LEFT(X557,255),LEFT('Disaggregation Data'!J$315:$J$576,255),0))),"")</f>
        <v/>
      </c>
      <c r="F557" s="387" t="str">
        <f t="array" ref="F557">IFERROR(IF(INDEX('Disaggregation Data'!$L$315:$L$576,MATCH(LEFT(X557,255),LEFT('Disaggregation Data'!$J$315:$J$576,255),0))=0,"",INDEX('Disaggregation Data'!$L$315:$L$576,MATCH(LEFT(X557,255),LEFT('Disaggregation Data'!J$315:$J$576,255),0))),"")</f>
        <v/>
      </c>
      <c r="G557" s="442" t="str">
        <f t="array" ref="G557">IFERROR(IF(INDEX('Disaggregation Data'!$M$315:$M$576,MATCH(LEFT(X557,255),LEFT('Disaggregation Data'!$J$315:$J$576,255),0))=0,(E557/F557)*100,INDEX('Disaggregation Data'!$M$315:$M$576,MATCH(LEFT(X557,255),LEFT('Disaggregation Data'!J$315:$J$576,255),0))),"")</f>
        <v/>
      </c>
      <c r="H557" s="390" t="str">
        <f t="array" ref="H557">IFERROR(IF(INDEX('Disaggregation Data'!$N$315:$N$576,MATCH(LEFT(X557,255),LEFT('Disaggregation Data'!$J$315:$J$576,255),0))=0,"",INDEX('Disaggregation Data'!$N$315:$N$576,MATCH(LEFT(X557,255),LEFT('Disaggregation Data'!J$315:$J$576,255),0))),"")</f>
        <v/>
      </c>
      <c r="I557" s="471"/>
      <c r="J557" s="471"/>
      <c r="K557" s="471"/>
      <c r="L557" s="471"/>
      <c r="M557" s="471"/>
      <c r="N557" s="471"/>
      <c r="O557" s="471"/>
      <c r="P557" s="471"/>
      <c r="Q557" s="471"/>
      <c r="R557" s="471"/>
      <c r="S557" s="471"/>
      <c r="T557" s="471"/>
      <c r="U557" s="390" t="str">
        <f t="array" ref="U557">IFERROR(IF(INDEX('Disaggregation Data'!$O$315:$O$576,MATCH(LEFT(X557,255),LEFT('Disaggregation Data'!$J$315:$J$576,255),0))=0,"",INDEX('Disaggregation Data'!$O$315:$O$576,MATCH(LEFT(X557,255),LEFT('Disaggregation Data'!J$315:$J$576,255),0))),"")</f>
        <v/>
      </c>
      <c r="V557" s="402" t="str">
        <f t="array" ref="V557">IFERROR(IF(INDEX('Disaggregation Data'!$P$315:$P$576,MATCH(LEFT(X557,255),LEFT('Disaggregation Data'!$J$315:$J$576,255),0))=0,"",INDEX('Disaggregation Data'!$P$315:$P$576,MATCH(LEFT(X557,255),LEFT('Disaggregation Data'!J$315:$J$576,255),0))),"")</f>
        <v/>
      </c>
      <c r="W557" s="472"/>
      <c r="X557" s="472" t="str">
        <f t="shared" si="36"/>
        <v/>
      </c>
      <c r="Y557" s="472">
        <f t="shared" si="37"/>
        <v>231</v>
      </c>
      <c r="Z557" s="472" t="str">
        <f t="shared" si="38"/>
        <v/>
      </c>
      <c r="AA557" s="472" t="b">
        <f t="shared" si="39"/>
        <v>0</v>
      </c>
      <c r="AB557" s="472" t="s">
        <v>2085</v>
      </c>
      <c r="AC557" s="472" t="str">
        <f t="array" ref="AC557">IFERROR(IF(INDEX('Disaggregation Records'!$G$95:$G$183,MATCH(LEFT(Z557,255),LEFT('Disaggregation Records'!$D$95:$D$183,255),0))=0,"",INDEX('Disaggregation Records'!$G$95:$G$183,MATCH(LEFT(Z557,255),LEFT('Disaggregation Records'!$D$95:$D$183,255),0))),"")</f>
        <v/>
      </c>
      <c r="AD557" s="472" t="s">
        <v>822</v>
      </c>
      <c r="AE557" s="219"/>
      <c r="AF557" s="135"/>
      <c r="AG557" s="135"/>
    </row>
    <row r="558" spans="1:33" ht="37.5" customHeight="1" x14ac:dyDescent="0.3">
      <c r="A558" s="367">
        <v>24</v>
      </c>
      <c r="B558" s="384" t="str">
        <f>IFERROR(VLOOKUP(A558,'Coverage Indicators - Section D'!$A$10:$Y$38,25,FALSE),"")</f>
        <v/>
      </c>
      <c r="C558" s="467" t="str">
        <f t="array" ref="C558">IFERROR(IF(INDEX('Disaggregation Records'!$E$95:$E$183,MATCH(LEFT(Z558,255),LEFT('Disaggregation Records'!$D$95:$D$183,255),0))=0,"",INDEX('Disaggregation Records'!$E$95:$E$183,MATCH(LEFT(Z558,255),LEFT('Disaggregation Records'!$D$95:$D$183,255),0))),"")</f>
        <v/>
      </c>
      <c r="D558" s="467" t="str">
        <f t="array" ref="D558">IFERROR(IF(INDEX('Disaggregation Records'!$F$95:$F$183,MATCH(LEFT(Z558,255),LEFT('Disaggregation Records'!$D$95:$D$183,255),0))=0,"",INDEX('Disaggregation Records'!$F$95:$F$183,MATCH(LEFT(Z558,255),LEFT('Disaggregation Records'!$D$95:$D$183,255),0))),"")</f>
        <v/>
      </c>
      <c r="E558" s="386" t="str">
        <f t="array" ref="E558">IFERROR(IF(INDEX('Disaggregation Data'!$K$315:$K$576,MATCH(LEFT(X558,255),LEFT('Disaggregation Data'!$J$315:$J$576,255),0))=0,"",INDEX('Disaggregation Data'!$K$315:$K$576,MATCH(LEFT(X558,255),LEFT('Disaggregation Data'!J$315:$J$576,255),0))),"")</f>
        <v/>
      </c>
      <c r="F558" s="387" t="str">
        <f t="array" ref="F558">IFERROR(IF(INDEX('Disaggregation Data'!$L$315:$L$576,MATCH(LEFT(X558,255),LEFT('Disaggregation Data'!$J$315:$J$576,255),0))=0,"",INDEX('Disaggregation Data'!$L$315:$L$576,MATCH(LEFT(X558,255),LEFT('Disaggregation Data'!J$315:$J$576,255),0))),"")</f>
        <v/>
      </c>
      <c r="G558" s="442" t="str">
        <f t="array" ref="G558">IFERROR(IF(INDEX('Disaggregation Data'!$M$315:$M$576,MATCH(LEFT(X558,255),LEFT('Disaggregation Data'!$J$315:$J$576,255),0))=0,(E558/F558)*100,INDEX('Disaggregation Data'!$M$315:$M$576,MATCH(LEFT(X558,255),LEFT('Disaggregation Data'!J$315:$J$576,255),0))),"")</f>
        <v/>
      </c>
      <c r="H558" s="390" t="str">
        <f t="array" ref="H558">IFERROR(IF(INDEX('Disaggregation Data'!$N$315:$N$576,MATCH(LEFT(X558,255),LEFT('Disaggregation Data'!$J$315:$J$576,255),0))=0,"",INDEX('Disaggregation Data'!$N$315:$N$576,MATCH(LEFT(X558,255),LEFT('Disaggregation Data'!J$315:$J$576,255),0))),"")</f>
        <v/>
      </c>
      <c r="I558" s="471"/>
      <c r="J558" s="471"/>
      <c r="K558" s="471"/>
      <c r="L558" s="471"/>
      <c r="M558" s="471"/>
      <c r="N558" s="471"/>
      <c r="O558" s="471"/>
      <c r="P558" s="471"/>
      <c r="Q558" s="471"/>
      <c r="R558" s="471"/>
      <c r="S558" s="471"/>
      <c r="T558" s="471"/>
      <c r="U558" s="390" t="str">
        <f t="array" ref="U558">IFERROR(IF(INDEX('Disaggregation Data'!$O$315:$O$576,MATCH(LEFT(X558,255),LEFT('Disaggregation Data'!$J$315:$J$576,255),0))=0,"",INDEX('Disaggregation Data'!$O$315:$O$576,MATCH(LEFT(X558,255),LEFT('Disaggregation Data'!J$315:$J$576,255),0))),"")</f>
        <v/>
      </c>
      <c r="V558" s="402" t="str">
        <f t="array" ref="V558">IFERROR(IF(INDEX('Disaggregation Data'!$P$315:$P$576,MATCH(LEFT(X558,255),LEFT('Disaggregation Data'!$J$315:$J$576,255),0))=0,"",INDEX('Disaggregation Data'!$P$315:$P$576,MATCH(LEFT(X558,255),LEFT('Disaggregation Data'!J$315:$J$576,255),0))),"")</f>
        <v/>
      </c>
      <c r="W558" s="472"/>
      <c r="X558" s="472" t="str">
        <f t="shared" si="36"/>
        <v/>
      </c>
      <c r="Y558" s="472">
        <f t="shared" si="37"/>
        <v>232</v>
      </c>
      <c r="Z558" s="472" t="str">
        <f t="shared" si="38"/>
        <v/>
      </c>
      <c r="AA558" s="472" t="b">
        <f t="shared" si="39"/>
        <v>0</v>
      </c>
      <c r="AB558" s="472" t="s">
        <v>2086</v>
      </c>
      <c r="AC558" s="472" t="str">
        <f t="array" ref="AC558">IFERROR(IF(INDEX('Disaggregation Records'!$G$95:$G$183,MATCH(LEFT(Z558,255),LEFT('Disaggregation Records'!$D$95:$D$183,255),0))=0,"",INDEX('Disaggregation Records'!$G$95:$G$183,MATCH(LEFT(Z558,255),LEFT('Disaggregation Records'!$D$95:$D$183,255),0))),"")</f>
        <v/>
      </c>
      <c r="AD558" s="472" t="s">
        <v>822</v>
      </c>
      <c r="AE558" s="219"/>
      <c r="AF558" s="135"/>
      <c r="AG558" s="135"/>
    </row>
    <row r="559" spans="1:33" ht="37.5" customHeight="1" x14ac:dyDescent="0.3">
      <c r="A559" s="367">
        <v>24</v>
      </c>
      <c r="B559" s="384" t="str">
        <f>IFERROR(VLOOKUP(A559,'Coverage Indicators - Section D'!$A$10:$Y$38,25,FALSE),"")</f>
        <v/>
      </c>
      <c r="C559" s="467" t="str">
        <f t="array" ref="C559">IFERROR(IF(INDEX('Disaggregation Records'!$E$95:$E$183,MATCH(LEFT(Z559,255),LEFT('Disaggregation Records'!$D$95:$D$183,255),0))=0,"",INDEX('Disaggregation Records'!$E$95:$E$183,MATCH(LEFT(Z559,255),LEFT('Disaggregation Records'!$D$95:$D$183,255),0))),"")</f>
        <v/>
      </c>
      <c r="D559" s="467" t="str">
        <f t="array" ref="D559">IFERROR(IF(INDEX('Disaggregation Records'!$F$95:$F$183,MATCH(LEFT(Z559,255),LEFT('Disaggregation Records'!$D$95:$D$183,255),0))=0,"",INDEX('Disaggregation Records'!$F$95:$F$183,MATCH(LEFT(Z559,255),LEFT('Disaggregation Records'!$D$95:$D$183,255),0))),"")</f>
        <v/>
      </c>
      <c r="E559" s="386" t="str">
        <f t="array" ref="E559">IFERROR(IF(INDEX('Disaggregation Data'!$K$315:$K$576,MATCH(LEFT(X559,255),LEFT('Disaggregation Data'!$J$315:$J$576,255),0))=0,"",INDEX('Disaggregation Data'!$K$315:$K$576,MATCH(LEFT(X559,255),LEFT('Disaggregation Data'!J$315:$J$576,255),0))),"")</f>
        <v/>
      </c>
      <c r="F559" s="387" t="str">
        <f t="array" ref="F559">IFERROR(IF(INDEX('Disaggregation Data'!$L$315:$L$576,MATCH(LEFT(X559,255),LEFT('Disaggregation Data'!$J$315:$J$576,255),0))=0,"",INDEX('Disaggregation Data'!$L$315:$L$576,MATCH(LEFT(X559,255),LEFT('Disaggregation Data'!J$315:$J$576,255),0))),"")</f>
        <v/>
      </c>
      <c r="G559" s="442" t="str">
        <f t="array" ref="G559">IFERROR(IF(INDEX('Disaggregation Data'!$M$315:$M$576,MATCH(LEFT(X559,255),LEFT('Disaggregation Data'!$J$315:$J$576,255),0))=0,(E559/F559)*100,INDEX('Disaggregation Data'!$M$315:$M$576,MATCH(LEFT(X559,255),LEFT('Disaggregation Data'!J$315:$J$576,255),0))),"")</f>
        <v/>
      </c>
      <c r="H559" s="390" t="str">
        <f t="array" ref="H559">IFERROR(IF(INDEX('Disaggregation Data'!$N$315:$N$576,MATCH(LEFT(X559,255),LEFT('Disaggregation Data'!$J$315:$J$576,255),0))=0,"",INDEX('Disaggregation Data'!$N$315:$N$576,MATCH(LEFT(X559,255),LEFT('Disaggregation Data'!J$315:$J$576,255),0))),"")</f>
        <v/>
      </c>
      <c r="I559" s="471"/>
      <c r="J559" s="471"/>
      <c r="K559" s="471"/>
      <c r="L559" s="471"/>
      <c r="M559" s="471"/>
      <c r="N559" s="471"/>
      <c r="O559" s="471"/>
      <c r="P559" s="471"/>
      <c r="Q559" s="471"/>
      <c r="R559" s="471"/>
      <c r="S559" s="471"/>
      <c r="T559" s="471"/>
      <c r="U559" s="390" t="str">
        <f t="array" ref="U559">IFERROR(IF(INDEX('Disaggregation Data'!$O$315:$O$576,MATCH(LEFT(X559,255),LEFT('Disaggregation Data'!$J$315:$J$576,255),0))=0,"",INDEX('Disaggregation Data'!$O$315:$O$576,MATCH(LEFT(X559,255),LEFT('Disaggregation Data'!J$315:$J$576,255),0))),"")</f>
        <v/>
      </c>
      <c r="V559" s="402" t="str">
        <f t="array" ref="V559">IFERROR(IF(INDEX('Disaggregation Data'!$P$315:$P$576,MATCH(LEFT(X559,255),LEFT('Disaggregation Data'!$J$315:$J$576,255),0))=0,"",INDEX('Disaggregation Data'!$P$315:$P$576,MATCH(LEFT(X559,255),LEFT('Disaggregation Data'!J$315:$J$576,255),0))),"")</f>
        <v/>
      </c>
      <c r="W559" s="472"/>
      <c r="X559" s="472" t="str">
        <f t="shared" si="36"/>
        <v/>
      </c>
      <c r="Y559" s="472">
        <f t="shared" si="37"/>
        <v>233</v>
      </c>
      <c r="Z559" s="472" t="str">
        <f t="shared" si="38"/>
        <v/>
      </c>
      <c r="AA559" s="472" t="b">
        <f t="shared" si="39"/>
        <v>0</v>
      </c>
      <c r="AB559" s="472" t="s">
        <v>2087</v>
      </c>
      <c r="AC559" s="472" t="str">
        <f t="array" ref="AC559">IFERROR(IF(INDEX('Disaggregation Records'!$G$95:$G$183,MATCH(LEFT(Z559,255),LEFT('Disaggregation Records'!$D$95:$D$183,255),0))=0,"",INDEX('Disaggregation Records'!$G$95:$G$183,MATCH(LEFT(Z559,255),LEFT('Disaggregation Records'!$D$95:$D$183,255),0))),"")</f>
        <v/>
      </c>
      <c r="AD559" s="472" t="s">
        <v>822</v>
      </c>
      <c r="AE559" s="219"/>
      <c r="AF559" s="135"/>
      <c r="AG559" s="135"/>
    </row>
    <row r="560" spans="1:33" ht="37.5" customHeight="1" x14ac:dyDescent="0.3">
      <c r="A560" s="367">
        <v>24</v>
      </c>
      <c r="B560" s="384" t="str">
        <f>IFERROR(VLOOKUP(A560,'Coverage Indicators - Section D'!$A$10:$Y$38,25,FALSE),"")</f>
        <v/>
      </c>
      <c r="C560" s="467" t="str">
        <f t="array" ref="C560">IFERROR(IF(INDEX('Disaggregation Records'!$E$95:$E$183,MATCH(LEFT(Z560,255),LEFT('Disaggregation Records'!$D$95:$D$183,255),0))=0,"",INDEX('Disaggregation Records'!$E$95:$E$183,MATCH(LEFT(Z560,255),LEFT('Disaggregation Records'!$D$95:$D$183,255),0))),"")</f>
        <v/>
      </c>
      <c r="D560" s="467" t="str">
        <f t="array" ref="D560">IFERROR(IF(INDEX('Disaggregation Records'!$F$95:$F$183,MATCH(LEFT(Z560,255),LEFT('Disaggregation Records'!$D$95:$D$183,255),0))=0,"",INDEX('Disaggregation Records'!$F$95:$F$183,MATCH(LEFT(Z560,255),LEFT('Disaggregation Records'!$D$95:$D$183,255),0))),"")</f>
        <v/>
      </c>
      <c r="E560" s="386" t="str">
        <f t="array" ref="E560">IFERROR(IF(INDEX('Disaggregation Data'!$K$315:$K$576,MATCH(LEFT(X560,255),LEFT('Disaggregation Data'!$J$315:$J$576,255),0))=0,"",INDEX('Disaggregation Data'!$K$315:$K$576,MATCH(LEFT(X560,255),LEFT('Disaggregation Data'!J$315:$J$576,255),0))),"")</f>
        <v/>
      </c>
      <c r="F560" s="387" t="str">
        <f t="array" ref="F560">IFERROR(IF(INDEX('Disaggregation Data'!$L$315:$L$576,MATCH(LEFT(X560,255),LEFT('Disaggregation Data'!$J$315:$J$576,255),0))=0,"",INDEX('Disaggregation Data'!$L$315:$L$576,MATCH(LEFT(X560,255),LEFT('Disaggregation Data'!J$315:$J$576,255),0))),"")</f>
        <v/>
      </c>
      <c r="G560" s="442" t="str">
        <f t="array" ref="G560">IFERROR(IF(INDEX('Disaggregation Data'!$M$315:$M$576,MATCH(LEFT(X560,255),LEFT('Disaggregation Data'!$J$315:$J$576,255),0))=0,(E560/F560)*100,INDEX('Disaggregation Data'!$M$315:$M$576,MATCH(LEFT(X560,255),LEFT('Disaggregation Data'!J$315:$J$576,255),0))),"")</f>
        <v/>
      </c>
      <c r="H560" s="390" t="str">
        <f t="array" ref="H560">IFERROR(IF(INDEX('Disaggregation Data'!$N$315:$N$576,MATCH(LEFT(X560,255),LEFT('Disaggregation Data'!$J$315:$J$576,255),0))=0,"",INDEX('Disaggregation Data'!$N$315:$N$576,MATCH(LEFT(X560,255),LEFT('Disaggregation Data'!J$315:$J$576,255),0))),"")</f>
        <v/>
      </c>
      <c r="I560" s="471"/>
      <c r="J560" s="471"/>
      <c r="K560" s="471"/>
      <c r="L560" s="471"/>
      <c r="M560" s="471"/>
      <c r="N560" s="471"/>
      <c r="O560" s="471"/>
      <c r="P560" s="471"/>
      <c r="Q560" s="471"/>
      <c r="R560" s="471"/>
      <c r="S560" s="471"/>
      <c r="T560" s="471"/>
      <c r="U560" s="390" t="str">
        <f t="array" ref="U560">IFERROR(IF(INDEX('Disaggregation Data'!$O$315:$O$576,MATCH(LEFT(X560,255),LEFT('Disaggregation Data'!$J$315:$J$576,255),0))=0,"",INDEX('Disaggregation Data'!$O$315:$O$576,MATCH(LEFT(X560,255),LEFT('Disaggregation Data'!J$315:$J$576,255),0))),"")</f>
        <v/>
      </c>
      <c r="V560" s="402" t="str">
        <f t="array" ref="V560">IFERROR(IF(INDEX('Disaggregation Data'!$P$315:$P$576,MATCH(LEFT(X560,255),LEFT('Disaggregation Data'!$J$315:$J$576,255),0))=0,"",INDEX('Disaggregation Data'!$P$315:$P$576,MATCH(LEFT(X560,255),LEFT('Disaggregation Data'!J$315:$J$576,255),0))),"")</f>
        <v/>
      </c>
      <c r="W560" s="472"/>
      <c r="X560" s="472" t="str">
        <f t="shared" si="36"/>
        <v/>
      </c>
      <c r="Y560" s="472">
        <f t="shared" si="37"/>
        <v>234</v>
      </c>
      <c r="Z560" s="472" t="str">
        <f t="shared" si="38"/>
        <v/>
      </c>
      <c r="AA560" s="472" t="b">
        <f t="shared" si="39"/>
        <v>0</v>
      </c>
      <c r="AB560" s="472" t="s">
        <v>2088</v>
      </c>
      <c r="AC560" s="472" t="str">
        <f t="array" ref="AC560">IFERROR(IF(INDEX('Disaggregation Records'!$G$95:$G$183,MATCH(LEFT(Z560,255),LEFT('Disaggregation Records'!$D$95:$D$183,255),0))=0,"",INDEX('Disaggregation Records'!$G$95:$G$183,MATCH(LEFT(Z560,255),LEFT('Disaggregation Records'!$D$95:$D$183,255),0))),"")</f>
        <v/>
      </c>
      <c r="AD560" s="472" t="s">
        <v>822</v>
      </c>
      <c r="AE560" s="219"/>
      <c r="AF560" s="135"/>
      <c r="AG560" s="135"/>
    </row>
    <row r="561" spans="1:33" ht="37.5" customHeight="1" x14ac:dyDescent="0.3">
      <c r="A561" s="367">
        <v>24</v>
      </c>
      <c r="B561" s="384" t="str">
        <f>IFERROR(VLOOKUP(A561,'Coverage Indicators - Section D'!$A$10:$Y$38,25,FALSE),"")</f>
        <v/>
      </c>
      <c r="C561" s="467" t="str">
        <f t="array" ref="C561">IFERROR(IF(INDEX('Disaggregation Records'!$E$95:$E$183,MATCH(LEFT(Z561,255),LEFT('Disaggregation Records'!$D$95:$D$183,255),0))=0,"",INDEX('Disaggregation Records'!$E$95:$E$183,MATCH(LEFT(Z561,255),LEFT('Disaggregation Records'!$D$95:$D$183,255),0))),"")</f>
        <v/>
      </c>
      <c r="D561" s="467" t="str">
        <f t="array" ref="D561">IFERROR(IF(INDEX('Disaggregation Records'!$F$95:$F$183,MATCH(LEFT(Z561,255),LEFT('Disaggregation Records'!$D$95:$D$183,255),0))=0,"",INDEX('Disaggregation Records'!$F$95:$F$183,MATCH(LEFT(Z561,255),LEFT('Disaggregation Records'!$D$95:$D$183,255),0))),"")</f>
        <v/>
      </c>
      <c r="E561" s="386" t="str">
        <f t="array" ref="E561">IFERROR(IF(INDEX('Disaggregation Data'!$K$315:$K$576,MATCH(LEFT(X561,255),LEFT('Disaggregation Data'!$J$315:$J$576,255),0))=0,"",INDEX('Disaggregation Data'!$K$315:$K$576,MATCH(LEFT(X561,255),LEFT('Disaggregation Data'!J$315:$J$576,255),0))),"")</f>
        <v/>
      </c>
      <c r="F561" s="387" t="str">
        <f t="array" ref="F561">IFERROR(IF(INDEX('Disaggregation Data'!$L$315:$L$576,MATCH(LEFT(X561,255),LEFT('Disaggregation Data'!$J$315:$J$576,255),0))=0,"",INDEX('Disaggregation Data'!$L$315:$L$576,MATCH(LEFT(X561,255),LEFT('Disaggregation Data'!J$315:$J$576,255),0))),"")</f>
        <v/>
      </c>
      <c r="G561" s="442" t="str">
        <f t="array" ref="G561">IFERROR(IF(INDEX('Disaggregation Data'!$M$315:$M$576,MATCH(LEFT(X561,255),LEFT('Disaggregation Data'!$J$315:$J$576,255),0))=0,(E561/F561)*100,INDEX('Disaggregation Data'!$M$315:$M$576,MATCH(LEFT(X561,255),LEFT('Disaggregation Data'!J$315:$J$576,255),0))),"")</f>
        <v/>
      </c>
      <c r="H561" s="390" t="str">
        <f t="array" ref="H561">IFERROR(IF(INDEX('Disaggregation Data'!$N$315:$N$576,MATCH(LEFT(X561,255),LEFT('Disaggregation Data'!$J$315:$J$576,255),0))=0,"",INDEX('Disaggregation Data'!$N$315:$N$576,MATCH(LEFT(X561,255),LEFT('Disaggregation Data'!J$315:$J$576,255),0))),"")</f>
        <v/>
      </c>
      <c r="I561" s="471"/>
      <c r="J561" s="471"/>
      <c r="K561" s="471"/>
      <c r="L561" s="471"/>
      <c r="M561" s="471"/>
      <c r="N561" s="471"/>
      <c r="O561" s="471"/>
      <c r="P561" s="471"/>
      <c r="Q561" s="471"/>
      <c r="R561" s="471"/>
      <c r="S561" s="471"/>
      <c r="T561" s="471"/>
      <c r="U561" s="390" t="str">
        <f t="array" ref="U561">IFERROR(IF(INDEX('Disaggregation Data'!$O$315:$O$576,MATCH(LEFT(X561,255),LEFT('Disaggregation Data'!$J$315:$J$576,255),0))=0,"",INDEX('Disaggregation Data'!$O$315:$O$576,MATCH(LEFT(X561,255),LEFT('Disaggregation Data'!J$315:$J$576,255),0))),"")</f>
        <v/>
      </c>
      <c r="V561" s="402" t="str">
        <f t="array" ref="V561">IFERROR(IF(INDEX('Disaggregation Data'!$P$315:$P$576,MATCH(LEFT(X561,255),LEFT('Disaggregation Data'!$J$315:$J$576,255),0))=0,"",INDEX('Disaggregation Data'!$P$315:$P$576,MATCH(LEFT(X561,255),LEFT('Disaggregation Data'!J$315:$J$576,255),0))),"")</f>
        <v/>
      </c>
      <c r="W561" s="472"/>
      <c r="X561" s="472" t="str">
        <f t="shared" si="36"/>
        <v/>
      </c>
      <c r="Y561" s="472">
        <f t="shared" si="37"/>
        <v>235</v>
      </c>
      <c r="Z561" s="472" t="str">
        <f t="shared" si="38"/>
        <v/>
      </c>
      <c r="AA561" s="472" t="b">
        <f t="shared" si="39"/>
        <v>0</v>
      </c>
      <c r="AB561" s="472" t="s">
        <v>2089</v>
      </c>
      <c r="AC561" s="472" t="str">
        <f t="array" ref="AC561">IFERROR(IF(INDEX('Disaggregation Records'!$G$95:$G$183,MATCH(LEFT(Z561,255),LEFT('Disaggregation Records'!$D$95:$D$183,255),0))=0,"",INDEX('Disaggregation Records'!$G$95:$G$183,MATCH(LEFT(Z561,255),LEFT('Disaggregation Records'!$D$95:$D$183,255),0))),"")</f>
        <v/>
      </c>
      <c r="AD561" s="472" t="s">
        <v>822</v>
      </c>
      <c r="AE561" s="219"/>
      <c r="AF561" s="135"/>
      <c r="AG561" s="135"/>
    </row>
    <row r="562" spans="1:33" ht="37.5" customHeight="1" x14ac:dyDescent="0.3">
      <c r="A562" s="367">
        <v>24</v>
      </c>
      <c r="B562" s="384" t="str">
        <f>IFERROR(VLOOKUP(A562,'Coverage Indicators - Section D'!$A$10:$Y$38,25,FALSE),"")</f>
        <v/>
      </c>
      <c r="C562" s="467" t="str">
        <f t="array" ref="C562">IFERROR(IF(INDEX('Disaggregation Records'!$E$95:$E$183,MATCH(LEFT(Z562,255),LEFT('Disaggregation Records'!$D$95:$D$183,255),0))=0,"",INDEX('Disaggregation Records'!$E$95:$E$183,MATCH(LEFT(Z562,255),LEFT('Disaggregation Records'!$D$95:$D$183,255),0))),"")</f>
        <v/>
      </c>
      <c r="D562" s="467" t="str">
        <f t="array" ref="D562">IFERROR(IF(INDEX('Disaggregation Records'!$F$95:$F$183,MATCH(LEFT(Z562,255),LEFT('Disaggregation Records'!$D$95:$D$183,255),0))=0,"",INDEX('Disaggregation Records'!$F$95:$F$183,MATCH(LEFT(Z562,255),LEFT('Disaggregation Records'!$D$95:$D$183,255),0))),"")</f>
        <v/>
      </c>
      <c r="E562" s="386" t="str">
        <f t="array" ref="E562">IFERROR(IF(INDEX('Disaggregation Data'!$K$315:$K$576,MATCH(LEFT(X562,255),LEFT('Disaggregation Data'!$J$315:$J$576,255),0))=0,"",INDEX('Disaggregation Data'!$K$315:$K$576,MATCH(LEFT(X562,255),LEFT('Disaggregation Data'!J$315:$J$576,255),0))),"")</f>
        <v/>
      </c>
      <c r="F562" s="387" t="str">
        <f t="array" ref="F562">IFERROR(IF(INDEX('Disaggregation Data'!$L$315:$L$576,MATCH(LEFT(X562,255),LEFT('Disaggregation Data'!$J$315:$J$576,255),0))=0,"",INDEX('Disaggregation Data'!$L$315:$L$576,MATCH(LEFT(X562,255),LEFT('Disaggregation Data'!J$315:$J$576,255),0))),"")</f>
        <v/>
      </c>
      <c r="G562" s="442" t="str">
        <f t="array" ref="G562">IFERROR(IF(INDEX('Disaggregation Data'!$M$315:$M$576,MATCH(LEFT(X562,255),LEFT('Disaggregation Data'!$J$315:$J$576,255),0))=0,(E562/F562)*100,INDEX('Disaggregation Data'!$M$315:$M$576,MATCH(LEFT(X562,255),LEFT('Disaggregation Data'!J$315:$J$576,255),0))),"")</f>
        <v/>
      </c>
      <c r="H562" s="390" t="str">
        <f t="array" ref="H562">IFERROR(IF(INDEX('Disaggregation Data'!$N$315:$N$576,MATCH(LEFT(X562,255),LEFT('Disaggregation Data'!$J$315:$J$576,255),0))=0,"",INDEX('Disaggregation Data'!$N$315:$N$576,MATCH(LEFT(X562,255),LEFT('Disaggregation Data'!J$315:$J$576,255),0))),"")</f>
        <v/>
      </c>
      <c r="I562" s="471"/>
      <c r="J562" s="471"/>
      <c r="K562" s="471"/>
      <c r="L562" s="471"/>
      <c r="M562" s="471"/>
      <c r="N562" s="471"/>
      <c r="O562" s="471"/>
      <c r="P562" s="471"/>
      <c r="Q562" s="471"/>
      <c r="R562" s="471"/>
      <c r="S562" s="471"/>
      <c r="T562" s="471"/>
      <c r="U562" s="390" t="str">
        <f t="array" ref="U562">IFERROR(IF(INDEX('Disaggregation Data'!$O$315:$O$576,MATCH(LEFT(X562,255),LEFT('Disaggregation Data'!$J$315:$J$576,255),0))=0,"",INDEX('Disaggregation Data'!$O$315:$O$576,MATCH(LEFT(X562,255),LEFT('Disaggregation Data'!J$315:$J$576,255),0))),"")</f>
        <v/>
      </c>
      <c r="V562" s="402" t="str">
        <f t="array" ref="V562">IFERROR(IF(INDEX('Disaggregation Data'!$P$315:$P$576,MATCH(LEFT(X562,255),LEFT('Disaggregation Data'!$J$315:$J$576,255),0))=0,"",INDEX('Disaggregation Data'!$P$315:$P$576,MATCH(LEFT(X562,255),LEFT('Disaggregation Data'!J$315:$J$576,255),0))),"")</f>
        <v/>
      </c>
      <c r="W562" s="472"/>
      <c r="X562" s="472" t="str">
        <f t="shared" si="36"/>
        <v/>
      </c>
      <c r="Y562" s="472">
        <f t="shared" si="37"/>
        <v>236</v>
      </c>
      <c r="Z562" s="472" t="str">
        <f t="shared" si="38"/>
        <v/>
      </c>
      <c r="AA562" s="472" t="b">
        <f t="shared" si="39"/>
        <v>0</v>
      </c>
      <c r="AB562" s="472" t="s">
        <v>2090</v>
      </c>
      <c r="AC562" s="472" t="str">
        <f t="array" ref="AC562">IFERROR(IF(INDEX('Disaggregation Records'!$G$95:$G$183,MATCH(LEFT(Z562,255),LEFT('Disaggregation Records'!$D$95:$D$183,255),0))=0,"",INDEX('Disaggregation Records'!$G$95:$G$183,MATCH(LEFT(Z562,255),LEFT('Disaggregation Records'!$D$95:$D$183,255),0))),"")</f>
        <v/>
      </c>
      <c r="AD562" s="472" t="s">
        <v>822</v>
      </c>
      <c r="AE562" s="219"/>
      <c r="AF562" s="135"/>
      <c r="AG562" s="135"/>
    </row>
    <row r="563" spans="1:33" ht="37.5" customHeight="1" x14ac:dyDescent="0.3">
      <c r="A563" s="367">
        <v>24</v>
      </c>
      <c r="B563" s="384" t="str">
        <f>IFERROR(VLOOKUP(A563,'Coverage Indicators - Section D'!$A$10:$Y$38,25,FALSE),"")</f>
        <v/>
      </c>
      <c r="C563" s="467" t="str">
        <f t="array" ref="C563">IFERROR(IF(INDEX('Disaggregation Records'!$E$95:$E$183,MATCH(LEFT(Z563,255),LEFT('Disaggregation Records'!$D$95:$D$183,255),0))=0,"",INDEX('Disaggregation Records'!$E$95:$E$183,MATCH(LEFT(Z563,255),LEFT('Disaggregation Records'!$D$95:$D$183,255),0))),"")</f>
        <v/>
      </c>
      <c r="D563" s="467" t="str">
        <f t="array" ref="D563">IFERROR(IF(INDEX('Disaggregation Records'!$F$95:$F$183,MATCH(LEFT(Z563,255),LEFT('Disaggregation Records'!$D$95:$D$183,255),0))=0,"",INDEX('Disaggregation Records'!$F$95:$F$183,MATCH(LEFT(Z563,255),LEFT('Disaggregation Records'!$D$95:$D$183,255),0))),"")</f>
        <v/>
      </c>
      <c r="E563" s="386" t="str">
        <f t="array" ref="E563">IFERROR(IF(INDEX('Disaggregation Data'!$K$315:$K$576,MATCH(LEFT(X563,255),LEFT('Disaggregation Data'!$J$315:$J$576,255),0))=0,"",INDEX('Disaggregation Data'!$K$315:$K$576,MATCH(LEFT(X563,255),LEFT('Disaggregation Data'!J$315:$J$576,255),0))),"")</f>
        <v/>
      </c>
      <c r="F563" s="387" t="str">
        <f t="array" ref="F563">IFERROR(IF(INDEX('Disaggregation Data'!$L$315:$L$576,MATCH(LEFT(X563,255),LEFT('Disaggregation Data'!$J$315:$J$576,255),0))=0,"",INDEX('Disaggregation Data'!$L$315:$L$576,MATCH(LEFT(X563,255),LEFT('Disaggregation Data'!J$315:$J$576,255),0))),"")</f>
        <v/>
      </c>
      <c r="G563" s="442" t="str">
        <f t="array" ref="G563">IFERROR(IF(INDEX('Disaggregation Data'!$M$315:$M$576,MATCH(LEFT(X563,255),LEFT('Disaggregation Data'!$J$315:$J$576,255),0))=0,(E563/F563)*100,INDEX('Disaggregation Data'!$M$315:$M$576,MATCH(LEFT(X563,255),LEFT('Disaggregation Data'!J$315:$J$576,255),0))),"")</f>
        <v/>
      </c>
      <c r="H563" s="390" t="str">
        <f t="array" ref="H563">IFERROR(IF(INDEX('Disaggregation Data'!$N$315:$N$576,MATCH(LEFT(X563,255),LEFT('Disaggregation Data'!$J$315:$J$576,255),0))=0,"",INDEX('Disaggregation Data'!$N$315:$N$576,MATCH(LEFT(X563,255),LEFT('Disaggregation Data'!J$315:$J$576,255),0))),"")</f>
        <v/>
      </c>
      <c r="I563" s="471"/>
      <c r="J563" s="471"/>
      <c r="K563" s="471"/>
      <c r="L563" s="471"/>
      <c r="M563" s="471"/>
      <c r="N563" s="471"/>
      <c r="O563" s="471"/>
      <c r="P563" s="471"/>
      <c r="Q563" s="471"/>
      <c r="R563" s="471"/>
      <c r="S563" s="471"/>
      <c r="T563" s="471"/>
      <c r="U563" s="390" t="str">
        <f t="array" ref="U563">IFERROR(IF(INDEX('Disaggregation Data'!$O$315:$O$576,MATCH(LEFT(X563,255),LEFT('Disaggregation Data'!$J$315:$J$576,255),0))=0,"",INDEX('Disaggregation Data'!$O$315:$O$576,MATCH(LEFT(X563,255),LEFT('Disaggregation Data'!J$315:$J$576,255),0))),"")</f>
        <v/>
      </c>
      <c r="V563" s="402" t="str">
        <f t="array" ref="V563">IFERROR(IF(INDEX('Disaggregation Data'!$P$315:$P$576,MATCH(LEFT(X563,255),LEFT('Disaggregation Data'!$J$315:$J$576,255),0))=0,"",INDEX('Disaggregation Data'!$P$315:$P$576,MATCH(LEFT(X563,255),LEFT('Disaggregation Data'!J$315:$J$576,255),0))),"")</f>
        <v/>
      </c>
      <c r="W563" s="472"/>
      <c r="X563" s="472" t="str">
        <f t="shared" si="36"/>
        <v/>
      </c>
      <c r="Y563" s="472">
        <f t="shared" si="37"/>
        <v>237</v>
      </c>
      <c r="Z563" s="472" t="str">
        <f t="shared" si="38"/>
        <v/>
      </c>
      <c r="AA563" s="472" t="b">
        <f t="shared" si="39"/>
        <v>0</v>
      </c>
      <c r="AB563" s="472" t="s">
        <v>2091</v>
      </c>
      <c r="AC563" s="472" t="str">
        <f t="array" ref="AC563">IFERROR(IF(INDEX('Disaggregation Records'!$G$95:$G$183,MATCH(LEFT(Z563,255),LEFT('Disaggregation Records'!$D$95:$D$183,255),0))=0,"",INDEX('Disaggregation Records'!$G$95:$G$183,MATCH(LEFT(Z563,255),LEFT('Disaggregation Records'!$D$95:$D$183,255),0))),"")</f>
        <v/>
      </c>
      <c r="AD563" s="472" t="s">
        <v>822</v>
      </c>
      <c r="AE563" s="219"/>
      <c r="AF563" s="135"/>
      <c r="AG563" s="135"/>
    </row>
    <row r="564" spans="1:33" ht="37.5" customHeight="1" x14ac:dyDescent="0.3">
      <c r="A564" s="367">
        <v>24</v>
      </c>
      <c r="B564" s="384" t="str">
        <f>IFERROR(VLOOKUP(A564,'Coverage Indicators - Section D'!$A$10:$Y$38,25,FALSE),"")</f>
        <v/>
      </c>
      <c r="C564" s="467" t="str">
        <f t="array" ref="C564">IFERROR(IF(INDEX('Disaggregation Records'!$E$95:$E$183,MATCH(LEFT(Z564,255),LEFT('Disaggregation Records'!$D$95:$D$183,255),0))=0,"",INDEX('Disaggregation Records'!$E$95:$E$183,MATCH(LEFT(Z564,255),LEFT('Disaggregation Records'!$D$95:$D$183,255),0))),"")</f>
        <v/>
      </c>
      <c r="D564" s="467" t="str">
        <f t="array" ref="D564">IFERROR(IF(INDEX('Disaggregation Records'!$F$95:$F$183,MATCH(LEFT(Z564,255),LEFT('Disaggregation Records'!$D$95:$D$183,255),0))=0,"",INDEX('Disaggregation Records'!$F$95:$F$183,MATCH(LEFT(Z564,255),LEFT('Disaggregation Records'!$D$95:$D$183,255),0))),"")</f>
        <v/>
      </c>
      <c r="E564" s="386" t="str">
        <f t="array" ref="E564">IFERROR(IF(INDEX('Disaggregation Data'!$K$315:$K$576,MATCH(LEFT(X564,255),LEFT('Disaggregation Data'!$J$315:$J$576,255),0))=0,"",INDEX('Disaggregation Data'!$K$315:$K$576,MATCH(LEFT(X564,255),LEFT('Disaggregation Data'!J$315:$J$576,255),0))),"")</f>
        <v/>
      </c>
      <c r="F564" s="387" t="str">
        <f t="array" ref="F564">IFERROR(IF(INDEX('Disaggregation Data'!$L$315:$L$576,MATCH(LEFT(X564,255),LEFT('Disaggregation Data'!$J$315:$J$576,255),0))=0,"",INDEX('Disaggregation Data'!$L$315:$L$576,MATCH(LEFT(X564,255),LEFT('Disaggregation Data'!J$315:$J$576,255),0))),"")</f>
        <v/>
      </c>
      <c r="G564" s="442" t="str">
        <f t="array" ref="G564">IFERROR(IF(INDEX('Disaggregation Data'!$M$315:$M$576,MATCH(LEFT(X564,255),LEFT('Disaggregation Data'!$J$315:$J$576,255),0))=0,(E564/F564)*100,INDEX('Disaggregation Data'!$M$315:$M$576,MATCH(LEFT(X564,255),LEFT('Disaggregation Data'!J$315:$J$576,255),0))),"")</f>
        <v/>
      </c>
      <c r="H564" s="390" t="str">
        <f t="array" ref="H564">IFERROR(IF(INDEX('Disaggregation Data'!$N$315:$N$576,MATCH(LEFT(X564,255),LEFT('Disaggregation Data'!$J$315:$J$576,255),0))=0,"",INDEX('Disaggregation Data'!$N$315:$N$576,MATCH(LEFT(X564,255),LEFT('Disaggregation Data'!J$315:$J$576,255),0))),"")</f>
        <v/>
      </c>
      <c r="I564" s="471"/>
      <c r="J564" s="471"/>
      <c r="K564" s="471"/>
      <c r="L564" s="471"/>
      <c r="M564" s="471"/>
      <c r="N564" s="471"/>
      <c r="O564" s="471"/>
      <c r="P564" s="471"/>
      <c r="Q564" s="471"/>
      <c r="R564" s="471"/>
      <c r="S564" s="471"/>
      <c r="T564" s="471"/>
      <c r="U564" s="390" t="str">
        <f t="array" ref="U564">IFERROR(IF(INDEX('Disaggregation Data'!$O$315:$O$576,MATCH(LEFT(X564,255),LEFT('Disaggregation Data'!$J$315:$J$576,255),0))=0,"",INDEX('Disaggregation Data'!$O$315:$O$576,MATCH(LEFT(X564,255),LEFT('Disaggregation Data'!J$315:$J$576,255),0))),"")</f>
        <v/>
      </c>
      <c r="V564" s="402" t="str">
        <f t="array" ref="V564">IFERROR(IF(INDEX('Disaggregation Data'!$P$315:$P$576,MATCH(LEFT(X564,255),LEFT('Disaggregation Data'!$J$315:$J$576,255),0))=0,"",INDEX('Disaggregation Data'!$P$315:$P$576,MATCH(LEFT(X564,255),LEFT('Disaggregation Data'!J$315:$J$576,255),0))),"")</f>
        <v/>
      </c>
      <c r="W564" s="472"/>
      <c r="X564" s="472" t="str">
        <f t="shared" si="36"/>
        <v/>
      </c>
      <c r="Y564" s="472">
        <f t="shared" si="37"/>
        <v>238</v>
      </c>
      <c r="Z564" s="472" t="str">
        <f t="shared" si="38"/>
        <v/>
      </c>
      <c r="AA564" s="472" t="b">
        <f t="shared" si="39"/>
        <v>0</v>
      </c>
      <c r="AB564" s="472" t="s">
        <v>2092</v>
      </c>
      <c r="AC564" s="472" t="str">
        <f t="array" ref="AC564">IFERROR(IF(INDEX('Disaggregation Records'!$G$95:$G$183,MATCH(LEFT(Z564,255),LEFT('Disaggregation Records'!$D$95:$D$183,255),0))=0,"",INDEX('Disaggregation Records'!$G$95:$G$183,MATCH(LEFT(Z564,255),LEFT('Disaggregation Records'!$D$95:$D$183,255),0))),"")</f>
        <v/>
      </c>
      <c r="AD564" s="472" t="s">
        <v>822</v>
      </c>
      <c r="AE564" s="219"/>
      <c r="AF564" s="135"/>
      <c r="AG564" s="135"/>
    </row>
    <row r="565" spans="1:33" ht="37.5" customHeight="1" x14ac:dyDescent="0.3">
      <c r="A565" s="367">
        <v>24</v>
      </c>
      <c r="B565" s="384" t="str">
        <f>IFERROR(VLOOKUP(A565,'Coverage Indicators - Section D'!$A$10:$Y$38,25,FALSE),"")</f>
        <v/>
      </c>
      <c r="C565" s="467" t="str">
        <f t="array" ref="C565">IFERROR(IF(INDEX('Disaggregation Records'!$E$95:$E$183,MATCH(LEFT(Z565,255),LEFT('Disaggregation Records'!$D$95:$D$183,255),0))=0,"",INDEX('Disaggregation Records'!$E$95:$E$183,MATCH(LEFT(Z565,255),LEFT('Disaggregation Records'!$D$95:$D$183,255),0))),"")</f>
        <v/>
      </c>
      <c r="D565" s="467" t="str">
        <f t="array" ref="D565">IFERROR(IF(INDEX('Disaggregation Records'!$F$95:$F$183,MATCH(LEFT(Z565,255),LEFT('Disaggregation Records'!$D$95:$D$183,255),0))=0,"",INDEX('Disaggregation Records'!$F$95:$F$183,MATCH(LEFT(Z565,255),LEFT('Disaggregation Records'!$D$95:$D$183,255),0))),"")</f>
        <v/>
      </c>
      <c r="E565" s="386" t="str">
        <f t="array" ref="E565">IFERROR(IF(INDEX('Disaggregation Data'!$K$315:$K$576,MATCH(LEFT(X565,255),LEFT('Disaggregation Data'!$J$315:$J$576,255),0))=0,"",INDEX('Disaggregation Data'!$K$315:$K$576,MATCH(LEFT(X565,255),LEFT('Disaggregation Data'!J$315:$J$576,255),0))),"")</f>
        <v/>
      </c>
      <c r="F565" s="387" t="str">
        <f t="array" ref="F565">IFERROR(IF(INDEX('Disaggregation Data'!$L$315:$L$576,MATCH(LEFT(X565,255),LEFT('Disaggregation Data'!$J$315:$J$576,255),0))=0,"",INDEX('Disaggregation Data'!$L$315:$L$576,MATCH(LEFT(X565,255),LEFT('Disaggregation Data'!J$315:$J$576,255),0))),"")</f>
        <v/>
      </c>
      <c r="G565" s="442" t="str">
        <f t="array" ref="G565">IFERROR(IF(INDEX('Disaggregation Data'!$M$315:$M$576,MATCH(LEFT(X565,255),LEFT('Disaggregation Data'!$J$315:$J$576,255),0))=0,(E565/F565)*100,INDEX('Disaggregation Data'!$M$315:$M$576,MATCH(LEFT(X565,255),LEFT('Disaggregation Data'!J$315:$J$576,255),0))),"")</f>
        <v/>
      </c>
      <c r="H565" s="390" t="str">
        <f t="array" ref="H565">IFERROR(IF(INDEX('Disaggregation Data'!$N$315:$N$576,MATCH(LEFT(X565,255),LEFT('Disaggregation Data'!$J$315:$J$576,255),0))=0,"",INDEX('Disaggregation Data'!$N$315:$N$576,MATCH(LEFT(X565,255),LEFT('Disaggregation Data'!J$315:$J$576,255),0))),"")</f>
        <v/>
      </c>
      <c r="I565" s="471"/>
      <c r="J565" s="471"/>
      <c r="K565" s="471"/>
      <c r="L565" s="471"/>
      <c r="M565" s="471"/>
      <c r="N565" s="471"/>
      <c r="O565" s="471"/>
      <c r="P565" s="471"/>
      <c r="Q565" s="471"/>
      <c r="R565" s="471"/>
      <c r="S565" s="471"/>
      <c r="T565" s="471"/>
      <c r="U565" s="390" t="str">
        <f t="array" ref="U565">IFERROR(IF(INDEX('Disaggregation Data'!$O$315:$O$576,MATCH(LEFT(X565,255),LEFT('Disaggregation Data'!$J$315:$J$576,255),0))=0,"",INDEX('Disaggregation Data'!$O$315:$O$576,MATCH(LEFT(X565,255),LEFT('Disaggregation Data'!J$315:$J$576,255),0))),"")</f>
        <v/>
      </c>
      <c r="V565" s="402" t="str">
        <f t="array" ref="V565">IFERROR(IF(INDEX('Disaggregation Data'!$P$315:$P$576,MATCH(LEFT(X565,255),LEFT('Disaggregation Data'!$J$315:$J$576,255),0))=0,"",INDEX('Disaggregation Data'!$P$315:$P$576,MATCH(LEFT(X565,255),LEFT('Disaggregation Data'!J$315:$J$576,255),0))),"")</f>
        <v/>
      </c>
      <c r="W565" s="472"/>
      <c r="X565" s="472" t="str">
        <f t="shared" si="36"/>
        <v/>
      </c>
      <c r="Y565" s="472">
        <f t="shared" si="37"/>
        <v>239</v>
      </c>
      <c r="Z565" s="472" t="str">
        <f t="shared" si="38"/>
        <v/>
      </c>
      <c r="AA565" s="472" t="b">
        <f t="shared" si="39"/>
        <v>0</v>
      </c>
      <c r="AB565" s="472" t="s">
        <v>2093</v>
      </c>
      <c r="AC565" s="472" t="str">
        <f t="array" ref="AC565">IFERROR(IF(INDEX('Disaggregation Records'!$G$95:$G$183,MATCH(LEFT(Z565,255),LEFT('Disaggregation Records'!$D$95:$D$183,255),0))=0,"",INDEX('Disaggregation Records'!$G$95:$G$183,MATCH(LEFT(Z565,255),LEFT('Disaggregation Records'!$D$95:$D$183,255),0))),"")</f>
        <v/>
      </c>
      <c r="AD565" s="472" t="s">
        <v>822</v>
      </c>
      <c r="AE565" s="219"/>
      <c r="AF565" s="135"/>
      <c r="AG565" s="135"/>
    </row>
    <row r="566" spans="1:33" ht="37.5" customHeight="1" x14ac:dyDescent="0.3">
      <c r="A566" s="367">
        <v>24</v>
      </c>
      <c r="B566" s="384" t="str">
        <f>IFERROR(VLOOKUP(A566,'Coverage Indicators - Section D'!$A$10:$Y$38,25,FALSE),"")</f>
        <v/>
      </c>
      <c r="C566" s="467" t="str">
        <f t="array" ref="C566">IFERROR(IF(INDEX('Disaggregation Records'!$E$95:$E$183,MATCH(LEFT(Z566,255),LEFT('Disaggregation Records'!$D$95:$D$183,255),0))=0,"",INDEX('Disaggregation Records'!$E$95:$E$183,MATCH(LEFT(Z566,255),LEFT('Disaggregation Records'!$D$95:$D$183,255),0))),"")</f>
        <v/>
      </c>
      <c r="D566" s="467" t="str">
        <f t="array" ref="D566">IFERROR(IF(INDEX('Disaggregation Records'!$F$95:$F$183,MATCH(LEFT(Z566,255),LEFT('Disaggregation Records'!$D$95:$D$183,255),0))=0,"",INDEX('Disaggregation Records'!$F$95:$F$183,MATCH(LEFT(Z566,255),LEFT('Disaggregation Records'!$D$95:$D$183,255),0))),"")</f>
        <v/>
      </c>
      <c r="E566" s="386" t="str">
        <f t="array" ref="E566">IFERROR(IF(INDEX('Disaggregation Data'!$K$315:$K$576,MATCH(LEFT(X566,255),LEFT('Disaggregation Data'!$J$315:$J$576,255),0))=0,"",INDEX('Disaggregation Data'!$K$315:$K$576,MATCH(LEFT(X566,255),LEFT('Disaggregation Data'!J$315:$J$576,255),0))),"")</f>
        <v/>
      </c>
      <c r="F566" s="387" t="str">
        <f t="array" ref="F566">IFERROR(IF(INDEX('Disaggregation Data'!$L$315:$L$576,MATCH(LEFT(X566,255),LEFT('Disaggregation Data'!$J$315:$J$576,255),0))=0,"",INDEX('Disaggregation Data'!$L$315:$L$576,MATCH(LEFT(X566,255),LEFT('Disaggregation Data'!J$315:$J$576,255),0))),"")</f>
        <v/>
      </c>
      <c r="G566" s="442" t="str">
        <f t="array" ref="G566">IFERROR(IF(INDEX('Disaggregation Data'!$M$315:$M$576,MATCH(LEFT(X566,255),LEFT('Disaggregation Data'!$J$315:$J$576,255),0))=0,(E566/F566)*100,INDEX('Disaggregation Data'!$M$315:$M$576,MATCH(LEFT(X566,255),LEFT('Disaggregation Data'!J$315:$J$576,255),0))),"")</f>
        <v/>
      </c>
      <c r="H566" s="390" t="str">
        <f t="array" ref="H566">IFERROR(IF(INDEX('Disaggregation Data'!$N$315:$N$576,MATCH(LEFT(X566,255),LEFT('Disaggregation Data'!$J$315:$J$576,255),0))=0,"",INDEX('Disaggregation Data'!$N$315:$N$576,MATCH(LEFT(X566,255),LEFT('Disaggregation Data'!J$315:$J$576,255),0))),"")</f>
        <v/>
      </c>
      <c r="I566" s="471"/>
      <c r="J566" s="471"/>
      <c r="K566" s="471"/>
      <c r="L566" s="471"/>
      <c r="M566" s="471"/>
      <c r="N566" s="471"/>
      <c r="O566" s="471"/>
      <c r="P566" s="471"/>
      <c r="Q566" s="471"/>
      <c r="R566" s="471"/>
      <c r="S566" s="471"/>
      <c r="T566" s="471"/>
      <c r="U566" s="390" t="str">
        <f t="array" ref="U566">IFERROR(IF(INDEX('Disaggregation Data'!$O$315:$O$576,MATCH(LEFT(X566,255),LEFT('Disaggregation Data'!$J$315:$J$576,255),0))=0,"",INDEX('Disaggregation Data'!$O$315:$O$576,MATCH(LEFT(X566,255),LEFT('Disaggregation Data'!J$315:$J$576,255),0))),"")</f>
        <v/>
      </c>
      <c r="V566" s="402" t="str">
        <f t="array" ref="V566">IFERROR(IF(INDEX('Disaggregation Data'!$P$315:$P$576,MATCH(LEFT(X566,255),LEFT('Disaggregation Data'!$J$315:$J$576,255),0))=0,"",INDEX('Disaggregation Data'!$P$315:$P$576,MATCH(LEFT(X566,255),LEFT('Disaggregation Data'!J$315:$J$576,255),0))),"")</f>
        <v/>
      </c>
      <c r="W566" s="472"/>
      <c r="X566" s="472" t="str">
        <f t="shared" si="36"/>
        <v/>
      </c>
      <c r="Y566" s="472">
        <f t="shared" si="37"/>
        <v>240</v>
      </c>
      <c r="Z566" s="472" t="str">
        <f t="shared" si="38"/>
        <v/>
      </c>
      <c r="AA566" s="472" t="b">
        <f t="shared" si="39"/>
        <v>0</v>
      </c>
      <c r="AB566" s="472" t="s">
        <v>2094</v>
      </c>
      <c r="AC566" s="472" t="str">
        <f t="array" ref="AC566">IFERROR(IF(INDEX('Disaggregation Records'!$G$95:$G$183,MATCH(LEFT(Z566,255),LEFT('Disaggregation Records'!$D$95:$D$183,255),0))=0,"",INDEX('Disaggregation Records'!$G$95:$G$183,MATCH(LEFT(Z566,255),LEFT('Disaggregation Records'!$D$95:$D$183,255),0))),"")</f>
        <v/>
      </c>
      <c r="AD566" s="472" t="s">
        <v>822</v>
      </c>
      <c r="AE566" s="219"/>
      <c r="AF566" s="135"/>
      <c r="AG566" s="135"/>
    </row>
    <row r="567" spans="1:33" ht="37.5" customHeight="1" x14ac:dyDescent="0.3">
      <c r="A567" s="367">
        <v>25</v>
      </c>
      <c r="B567" s="384" t="str">
        <f>IFERROR(VLOOKUP(A567,'Coverage Indicators - Section D'!$A$10:$Y$38,25,FALSE),"")</f>
        <v/>
      </c>
      <c r="C567" s="467" t="str">
        <f t="array" ref="C567">IFERROR(IF(INDEX('Disaggregation Records'!$E$95:$E$183,MATCH(LEFT(Z567,255),LEFT('Disaggregation Records'!$D$95:$D$183,255),0))=0,"",INDEX('Disaggregation Records'!$E$95:$E$183,MATCH(LEFT(Z567,255),LEFT('Disaggregation Records'!$D$95:$D$183,255),0))),"")</f>
        <v/>
      </c>
      <c r="D567" s="467" t="str">
        <f t="array" ref="D567">IFERROR(IF(INDEX('Disaggregation Records'!$F$95:$F$183,MATCH(LEFT(Z567,255),LEFT('Disaggregation Records'!$D$95:$D$183,255),0))=0,"",INDEX('Disaggregation Records'!$F$95:$F$183,MATCH(LEFT(Z567,255),LEFT('Disaggregation Records'!$D$95:$D$183,255),0))),"")</f>
        <v/>
      </c>
      <c r="E567" s="386" t="str">
        <f t="array" ref="E567">IFERROR(IF(INDEX('Disaggregation Data'!$K$315:$K$576,MATCH(LEFT(X567,255),LEFT('Disaggregation Data'!$J$315:$J$576,255),0))=0,"",INDEX('Disaggregation Data'!$K$315:$K$576,MATCH(LEFT(X567,255),LEFT('Disaggregation Data'!J$315:$J$576,255),0))),"")</f>
        <v/>
      </c>
      <c r="F567" s="387" t="str">
        <f t="array" ref="F567">IFERROR(IF(INDEX('Disaggregation Data'!$L$315:$L$576,MATCH(LEFT(X567,255),LEFT('Disaggregation Data'!$J$315:$J$576,255),0))=0,"",INDEX('Disaggregation Data'!$L$315:$L$576,MATCH(LEFT(X567,255),LEFT('Disaggregation Data'!J$315:$J$576,255),0))),"")</f>
        <v/>
      </c>
      <c r="G567" s="442" t="str">
        <f t="array" ref="G567">IFERROR(IF(INDEX('Disaggregation Data'!$M$315:$M$576,MATCH(LEFT(X567,255),LEFT('Disaggregation Data'!$J$315:$J$576,255),0))=0,(E567/F567)*100,INDEX('Disaggregation Data'!$M$315:$M$576,MATCH(LEFT(X567,255),LEFT('Disaggregation Data'!J$315:$J$576,255),0))),"")</f>
        <v/>
      </c>
      <c r="H567" s="390" t="str">
        <f t="array" ref="H567">IFERROR(IF(INDEX('Disaggregation Data'!$N$315:$N$576,MATCH(LEFT(X567,255),LEFT('Disaggregation Data'!$J$315:$J$576,255),0))=0,"",INDEX('Disaggregation Data'!$N$315:$N$576,MATCH(LEFT(X567,255),LEFT('Disaggregation Data'!J$315:$J$576,255),0))),"")</f>
        <v/>
      </c>
      <c r="I567" s="471"/>
      <c r="J567" s="471"/>
      <c r="K567" s="471"/>
      <c r="L567" s="471"/>
      <c r="M567" s="471"/>
      <c r="N567" s="471"/>
      <c r="O567" s="471"/>
      <c r="P567" s="471"/>
      <c r="Q567" s="471"/>
      <c r="R567" s="471"/>
      <c r="S567" s="471"/>
      <c r="T567" s="471"/>
      <c r="U567" s="390" t="str">
        <f t="array" ref="U567">IFERROR(IF(INDEX('Disaggregation Data'!$O$315:$O$576,MATCH(LEFT(X567,255),LEFT('Disaggregation Data'!$J$315:$J$576,255),0))=0,"",INDEX('Disaggregation Data'!$O$315:$O$576,MATCH(LEFT(X567,255),LEFT('Disaggregation Data'!J$315:$J$576,255),0))),"")</f>
        <v/>
      </c>
      <c r="V567" s="402" t="str">
        <f t="array" ref="V567">IFERROR(IF(INDEX('Disaggregation Data'!$P$315:$P$576,MATCH(LEFT(X567,255),LEFT('Disaggregation Data'!$J$315:$J$576,255),0))=0,"",INDEX('Disaggregation Data'!$P$315:$P$576,MATCH(LEFT(X567,255),LEFT('Disaggregation Data'!J$315:$J$576,255),0))),"")</f>
        <v/>
      </c>
      <c r="W567" s="472"/>
      <c r="X567" s="472" t="str">
        <f t="shared" si="36"/>
        <v/>
      </c>
      <c r="Y567" s="472">
        <f t="shared" si="37"/>
        <v>241</v>
      </c>
      <c r="Z567" s="472" t="str">
        <f t="shared" si="38"/>
        <v/>
      </c>
      <c r="AA567" s="472" t="b">
        <f t="shared" si="39"/>
        <v>0</v>
      </c>
      <c r="AB567" s="472" t="s">
        <v>2095</v>
      </c>
      <c r="AC567" s="472" t="str">
        <f t="array" ref="AC567">IFERROR(IF(INDEX('Disaggregation Records'!$G$95:$G$183,MATCH(LEFT(Z567,255),LEFT('Disaggregation Records'!$D$95:$D$183,255),0))=0,"",INDEX('Disaggregation Records'!$G$95:$G$183,MATCH(LEFT(Z567,255),LEFT('Disaggregation Records'!$D$95:$D$183,255),0))),"")</f>
        <v/>
      </c>
      <c r="AD567" s="472" t="s">
        <v>823</v>
      </c>
      <c r="AE567" s="219"/>
      <c r="AF567" s="135"/>
      <c r="AG567" s="135"/>
    </row>
    <row r="568" spans="1:33" ht="37.5" customHeight="1" x14ac:dyDescent="0.3">
      <c r="A568" s="367">
        <v>25</v>
      </c>
      <c r="B568" s="384" t="str">
        <f>IFERROR(VLOOKUP(A568,'Coverage Indicators - Section D'!$A$10:$Y$38,25,FALSE),"")</f>
        <v/>
      </c>
      <c r="C568" s="467" t="str">
        <f t="array" ref="C568">IFERROR(IF(INDEX('Disaggregation Records'!$E$95:$E$183,MATCH(LEFT(Z568,255),LEFT('Disaggregation Records'!$D$95:$D$183,255),0))=0,"",INDEX('Disaggregation Records'!$E$95:$E$183,MATCH(LEFT(Z568,255),LEFT('Disaggregation Records'!$D$95:$D$183,255),0))),"")</f>
        <v/>
      </c>
      <c r="D568" s="467" t="str">
        <f t="array" ref="D568">IFERROR(IF(INDEX('Disaggregation Records'!$F$95:$F$183,MATCH(LEFT(Z568,255),LEFT('Disaggregation Records'!$D$95:$D$183,255),0))=0,"",INDEX('Disaggregation Records'!$F$95:$F$183,MATCH(LEFT(Z568,255),LEFT('Disaggregation Records'!$D$95:$D$183,255),0))),"")</f>
        <v/>
      </c>
      <c r="E568" s="386" t="str">
        <f t="array" ref="E568">IFERROR(IF(INDEX('Disaggregation Data'!$K$315:$K$576,MATCH(LEFT(X568,255),LEFT('Disaggregation Data'!$J$315:$J$576,255),0))=0,"",INDEX('Disaggregation Data'!$K$315:$K$576,MATCH(LEFT(X568,255),LEFT('Disaggregation Data'!J$315:$J$576,255),0))),"")</f>
        <v/>
      </c>
      <c r="F568" s="387" t="str">
        <f t="array" ref="F568">IFERROR(IF(INDEX('Disaggregation Data'!$L$315:$L$576,MATCH(LEFT(X568,255),LEFT('Disaggregation Data'!$J$315:$J$576,255),0))=0,"",INDEX('Disaggregation Data'!$L$315:$L$576,MATCH(LEFT(X568,255),LEFT('Disaggregation Data'!J$315:$J$576,255),0))),"")</f>
        <v/>
      </c>
      <c r="G568" s="442" t="str">
        <f t="array" ref="G568">IFERROR(IF(INDEX('Disaggregation Data'!$M$315:$M$576,MATCH(LEFT(X568,255),LEFT('Disaggregation Data'!$J$315:$J$576,255),0))=0,(E568/F568)*100,INDEX('Disaggregation Data'!$M$315:$M$576,MATCH(LEFT(X568,255),LEFT('Disaggregation Data'!J$315:$J$576,255),0))),"")</f>
        <v/>
      </c>
      <c r="H568" s="390" t="str">
        <f t="array" ref="H568">IFERROR(IF(INDEX('Disaggregation Data'!$N$315:$N$576,MATCH(LEFT(X568,255),LEFT('Disaggregation Data'!$J$315:$J$576,255),0))=0,"",INDEX('Disaggregation Data'!$N$315:$N$576,MATCH(LEFT(X568,255),LEFT('Disaggregation Data'!J$315:$J$576,255),0))),"")</f>
        <v/>
      </c>
      <c r="I568" s="471"/>
      <c r="J568" s="471"/>
      <c r="K568" s="471"/>
      <c r="L568" s="471"/>
      <c r="M568" s="471"/>
      <c r="N568" s="471"/>
      <c r="O568" s="471"/>
      <c r="P568" s="471"/>
      <c r="Q568" s="471"/>
      <c r="R568" s="471"/>
      <c r="S568" s="471"/>
      <c r="T568" s="471"/>
      <c r="U568" s="390" t="str">
        <f t="array" ref="U568">IFERROR(IF(INDEX('Disaggregation Data'!$O$315:$O$576,MATCH(LEFT(X568,255),LEFT('Disaggregation Data'!$J$315:$J$576,255),0))=0,"",INDEX('Disaggregation Data'!$O$315:$O$576,MATCH(LEFT(X568,255),LEFT('Disaggregation Data'!J$315:$J$576,255),0))),"")</f>
        <v/>
      </c>
      <c r="V568" s="402" t="str">
        <f t="array" ref="V568">IFERROR(IF(INDEX('Disaggregation Data'!$P$315:$P$576,MATCH(LEFT(X568,255),LEFT('Disaggregation Data'!$J$315:$J$576,255),0))=0,"",INDEX('Disaggregation Data'!$P$315:$P$576,MATCH(LEFT(X568,255),LEFT('Disaggregation Data'!J$315:$J$576,255),0))),"")</f>
        <v/>
      </c>
      <c r="W568" s="472"/>
      <c r="X568" s="472" t="str">
        <f t="shared" si="36"/>
        <v/>
      </c>
      <c r="Y568" s="472">
        <f t="shared" si="37"/>
        <v>242</v>
      </c>
      <c r="Z568" s="472" t="str">
        <f t="shared" si="38"/>
        <v/>
      </c>
      <c r="AA568" s="472" t="b">
        <f t="shared" si="39"/>
        <v>0</v>
      </c>
      <c r="AB568" s="472" t="s">
        <v>2096</v>
      </c>
      <c r="AC568" s="472" t="str">
        <f t="array" ref="AC568">IFERROR(IF(INDEX('Disaggregation Records'!$G$95:$G$183,MATCH(LEFT(Z568,255),LEFT('Disaggregation Records'!$D$95:$D$183,255),0))=0,"",INDEX('Disaggregation Records'!$G$95:$G$183,MATCH(LEFT(Z568,255),LEFT('Disaggregation Records'!$D$95:$D$183,255),0))),"")</f>
        <v/>
      </c>
      <c r="AD568" s="472" t="s">
        <v>823</v>
      </c>
      <c r="AE568" s="219"/>
      <c r="AF568" s="135"/>
      <c r="AG568" s="135"/>
    </row>
    <row r="569" spans="1:33" ht="37.5" customHeight="1" x14ac:dyDescent="0.3">
      <c r="A569" s="367">
        <v>25</v>
      </c>
      <c r="B569" s="384" t="str">
        <f>IFERROR(VLOOKUP(A569,'Coverage Indicators - Section D'!$A$10:$Y$38,25,FALSE),"")</f>
        <v/>
      </c>
      <c r="C569" s="467" t="str">
        <f t="array" ref="C569">IFERROR(IF(INDEX('Disaggregation Records'!$E$95:$E$183,MATCH(LEFT(Z569,255),LEFT('Disaggregation Records'!$D$95:$D$183,255),0))=0,"",INDEX('Disaggregation Records'!$E$95:$E$183,MATCH(LEFT(Z569,255),LEFT('Disaggregation Records'!$D$95:$D$183,255),0))),"")</f>
        <v/>
      </c>
      <c r="D569" s="467" t="str">
        <f t="array" ref="D569">IFERROR(IF(INDEX('Disaggregation Records'!$F$95:$F$183,MATCH(LEFT(Z569,255),LEFT('Disaggregation Records'!$D$95:$D$183,255),0))=0,"",INDEX('Disaggregation Records'!$F$95:$F$183,MATCH(LEFT(Z569,255),LEFT('Disaggregation Records'!$D$95:$D$183,255),0))),"")</f>
        <v/>
      </c>
      <c r="E569" s="386" t="str">
        <f t="array" ref="E569">IFERROR(IF(INDEX('Disaggregation Data'!$K$315:$K$576,MATCH(LEFT(X569,255),LEFT('Disaggregation Data'!$J$315:$J$576,255),0))=0,"",INDEX('Disaggregation Data'!$K$315:$K$576,MATCH(LEFT(X569,255),LEFT('Disaggregation Data'!J$315:$J$576,255),0))),"")</f>
        <v/>
      </c>
      <c r="F569" s="387" t="str">
        <f t="array" ref="F569">IFERROR(IF(INDEX('Disaggregation Data'!$L$315:$L$576,MATCH(LEFT(X569,255),LEFT('Disaggregation Data'!$J$315:$J$576,255),0))=0,"",INDEX('Disaggregation Data'!$L$315:$L$576,MATCH(LEFT(X569,255),LEFT('Disaggregation Data'!J$315:$J$576,255),0))),"")</f>
        <v/>
      </c>
      <c r="G569" s="442" t="str">
        <f t="array" ref="G569">IFERROR(IF(INDEX('Disaggregation Data'!$M$315:$M$576,MATCH(LEFT(X569,255),LEFT('Disaggregation Data'!$J$315:$J$576,255),0))=0,(E569/F569)*100,INDEX('Disaggregation Data'!$M$315:$M$576,MATCH(LEFT(X569,255),LEFT('Disaggregation Data'!J$315:$J$576,255),0))),"")</f>
        <v/>
      </c>
      <c r="H569" s="390" t="str">
        <f t="array" ref="H569">IFERROR(IF(INDEX('Disaggregation Data'!$N$315:$N$576,MATCH(LEFT(X569,255),LEFT('Disaggregation Data'!$J$315:$J$576,255),0))=0,"",INDEX('Disaggregation Data'!$N$315:$N$576,MATCH(LEFT(X569,255),LEFT('Disaggregation Data'!J$315:$J$576,255),0))),"")</f>
        <v/>
      </c>
      <c r="I569" s="471"/>
      <c r="J569" s="471"/>
      <c r="K569" s="471"/>
      <c r="L569" s="471"/>
      <c r="M569" s="471"/>
      <c r="N569" s="471"/>
      <c r="O569" s="471"/>
      <c r="P569" s="471"/>
      <c r="Q569" s="471"/>
      <c r="R569" s="471"/>
      <c r="S569" s="471"/>
      <c r="T569" s="471"/>
      <c r="U569" s="390" t="str">
        <f t="array" ref="U569">IFERROR(IF(INDEX('Disaggregation Data'!$O$315:$O$576,MATCH(LEFT(X569,255),LEFT('Disaggregation Data'!$J$315:$J$576,255),0))=0,"",INDEX('Disaggregation Data'!$O$315:$O$576,MATCH(LEFT(X569,255),LEFT('Disaggregation Data'!J$315:$J$576,255),0))),"")</f>
        <v/>
      </c>
      <c r="V569" s="402" t="str">
        <f t="array" ref="V569">IFERROR(IF(INDEX('Disaggregation Data'!$P$315:$P$576,MATCH(LEFT(X569,255),LEFT('Disaggregation Data'!$J$315:$J$576,255),0))=0,"",INDEX('Disaggregation Data'!$P$315:$P$576,MATCH(LEFT(X569,255),LEFT('Disaggregation Data'!J$315:$J$576,255),0))),"")</f>
        <v/>
      </c>
      <c r="W569" s="472"/>
      <c r="X569" s="472" t="str">
        <f t="shared" si="36"/>
        <v/>
      </c>
      <c r="Y569" s="472">
        <f t="shared" si="37"/>
        <v>243</v>
      </c>
      <c r="Z569" s="472" t="str">
        <f t="shared" si="38"/>
        <v/>
      </c>
      <c r="AA569" s="472" t="b">
        <f t="shared" si="39"/>
        <v>0</v>
      </c>
      <c r="AB569" s="472" t="s">
        <v>2097</v>
      </c>
      <c r="AC569" s="472" t="str">
        <f t="array" ref="AC569">IFERROR(IF(INDEX('Disaggregation Records'!$G$95:$G$183,MATCH(LEFT(Z569,255),LEFT('Disaggregation Records'!$D$95:$D$183,255),0))=0,"",INDEX('Disaggregation Records'!$G$95:$G$183,MATCH(LEFT(Z569,255),LEFT('Disaggregation Records'!$D$95:$D$183,255),0))),"")</f>
        <v/>
      </c>
      <c r="AD569" s="472" t="s">
        <v>823</v>
      </c>
      <c r="AE569" s="219"/>
      <c r="AF569" s="135"/>
      <c r="AG569" s="135"/>
    </row>
    <row r="570" spans="1:33" ht="37.5" customHeight="1" x14ac:dyDescent="0.3">
      <c r="A570" s="367">
        <v>25</v>
      </c>
      <c r="B570" s="384" t="str">
        <f>IFERROR(VLOOKUP(A570,'Coverage Indicators - Section D'!$A$10:$Y$38,25,FALSE),"")</f>
        <v/>
      </c>
      <c r="C570" s="467" t="str">
        <f t="array" ref="C570">IFERROR(IF(INDEX('Disaggregation Records'!$E$95:$E$183,MATCH(LEFT(Z570,255),LEFT('Disaggregation Records'!$D$95:$D$183,255),0))=0,"",INDEX('Disaggregation Records'!$E$95:$E$183,MATCH(LEFT(Z570,255),LEFT('Disaggregation Records'!$D$95:$D$183,255),0))),"")</f>
        <v/>
      </c>
      <c r="D570" s="467" t="str">
        <f t="array" ref="D570">IFERROR(IF(INDEX('Disaggregation Records'!$F$95:$F$183,MATCH(LEFT(Z570,255),LEFT('Disaggregation Records'!$D$95:$D$183,255),0))=0,"",INDEX('Disaggregation Records'!$F$95:$F$183,MATCH(LEFT(Z570,255),LEFT('Disaggregation Records'!$D$95:$D$183,255),0))),"")</f>
        <v/>
      </c>
      <c r="E570" s="386" t="str">
        <f t="array" ref="E570">IFERROR(IF(INDEX('Disaggregation Data'!$K$315:$K$576,MATCH(LEFT(X570,255),LEFT('Disaggregation Data'!$J$315:$J$576,255),0))=0,"",INDEX('Disaggregation Data'!$K$315:$K$576,MATCH(LEFT(X570,255),LEFT('Disaggregation Data'!J$315:$J$576,255),0))),"")</f>
        <v/>
      </c>
      <c r="F570" s="387" t="str">
        <f t="array" ref="F570">IFERROR(IF(INDEX('Disaggregation Data'!$L$315:$L$576,MATCH(LEFT(X570,255),LEFT('Disaggregation Data'!$J$315:$J$576,255),0))=0,"",INDEX('Disaggregation Data'!$L$315:$L$576,MATCH(LEFT(X570,255),LEFT('Disaggregation Data'!J$315:$J$576,255),0))),"")</f>
        <v/>
      </c>
      <c r="G570" s="442" t="str">
        <f t="array" ref="G570">IFERROR(IF(INDEX('Disaggregation Data'!$M$315:$M$576,MATCH(LEFT(X570,255),LEFT('Disaggregation Data'!$J$315:$J$576,255),0))=0,(E570/F570)*100,INDEX('Disaggregation Data'!$M$315:$M$576,MATCH(LEFT(X570,255),LEFT('Disaggregation Data'!J$315:$J$576,255),0))),"")</f>
        <v/>
      </c>
      <c r="H570" s="390" t="str">
        <f t="array" ref="H570">IFERROR(IF(INDEX('Disaggregation Data'!$N$315:$N$576,MATCH(LEFT(X570,255),LEFT('Disaggregation Data'!$J$315:$J$576,255),0))=0,"",INDEX('Disaggregation Data'!$N$315:$N$576,MATCH(LEFT(X570,255),LEFT('Disaggregation Data'!J$315:$J$576,255),0))),"")</f>
        <v/>
      </c>
      <c r="I570" s="471"/>
      <c r="J570" s="471"/>
      <c r="K570" s="471"/>
      <c r="L570" s="471"/>
      <c r="M570" s="471"/>
      <c r="N570" s="471"/>
      <c r="O570" s="471"/>
      <c r="P570" s="471"/>
      <c r="Q570" s="471"/>
      <c r="R570" s="471"/>
      <c r="S570" s="471"/>
      <c r="T570" s="471"/>
      <c r="U570" s="390" t="str">
        <f t="array" ref="U570">IFERROR(IF(INDEX('Disaggregation Data'!$O$315:$O$576,MATCH(LEFT(X570,255),LEFT('Disaggregation Data'!$J$315:$J$576,255),0))=0,"",INDEX('Disaggregation Data'!$O$315:$O$576,MATCH(LEFT(X570,255),LEFT('Disaggregation Data'!J$315:$J$576,255),0))),"")</f>
        <v/>
      </c>
      <c r="V570" s="402" t="str">
        <f t="array" ref="V570">IFERROR(IF(INDEX('Disaggregation Data'!$P$315:$P$576,MATCH(LEFT(X570,255),LEFT('Disaggregation Data'!$J$315:$J$576,255),0))=0,"",INDEX('Disaggregation Data'!$P$315:$P$576,MATCH(LEFT(X570,255),LEFT('Disaggregation Data'!J$315:$J$576,255),0))),"")</f>
        <v/>
      </c>
      <c r="W570" s="472"/>
      <c r="X570" s="472" t="str">
        <f t="shared" si="36"/>
        <v/>
      </c>
      <c r="Y570" s="472">
        <f t="shared" si="37"/>
        <v>244</v>
      </c>
      <c r="Z570" s="472" t="str">
        <f t="shared" si="38"/>
        <v/>
      </c>
      <c r="AA570" s="472" t="b">
        <f t="shared" si="39"/>
        <v>0</v>
      </c>
      <c r="AB570" s="472" t="s">
        <v>2098</v>
      </c>
      <c r="AC570" s="472" t="str">
        <f t="array" ref="AC570">IFERROR(IF(INDEX('Disaggregation Records'!$G$95:$G$183,MATCH(LEFT(Z570,255),LEFT('Disaggregation Records'!$D$95:$D$183,255),0))=0,"",INDEX('Disaggregation Records'!$G$95:$G$183,MATCH(LEFT(Z570,255),LEFT('Disaggregation Records'!$D$95:$D$183,255),0))),"")</f>
        <v/>
      </c>
      <c r="AD570" s="472" t="s">
        <v>823</v>
      </c>
      <c r="AE570" s="219"/>
      <c r="AF570" s="135"/>
      <c r="AG570" s="135"/>
    </row>
    <row r="571" spans="1:33" ht="37.5" customHeight="1" x14ac:dyDescent="0.3">
      <c r="A571" s="367">
        <v>25</v>
      </c>
      <c r="B571" s="384" t="str">
        <f>IFERROR(VLOOKUP(A571,'Coverage Indicators - Section D'!$A$10:$Y$38,25,FALSE),"")</f>
        <v/>
      </c>
      <c r="C571" s="467" t="str">
        <f t="array" ref="C571">IFERROR(IF(INDEX('Disaggregation Records'!$E$95:$E$183,MATCH(LEFT(Z571,255),LEFT('Disaggregation Records'!$D$95:$D$183,255),0))=0,"",INDEX('Disaggregation Records'!$E$95:$E$183,MATCH(LEFT(Z571,255),LEFT('Disaggregation Records'!$D$95:$D$183,255),0))),"")</f>
        <v/>
      </c>
      <c r="D571" s="467" t="str">
        <f t="array" ref="D571">IFERROR(IF(INDEX('Disaggregation Records'!$F$95:$F$183,MATCH(LEFT(Z571,255),LEFT('Disaggregation Records'!$D$95:$D$183,255),0))=0,"",INDEX('Disaggregation Records'!$F$95:$F$183,MATCH(LEFT(Z571,255),LEFT('Disaggregation Records'!$D$95:$D$183,255),0))),"")</f>
        <v/>
      </c>
      <c r="E571" s="386" t="str">
        <f t="array" ref="E571">IFERROR(IF(INDEX('Disaggregation Data'!$K$315:$K$576,MATCH(LEFT(X571,255),LEFT('Disaggregation Data'!$J$315:$J$576,255),0))=0,"",INDEX('Disaggregation Data'!$K$315:$K$576,MATCH(LEFT(X571,255),LEFT('Disaggregation Data'!J$315:$J$576,255),0))),"")</f>
        <v/>
      </c>
      <c r="F571" s="387" t="str">
        <f t="array" ref="F571">IFERROR(IF(INDEX('Disaggregation Data'!$L$315:$L$576,MATCH(LEFT(X571,255),LEFT('Disaggregation Data'!$J$315:$J$576,255),0))=0,"",INDEX('Disaggregation Data'!$L$315:$L$576,MATCH(LEFT(X571,255),LEFT('Disaggregation Data'!J$315:$J$576,255),0))),"")</f>
        <v/>
      </c>
      <c r="G571" s="442" t="str">
        <f t="array" ref="G571">IFERROR(IF(INDEX('Disaggregation Data'!$M$315:$M$576,MATCH(LEFT(X571,255),LEFT('Disaggregation Data'!$J$315:$J$576,255),0))=0,(E571/F571)*100,INDEX('Disaggregation Data'!$M$315:$M$576,MATCH(LEFT(X571,255),LEFT('Disaggregation Data'!J$315:$J$576,255),0))),"")</f>
        <v/>
      </c>
      <c r="H571" s="390" t="str">
        <f t="array" ref="H571">IFERROR(IF(INDEX('Disaggregation Data'!$N$315:$N$576,MATCH(LEFT(X571,255),LEFT('Disaggregation Data'!$J$315:$J$576,255),0))=0,"",INDEX('Disaggregation Data'!$N$315:$N$576,MATCH(LEFT(X571,255),LEFT('Disaggregation Data'!J$315:$J$576,255),0))),"")</f>
        <v/>
      </c>
      <c r="I571" s="471"/>
      <c r="J571" s="471"/>
      <c r="K571" s="471"/>
      <c r="L571" s="471"/>
      <c r="M571" s="471"/>
      <c r="N571" s="471"/>
      <c r="O571" s="471"/>
      <c r="P571" s="471"/>
      <c r="Q571" s="471"/>
      <c r="R571" s="471"/>
      <c r="S571" s="471"/>
      <c r="T571" s="471"/>
      <c r="U571" s="390" t="str">
        <f t="array" ref="U571">IFERROR(IF(INDEX('Disaggregation Data'!$O$315:$O$576,MATCH(LEFT(X571,255),LEFT('Disaggregation Data'!$J$315:$J$576,255),0))=0,"",INDEX('Disaggregation Data'!$O$315:$O$576,MATCH(LEFT(X571,255),LEFT('Disaggregation Data'!J$315:$J$576,255),0))),"")</f>
        <v/>
      </c>
      <c r="V571" s="402" t="str">
        <f t="array" ref="V571">IFERROR(IF(INDEX('Disaggregation Data'!$P$315:$P$576,MATCH(LEFT(X571,255),LEFT('Disaggregation Data'!$J$315:$J$576,255),0))=0,"",INDEX('Disaggregation Data'!$P$315:$P$576,MATCH(LEFT(X571,255),LEFT('Disaggregation Data'!J$315:$J$576,255),0))),"")</f>
        <v/>
      </c>
      <c r="W571" s="472"/>
      <c r="X571" s="472" t="str">
        <f t="shared" si="36"/>
        <v/>
      </c>
      <c r="Y571" s="472">
        <f t="shared" si="37"/>
        <v>245</v>
      </c>
      <c r="Z571" s="472" t="str">
        <f t="shared" si="38"/>
        <v/>
      </c>
      <c r="AA571" s="472" t="b">
        <f t="shared" si="39"/>
        <v>0</v>
      </c>
      <c r="AB571" s="472" t="s">
        <v>2099</v>
      </c>
      <c r="AC571" s="472" t="str">
        <f t="array" ref="AC571">IFERROR(IF(INDEX('Disaggregation Records'!$G$95:$G$183,MATCH(LEFT(Z571,255),LEFT('Disaggregation Records'!$D$95:$D$183,255),0))=0,"",INDEX('Disaggregation Records'!$G$95:$G$183,MATCH(LEFT(Z571,255),LEFT('Disaggregation Records'!$D$95:$D$183,255),0))),"")</f>
        <v/>
      </c>
      <c r="AD571" s="472" t="s">
        <v>823</v>
      </c>
      <c r="AE571" s="219"/>
      <c r="AF571" s="135"/>
      <c r="AG571" s="135"/>
    </row>
    <row r="572" spans="1:33" ht="37.5" customHeight="1" x14ac:dyDescent="0.3">
      <c r="A572" s="367">
        <v>25</v>
      </c>
      <c r="B572" s="384" t="str">
        <f>IFERROR(VLOOKUP(A572,'Coverage Indicators - Section D'!$A$10:$Y$38,25,FALSE),"")</f>
        <v/>
      </c>
      <c r="C572" s="467" t="str">
        <f t="array" ref="C572">IFERROR(IF(INDEX('Disaggregation Records'!$E$95:$E$183,MATCH(LEFT(Z572,255),LEFT('Disaggregation Records'!$D$95:$D$183,255),0))=0,"",INDEX('Disaggregation Records'!$E$95:$E$183,MATCH(LEFT(Z572,255),LEFT('Disaggregation Records'!$D$95:$D$183,255),0))),"")</f>
        <v/>
      </c>
      <c r="D572" s="467" t="str">
        <f t="array" ref="D572">IFERROR(IF(INDEX('Disaggregation Records'!$F$95:$F$183,MATCH(LEFT(Z572,255),LEFT('Disaggregation Records'!$D$95:$D$183,255),0))=0,"",INDEX('Disaggregation Records'!$F$95:$F$183,MATCH(LEFT(Z572,255),LEFT('Disaggregation Records'!$D$95:$D$183,255),0))),"")</f>
        <v/>
      </c>
      <c r="E572" s="386" t="str">
        <f t="array" ref="E572">IFERROR(IF(INDEX('Disaggregation Data'!$K$315:$K$576,MATCH(LEFT(X572,255),LEFT('Disaggregation Data'!$J$315:$J$576,255),0))=0,"",INDEX('Disaggregation Data'!$K$315:$K$576,MATCH(LEFT(X572,255),LEFT('Disaggregation Data'!J$315:$J$576,255),0))),"")</f>
        <v/>
      </c>
      <c r="F572" s="387" t="str">
        <f t="array" ref="F572">IFERROR(IF(INDEX('Disaggregation Data'!$L$315:$L$576,MATCH(LEFT(X572,255),LEFT('Disaggregation Data'!$J$315:$J$576,255),0))=0,"",INDEX('Disaggregation Data'!$L$315:$L$576,MATCH(LEFT(X572,255),LEFT('Disaggregation Data'!J$315:$J$576,255),0))),"")</f>
        <v/>
      </c>
      <c r="G572" s="442" t="str">
        <f t="array" ref="G572">IFERROR(IF(INDEX('Disaggregation Data'!$M$315:$M$576,MATCH(LEFT(X572,255),LEFT('Disaggregation Data'!$J$315:$J$576,255),0))=0,(E572/F572)*100,INDEX('Disaggregation Data'!$M$315:$M$576,MATCH(LEFT(X572,255),LEFT('Disaggregation Data'!J$315:$J$576,255),0))),"")</f>
        <v/>
      </c>
      <c r="H572" s="390" t="str">
        <f t="array" ref="H572">IFERROR(IF(INDEX('Disaggregation Data'!$N$315:$N$576,MATCH(LEFT(X572,255),LEFT('Disaggregation Data'!$J$315:$J$576,255),0))=0,"",INDEX('Disaggregation Data'!$N$315:$N$576,MATCH(LEFT(X572,255),LEFT('Disaggregation Data'!J$315:$J$576,255),0))),"")</f>
        <v/>
      </c>
      <c r="I572" s="471"/>
      <c r="J572" s="471"/>
      <c r="K572" s="471"/>
      <c r="L572" s="471"/>
      <c r="M572" s="471"/>
      <c r="N572" s="471"/>
      <c r="O572" s="471"/>
      <c r="P572" s="471"/>
      <c r="Q572" s="471"/>
      <c r="R572" s="471"/>
      <c r="S572" s="471"/>
      <c r="T572" s="471"/>
      <c r="U572" s="390" t="str">
        <f t="array" ref="U572">IFERROR(IF(INDEX('Disaggregation Data'!$O$315:$O$576,MATCH(LEFT(X572,255),LEFT('Disaggregation Data'!$J$315:$J$576,255),0))=0,"",INDEX('Disaggregation Data'!$O$315:$O$576,MATCH(LEFT(X572,255),LEFT('Disaggregation Data'!J$315:$J$576,255),0))),"")</f>
        <v/>
      </c>
      <c r="V572" s="402" t="str">
        <f t="array" ref="V572">IFERROR(IF(INDEX('Disaggregation Data'!$P$315:$P$576,MATCH(LEFT(X572,255),LEFT('Disaggregation Data'!$J$315:$J$576,255),0))=0,"",INDEX('Disaggregation Data'!$P$315:$P$576,MATCH(LEFT(X572,255),LEFT('Disaggregation Data'!J$315:$J$576,255),0))),"")</f>
        <v/>
      </c>
      <c r="W572" s="472"/>
      <c r="X572" s="472" t="str">
        <f t="shared" si="36"/>
        <v/>
      </c>
      <c r="Y572" s="472">
        <f t="shared" si="37"/>
        <v>246</v>
      </c>
      <c r="Z572" s="472" t="str">
        <f t="shared" si="38"/>
        <v/>
      </c>
      <c r="AA572" s="472" t="b">
        <f t="shared" si="39"/>
        <v>0</v>
      </c>
      <c r="AB572" s="472" t="s">
        <v>2100</v>
      </c>
      <c r="AC572" s="472" t="str">
        <f t="array" ref="AC572">IFERROR(IF(INDEX('Disaggregation Records'!$G$95:$G$183,MATCH(LEFT(Z572,255),LEFT('Disaggregation Records'!$D$95:$D$183,255),0))=0,"",INDEX('Disaggregation Records'!$G$95:$G$183,MATCH(LEFT(Z572,255),LEFT('Disaggregation Records'!$D$95:$D$183,255),0))),"")</f>
        <v/>
      </c>
      <c r="AD572" s="472" t="s">
        <v>823</v>
      </c>
      <c r="AE572" s="219"/>
      <c r="AF572" s="135"/>
      <c r="AG572" s="135"/>
    </row>
    <row r="573" spans="1:33" ht="37.5" customHeight="1" x14ac:dyDescent="0.3">
      <c r="A573" s="367">
        <v>25</v>
      </c>
      <c r="B573" s="384" t="str">
        <f>IFERROR(VLOOKUP(A573,'Coverage Indicators - Section D'!$A$10:$Y$38,25,FALSE),"")</f>
        <v/>
      </c>
      <c r="C573" s="467" t="str">
        <f t="array" ref="C573">IFERROR(IF(INDEX('Disaggregation Records'!$E$95:$E$183,MATCH(LEFT(Z573,255),LEFT('Disaggregation Records'!$D$95:$D$183,255),0))=0,"",INDEX('Disaggregation Records'!$E$95:$E$183,MATCH(LEFT(Z573,255),LEFT('Disaggregation Records'!$D$95:$D$183,255),0))),"")</f>
        <v/>
      </c>
      <c r="D573" s="467" t="str">
        <f t="array" ref="D573">IFERROR(IF(INDEX('Disaggregation Records'!$F$95:$F$183,MATCH(LEFT(Z573,255),LEFT('Disaggregation Records'!$D$95:$D$183,255),0))=0,"",INDEX('Disaggregation Records'!$F$95:$F$183,MATCH(LEFT(Z573,255),LEFT('Disaggregation Records'!$D$95:$D$183,255),0))),"")</f>
        <v/>
      </c>
      <c r="E573" s="386" t="str">
        <f t="array" ref="E573">IFERROR(IF(INDEX('Disaggregation Data'!$K$315:$K$576,MATCH(LEFT(X573,255),LEFT('Disaggregation Data'!$J$315:$J$576,255),0))=0,"",INDEX('Disaggregation Data'!$K$315:$K$576,MATCH(LEFT(X573,255),LEFT('Disaggregation Data'!J$315:$J$576,255),0))),"")</f>
        <v/>
      </c>
      <c r="F573" s="387" t="str">
        <f t="array" ref="F573">IFERROR(IF(INDEX('Disaggregation Data'!$L$315:$L$576,MATCH(LEFT(X573,255),LEFT('Disaggregation Data'!$J$315:$J$576,255),0))=0,"",INDEX('Disaggregation Data'!$L$315:$L$576,MATCH(LEFT(X573,255),LEFT('Disaggregation Data'!J$315:$J$576,255),0))),"")</f>
        <v/>
      </c>
      <c r="G573" s="442" t="str">
        <f t="array" ref="G573">IFERROR(IF(INDEX('Disaggregation Data'!$M$315:$M$576,MATCH(LEFT(X573,255),LEFT('Disaggregation Data'!$J$315:$J$576,255),0))=0,(E573/F573)*100,INDEX('Disaggregation Data'!$M$315:$M$576,MATCH(LEFT(X573,255),LEFT('Disaggregation Data'!J$315:$J$576,255),0))),"")</f>
        <v/>
      </c>
      <c r="H573" s="390" t="str">
        <f t="array" ref="H573">IFERROR(IF(INDEX('Disaggregation Data'!$N$315:$N$576,MATCH(LEFT(X573,255),LEFT('Disaggregation Data'!$J$315:$J$576,255),0))=0,"",INDEX('Disaggregation Data'!$N$315:$N$576,MATCH(LEFT(X573,255),LEFT('Disaggregation Data'!J$315:$J$576,255),0))),"")</f>
        <v/>
      </c>
      <c r="I573" s="471"/>
      <c r="J573" s="471"/>
      <c r="K573" s="471"/>
      <c r="L573" s="471"/>
      <c r="M573" s="471"/>
      <c r="N573" s="471"/>
      <c r="O573" s="471"/>
      <c r="P573" s="471"/>
      <c r="Q573" s="471"/>
      <c r="R573" s="471"/>
      <c r="S573" s="471"/>
      <c r="T573" s="471"/>
      <c r="U573" s="390" t="str">
        <f t="array" ref="U573">IFERROR(IF(INDEX('Disaggregation Data'!$O$315:$O$576,MATCH(LEFT(X573,255),LEFT('Disaggregation Data'!$J$315:$J$576,255),0))=0,"",INDEX('Disaggregation Data'!$O$315:$O$576,MATCH(LEFT(X573,255),LEFT('Disaggregation Data'!J$315:$J$576,255),0))),"")</f>
        <v/>
      </c>
      <c r="V573" s="402" t="str">
        <f t="array" ref="V573">IFERROR(IF(INDEX('Disaggregation Data'!$P$315:$P$576,MATCH(LEFT(X573,255),LEFT('Disaggregation Data'!$J$315:$J$576,255),0))=0,"",INDEX('Disaggregation Data'!$P$315:$P$576,MATCH(LEFT(X573,255),LEFT('Disaggregation Data'!J$315:$J$576,255),0))),"")</f>
        <v/>
      </c>
      <c r="W573" s="472"/>
      <c r="X573" s="472" t="str">
        <f t="shared" si="36"/>
        <v/>
      </c>
      <c r="Y573" s="472">
        <f t="shared" si="37"/>
        <v>247</v>
      </c>
      <c r="Z573" s="472" t="str">
        <f t="shared" si="38"/>
        <v/>
      </c>
      <c r="AA573" s="472" t="b">
        <f t="shared" si="39"/>
        <v>0</v>
      </c>
      <c r="AB573" s="472" t="s">
        <v>2101</v>
      </c>
      <c r="AC573" s="472" t="str">
        <f t="array" ref="AC573">IFERROR(IF(INDEX('Disaggregation Records'!$G$95:$G$183,MATCH(LEFT(Z573,255),LEFT('Disaggregation Records'!$D$95:$D$183,255),0))=0,"",INDEX('Disaggregation Records'!$G$95:$G$183,MATCH(LEFT(Z573,255),LEFT('Disaggregation Records'!$D$95:$D$183,255),0))),"")</f>
        <v/>
      </c>
      <c r="AD573" s="472" t="s">
        <v>823</v>
      </c>
      <c r="AE573" s="219"/>
      <c r="AF573" s="135"/>
      <c r="AG573" s="135"/>
    </row>
    <row r="574" spans="1:33" ht="37.5" customHeight="1" x14ac:dyDescent="0.3">
      <c r="A574" s="367">
        <v>25</v>
      </c>
      <c r="B574" s="384" t="str">
        <f>IFERROR(VLOOKUP(A574,'Coverage Indicators - Section D'!$A$10:$Y$38,25,FALSE),"")</f>
        <v/>
      </c>
      <c r="C574" s="467" t="str">
        <f t="array" ref="C574">IFERROR(IF(INDEX('Disaggregation Records'!$E$95:$E$183,MATCH(LEFT(Z574,255),LEFT('Disaggregation Records'!$D$95:$D$183,255),0))=0,"",INDEX('Disaggregation Records'!$E$95:$E$183,MATCH(LEFT(Z574,255),LEFT('Disaggregation Records'!$D$95:$D$183,255),0))),"")</f>
        <v/>
      </c>
      <c r="D574" s="467" t="str">
        <f t="array" ref="D574">IFERROR(IF(INDEX('Disaggregation Records'!$F$95:$F$183,MATCH(LEFT(Z574,255),LEFT('Disaggregation Records'!$D$95:$D$183,255),0))=0,"",INDEX('Disaggregation Records'!$F$95:$F$183,MATCH(LEFT(Z574,255),LEFT('Disaggregation Records'!$D$95:$D$183,255),0))),"")</f>
        <v/>
      </c>
      <c r="E574" s="386" t="str">
        <f t="array" ref="E574">IFERROR(IF(INDEX('Disaggregation Data'!$K$315:$K$576,MATCH(LEFT(X574,255),LEFT('Disaggregation Data'!$J$315:$J$576,255),0))=0,"",INDEX('Disaggregation Data'!$K$315:$K$576,MATCH(LEFT(X574,255),LEFT('Disaggregation Data'!J$315:$J$576,255),0))),"")</f>
        <v/>
      </c>
      <c r="F574" s="387" t="str">
        <f t="array" ref="F574">IFERROR(IF(INDEX('Disaggregation Data'!$L$315:$L$576,MATCH(LEFT(X574,255),LEFT('Disaggregation Data'!$J$315:$J$576,255),0))=0,"",INDEX('Disaggregation Data'!$L$315:$L$576,MATCH(LEFT(X574,255),LEFT('Disaggregation Data'!J$315:$J$576,255),0))),"")</f>
        <v/>
      </c>
      <c r="G574" s="442" t="str">
        <f t="array" ref="G574">IFERROR(IF(INDEX('Disaggregation Data'!$M$315:$M$576,MATCH(LEFT(X574,255),LEFT('Disaggregation Data'!$J$315:$J$576,255),0))=0,(E574/F574)*100,INDEX('Disaggregation Data'!$M$315:$M$576,MATCH(LEFT(X574,255),LEFT('Disaggregation Data'!J$315:$J$576,255),0))),"")</f>
        <v/>
      </c>
      <c r="H574" s="390" t="str">
        <f t="array" ref="H574">IFERROR(IF(INDEX('Disaggregation Data'!$N$315:$N$576,MATCH(LEFT(X574,255),LEFT('Disaggregation Data'!$J$315:$J$576,255),0))=0,"",INDEX('Disaggregation Data'!$N$315:$N$576,MATCH(LEFT(X574,255),LEFT('Disaggregation Data'!J$315:$J$576,255),0))),"")</f>
        <v/>
      </c>
      <c r="I574" s="471"/>
      <c r="J574" s="471"/>
      <c r="K574" s="471"/>
      <c r="L574" s="471"/>
      <c r="M574" s="471"/>
      <c r="N574" s="471"/>
      <c r="O574" s="471"/>
      <c r="P574" s="471"/>
      <c r="Q574" s="471"/>
      <c r="R574" s="471"/>
      <c r="S574" s="471"/>
      <c r="T574" s="471"/>
      <c r="U574" s="390" t="str">
        <f t="array" ref="U574">IFERROR(IF(INDEX('Disaggregation Data'!$O$315:$O$576,MATCH(LEFT(X574,255),LEFT('Disaggregation Data'!$J$315:$J$576,255),0))=0,"",INDEX('Disaggregation Data'!$O$315:$O$576,MATCH(LEFT(X574,255),LEFT('Disaggregation Data'!J$315:$J$576,255),0))),"")</f>
        <v/>
      </c>
      <c r="V574" s="402" t="str">
        <f t="array" ref="V574">IFERROR(IF(INDEX('Disaggregation Data'!$P$315:$P$576,MATCH(LEFT(X574,255),LEFT('Disaggregation Data'!$J$315:$J$576,255),0))=0,"",INDEX('Disaggregation Data'!$P$315:$P$576,MATCH(LEFT(X574,255),LEFT('Disaggregation Data'!J$315:$J$576,255),0))),"")</f>
        <v/>
      </c>
      <c r="W574" s="472"/>
      <c r="X574" s="472" t="str">
        <f t="shared" si="36"/>
        <v/>
      </c>
      <c r="Y574" s="472">
        <f t="shared" si="37"/>
        <v>248</v>
      </c>
      <c r="Z574" s="472" t="str">
        <f t="shared" si="38"/>
        <v/>
      </c>
      <c r="AA574" s="472" t="b">
        <f t="shared" si="39"/>
        <v>0</v>
      </c>
      <c r="AB574" s="472" t="s">
        <v>2102</v>
      </c>
      <c r="AC574" s="472" t="str">
        <f t="array" ref="AC574">IFERROR(IF(INDEX('Disaggregation Records'!$G$95:$G$183,MATCH(LEFT(Z574,255),LEFT('Disaggregation Records'!$D$95:$D$183,255),0))=0,"",INDEX('Disaggregation Records'!$G$95:$G$183,MATCH(LEFT(Z574,255),LEFT('Disaggregation Records'!$D$95:$D$183,255),0))),"")</f>
        <v/>
      </c>
      <c r="AD574" s="472" t="s">
        <v>823</v>
      </c>
      <c r="AE574" s="219"/>
      <c r="AF574" s="135"/>
      <c r="AG574" s="135"/>
    </row>
    <row r="575" spans="1:33" ht="37.5" customHeight="1" x14ac:dyDescent="0.3">
      <c r="A575" s="367">
        <v>25</v>
      </c>
      <c r="B575" s="384" t="str">
        <f>IFERROR(VLOOKUP(A575,'Coverage Indicators - Section D'!$A$10:$Y$38,25,FALSE),"")</f>
        <v/>
      </c>
      <c r="C575" s="467" t="str">
        <f t="array" ref="C575">IFERROR(IF(INDEX('Disaggregation Records'!$E$95:$E$183,MATCH(LEFT(Z575,255),LEFT('Disaggregation Records'!$D$95:$D$183,255),0))=0,"",INDEX('Disaggregation Records'!$E$95:$E$183,MATCH(LEFT(Z575,255),LEFT('Disaggregation Records'!$D$95:$D$183,255),0))),"")</f>
        <v/>
      </c>
      <c r="D575" s="467" t="str">
        <f t="array" ref="D575">IFERROR(IF(INDEX('Disaggregation Records'!$F$95:$F$183,MATCH(LEFT(Z575,255),LEFT('Disaggregation Records'!$D$95:$D$183,255),0))=0,"",INDEX('Disaggregation Records'!$F$95:$F$183,MATCH(LEFT(Z575,255),LEFT('Disaggregation Records'!$D$95:$D$183,255),0))),"")</f>
        <v/>
      </c>
      <c r="E575" s="386" t="str">
        <f t="array" ref="E575">IFERROR(IF(INDEX('Disaggregation Data'!$K$315:$K$576,MATCH(LEFT(X575,255),LEFT('Disaggregation Data'!$J$315:$J$576,255),0))=0,"",INDEX('Disaggregation Data'!$K$315:$K$576,MATCH(LEFT(X575,255),LEFT('Disaggregation Data'!J$315:$J$576,255),0))),"")</f>
        <v/>
      </c>
      <c r="F575" s="387" t="str">
        <f t="array" ref="F575">IFERROR(IF(INDEX('Disaggregation Data'!$L$315:$L$576,MATCH(LEFT(X575,255),LEFT('Disaggregation Data'!$J$315:$J$576,255),0))=0,"",INDEX('Disaggregation Data'!$L$315:$L$576,MATCH(LEFT(X575,255),LEFT('Disaggregation Data'!J$315:$J$576,255),0))),"")</f>
        <v/>
      </c>
      <c r="G575" s="442" t="str">
        <f t="array" ref="G575">IFERROR(IF(INDEX('Disaggregation Data'!$M$315:$M$576,MATCH(LEFT(X575,255),LEFT('Disaggregation Data'!$J$315:$J$576,255),0))=0,(E575/F575)*100,INDEX('Disaggregation Data'!$M$315:$M$576,MATCH(LEFT(X575,255),LEFT('Disaggregation Data'!J$315:$J$576,255),0))),"")</f>
        <v/>
      </c>
      <c r="H575" s="390" t="str">
        <f t="array" ref="H575">IFERROR(IF(INDEX('Disaggregation Data'!$N$315:$N$576,MATCH(LEFT(X575,255),LEFT('Disaggregation Data'!$J$315:$J$576,255),0))=0,"",INDEX('Disaggregation Data'!$N$315:$N$576,MATCH(LEFT(X575,255),LEFT('Disaggregation Data'!J$315:$J$576,255),0))),"")</f>
        <v/>
      </c>
      <c r="I575" s="471"/>
      <c r="J575" s="471"/>
      <c r="K575" s="471"/>
      <c r="L575" s="471"/>
      <c r="M575" s="471"/>
      <c r="N575" s="471"/>
      <c r="O575" s="471"/>
      <c r="P575" s="471"/>
      <c r="Q575" s="471"/>
      <c r="R575" s="471"/>
      <c r="S575" s="471"/>
      <c r="T575" s="471"/>
      <c r="U575" s="390" t="str">
        <f t="array" ref="U575">IFERROR(IF(INDEX('Disaggregation Data'!$O$315:$O$576,MATCH(LEFT(X575,255),LEFT('Disaggregation Data'!$J$315:$J$576,255),0))=0,"",INDEX('Disaggregation Data'!$O$315:$O$576,MATCH(LEFT(X575,255),LEFT('Disaggregation Data'!J$315:$J$576,255),0))),"")</f>
        <v/>
      </c>
      <c r="V575" s="402" t="str">
        <f t="array" ref="V575">IFERROR(IF(INDEX('Disaggregation Data'!$P$315:$P$576,MATCH(LEFT(X575,255),LEFT('Disaggregation Data'!$J$315:$J$576,255),0))=0,"",INDEX('Disaggregation Data'!$P$315:$P$576,MATCH(LEFT(X575,255),LEFT('Disaggregation Data'!J$315:$J$576,255),0))),"")</f>
        <v/>
      </c>
      <c r="W575" s="472"/>
      <c r="X575" s="472" t="str">
        <f t="shared" si="36"/>
        <v/>
      </c>
      <c r="Y575" s="472">
        <f t="shared" si="37"/>
        <v>249</v>
      </c>
      <c r="Z575" s="472" t="str">
        <f t="shared" si="38"/>
        <v/>
      </c>
      <c r="AA575" s="472" t="b">
        <f t="shared" si="39"/>
        <v>0</v>
      </c>
      <c r="AB575" s="472" t="s">
        <v>2103</v>
      </c>
      <c r="AC575" s="472" t="str">
        <f t="array" ref="AC575">IFERROR(IF(INDEX('Disaggregation Records'!$G$95:$G$183,MATCH(LEFT(Z575,255),LEFT('Disaggregation Records'!$D$95:$D$183,255),0))=0,"",INDEX('Disaggregation Records'!$G$95:$G$183,MATCH(LEFT(Z575,255),LEFT('Disaggregation Records'!$D$95:$D$183,255),0))),"")</f>
        <v/>
      </c>
      <c r="AD575" s="472" t="s">
        <v>823</v>
      </c>
      <c r="AE575" s="219"/>
      <c r="AF575" s="135"/>
      <c r="AG575" s="135"/>
    </row>
    <row r="576" spans="1:33" ht="37.5" customHeight="1" x14ac:dyDescent="0.3">
      <c r="A576" s="367">
        <v>25</v>
      </c>
      <c r="B576" s="384" t="str">
        <f>IFERROR(VLOOKUP(A576,'Coverage Indicators - Section D'!$A$10:$Y$38,25,FALSE),"")</f>
        <v/>
      </c>
      <c r="C576" s="467" t="str">
        <f t="array" ref="C576">IFERROR(IF(INDEX('Disaggregation Records'!$E$95:$E$183,MATCH(LEFT(Z576,255),LEFT('Disaggregation Records'!$D$95:$D$183,255),0))=0,"",INDEX('Disaggregation Records'!$E$95:$E$183,MATCH(LEFT(Z576,255),LEFT('Disaggregation Records'!$D$95:$D$183,255),0))),"")</f>
        <v/>
      </c>
      <c r="D576" s="467" t="str">
        <f t="array" ref="D576">IFERROR(IF(INDEX('Disaggregation Records'!$F$95:$F$183,MATCH(LEFT(Z576,255),LEFT('Disaggregation Records'!$D$95:$D$183,255),0))=0,"",INDEX('Disaggregation Records'!$F$95:$F$183,MATCH(LEFT(Z576,255),LEFT('Disaggregation Records'!$D$95:$D$183,255),0))),"")</f>
        <v/>
      </c>
      <c r="E576" s="386" t="str">
        <f t="array" ref="E576">IFERROR(IF(INDEX('Disaggregation Data'!$K$315:$K$576,MATCH(LEFT(X576,255),LEFT('Disaggregation Data'!$J$315:$J$576,255),0))=0,"",INDEX('Disaggregation Data'!$K$315:$K$576,MATCH(LEFT(X576,255),LEFT('Disaggregation Data'!J$315:$J$576,255),0))),"")</f>
        <v/>
      </c>
      <c r="F576" s="387" t="str">
        <f t="array" ref="F576">IFERROR(IF(INDEX('Disaggregation Data'!$L$315:$L$576,MATCH(LEFT(X576,255),LEFT('Disaggregation Data'!$J$315:$J$576,255),0))=0,"",INDEX('Disaggregation Data'!$L$315:$L$576,MATCH(LEFT(X576,255),LEFT('Disaggregation Data'!J$315:$J$576,255),0))),"")</f>
        <v/>
      </c>
      <c r="G576" s="442" t="str">
        <f t="array" ref="G576">IFERROR(IF(INDEX('Disaggregation Data'!$M$315:$M$576,MATCH(LEFT(X576,255),LEFT('Disaggregation Data'!$J$315:$J$576,255),0))=0,(E576/F576)*100,INDEX('Disaggregation Data'!$M$315:$M$576,MATCH(LEFT(X576,255),LEFT('Disaggregation Data'!J$315:$J$576,255),0))),"")</f>
        <v/>
      </c>
      <c r="H576" s="390" t="str">
        <f t="array" ref="H576">IFERROR(IF(INDEX('Disaggregation Data'!$N$315:$N$576,MATCH(LEFT(X576,255),LEFT('Disaggregation Data'!$J$315:$J$576,255),0))=0,"",INDEX('Disaggregation Data'!$N$315:$N$576,MATCH(LEFT(X576,255),LEFT('Disaggregation Data'!J$315:$J$576,255),0))),"")</f>
        <v/>
      </c>
      <c r="I576" s="471"/>
      <c r="J576" s="471"/>
      <c r="K576" s="471"/>
      <c r="L576" s="471"/>
      <c r="M576" s="471"/>
      <c r="N576" s="471"/>
      <c r="O576" s="471"/>
      <c r="P576" s="471"/>
      <c r="Q576" s="471"/>
      <c r="R576" s="471"/>
      <c r="S576" s="471"/>
      <c r="T576" s="471"/>
      <c r="U576" s="390" t="str">
        <f t="array" ref="U576">IFERROR(IF(INDEX('Disaggregation Data'!$O$315:$O$576,MATCH(LEFT(X576,255),LEFT('Disaggregation Data'!$J$315:$J$576,255),0))=0,"",INDEX('Disaggregation Data'!$O$315:$O$576,MATCH(LEFT(X576,255),LEFT('Disaggregation Data'!J$315:$J$576,255),0))),"")</f>
        <v/>
      </c>
      <c r="V576" s="402" t="str">
        <f t="array" ref="V576">IFERROR(IF(INDEX('Disaggregation Data'!$P$315:$P$576,MATCH(LEFT(X576,255),LEFT('Disaggregation Data'!$J$315:$J$576,255),0))=0,"",INDEX('Disaggregation Data'!$P$315:$P$576,MATCH(LEFT(X576,255),LEFT('Disaggregation Data'!J$315:$J$576,255),0))),"")</f>
        <v/>
      </c>
      <c r="W576" s="472"/>
      <c r="X576" s="472" t="str">
        <f t="shared" si="36"/>
        <v/>
      </c>
      <c r="Y576" s="472">
        <f t="shared" si="37"/>
        <v>250</v>
      </c>
      <c r="Z576" s="472" t="str">
        <f t="shared" si="38"/>
        <v/>
      </c>
      <c r="AA576" s="472" t="b">
        <f t="shared" si="39"/>
        <v>0</v>
      </c>
      <c r="AB576" s="472" t="s">
        <v>2104</v>
      </c>
      <c r="AC576" s="472" t="str">
        <f t="array" ref="AC576">IFERROR(IF(INDEX('Disaggregation Records'!$G$95:$G$183,MATCH(LEFT(Z576,255),LEFT('Disaggregation Records'!$D$95:$D$183,255),0))=0,"",INDEX('Disaggregation Records'!$G$95:$G$183,MATCH(LEFT(Z576,255),LEFT('Disaggregation Records'!$D$95:$D$183,255),0))),"")</f>
        <v/>
      </c>
      <c r="AD576" s="472" t="s">
        <v>823</v>
      </c>
      <c r="AE576" s="219"/>
      <c r="AF576" s="135"/>
      <c r="AG576" s="135"/>
    </row>
    <row r="577" spans="1:33" ht="37.5" customHeight="1" x14ac:dyDescent="0.3">
      <c r="A577" s="367">
        <v>26</v>
      </c>
      <c r="B577" s="384" t="str">
        <f>IFERROR(VLOOKUP(A577,'Coverage Indicators - Section D'!$A$10:$Y$38,25,FALSE),"")</f>
        <v/>
      </c>
      <c r="C577" s="467" t="str">
        <f t="array" ref="C577">IFERROR(IF(INDEX('Disaggregation Records'!$E$95:$E$183,MATCH(LEFT(Z577,255),LEFT('Disaggregation Records'!$D$95:$D$183,255),0))=0,"",INDEX('Disaggregation Records'!$E$95:$E$183,MATCH(LEFT(Z577,255),LEFT('Disaggregation Records'!$D$95:$D$183,255),0))),"")</f>
        <v/>
      </c>
      <c r="D577" s="467" t="str">
        <f t="array" ref="D577">IFERROR(IF(INDEX('Disaggregation Records'!$F$95:$F$183,MATCH(LEFT(Z577,255),LEFT('Disaggregation Records'!$D$95:$D$183,255),0))=0,"",INDEX('Disaggregation Records'!$F$95:$F$183,MATCH(LEFT(Z577,255),LEFT('Disaggregation Records'!$D$95:$D$183,255),0))),"")</f>
        <v/>
      </c>
      <c r="E577" s="386" t="str">
        <f t="array" ref="E577">IFERROR(IF(INDEX('Disaggregation Data'!$K$315:$K$576,MATCH(LEFT(X577,255),LEFT('Disaggregation Data'!$J$315:$J$576,255),0))=0,"",INDEX('Disaggregation Data'!$K$315:$K$576,MATCH(LEFT(X577,255),LEFT('Disaggregation Data'!J$315:$J$576,255),0))),"")</f>
        <v/>
      </c>
      <c r="F577" s="387" t="str">
        <f t="array" ref="F577">IFERROR(IF(INDEX('Disaggregation Data'!$L$315:$L$576,MATCH(LEFT(X577,255),LEFT('Disaggregation Data'!$J$315:$J$576,255),0))=0,"",INDEX('Disaggregation Data'!$L$315:$L$576,MATCH(LEFT(X577,255),LEFT('Disaggregation Data'!J$315:$J$576,255),0))),"")</f>
        <v/>
      </c>
      <c r="G577" s="442" t="str">
        <f t="array" ref="G577">IFERROR(IF(INDEX('Disaggregation Data'!$M$315:$M$576,MATCH(LEFT(X577,255),LEFT('Disaggregation Data'!$J$315:$J$576,255),0))=0,(E577/F577)*100,INDEX('Disaggregation Data'!$M$315:$M$576,MATCH(LEFT(X577,255),LEFT('Disaggregation Data'!J$315:$J$576,255),0))),"")</f>
        <v/>
      </c>
      <c r="H577" s="390" t="str">
        <f t="array" ref="H577">IFERROR(IF(INDEX('Disaggregation Data'!$N$315:$N$576,MATCH(LEFT(X577,255),LEFT('Disaggregation Data'!$J$315:$J$576,255),0))=0,"",INDEX('Disaggregation Data'!$N$315:$N$576,MATCH(LEFT(X577,255),LEFT('Disaggregation Data'!J$315:$J$576,255),0))),"")</f>
        <v/>
      </c>
      <c r="I577" s="471"/>
      <c r="J577" s="471"/>
      <c r="K577" s="471"/>
      <c r="L577" s="471"/>
      <c r="M577" s="471"/>
      <c r="N577" s="471"/>
      <c r="O577" s="471"/>
      <c r="P577" s="471"/>
      <c r="Q577" s="471"/>
      <c r="R577" s="471"/>
      <c r="S577" s="471"/>
      <c r="T577" s="471"/>
      <c r="U577" s="390" t="str">
        <f t="array" ref="U577">IFERROR(IF(INDEX('Disaggregation Data'!$O$315:$O$576,MATCH(LEFT(X577,255),LEFT('Disaggregation Data'!$J$315:$J$576,255),0))=0,"",INDEX('Disaggregation Data'!$O$315:$O$576,MATCH(LEFT(X577,255),LEFT('Disaggregation Data'!J$315:$J$576,255),0))),"")</f>
        <v/>
      </c>
      <c r="V577" s="402" t="str">
        <f t="array" ref="V577">IFERROR(IF(INDEX('Disaggregation Data'!$P$315:$P$576,MATCH(LEFT(X577,255),LEFT('Disaggregation Data'!$J$315:$J$576,255),0))=0,"",INDEX('Disaggregation Data'!$P$315:$P$576,MATCH(LEFT(X577,255),LEFT('Disaggregation Data'!J$315:$J$576,255),0))),"")</f>
        <v/>
      </c>
      <c r="W577" s="472"/>
      <c r="X577" s="472" t="str">
        <f t="shared" si="36"/>
        <v/>
      </c>
      <c r="Y577" s="472">
        <f t="shared" si="37"/>
        <v>251</v>
      </c>
      <c r="Z577" s="472" t="str">
        <f t="shared" si="38"/>
        <v/>
      </c>
      <c r="AA577" s="472" t="b">
        <f t="shared" si="39"/>
        <v>0</v>
      </c>
      <c r="AB577" s="472" t="s">
        <v>2105</v>
      </c>
      <c r="AC577" s="472" t="str">
        <f t="array" ref="AC577">IFERROR(IF(INDEX('Disaggregation Records'!$G$95:$G$183,MATCH(LEFT(Z577,255),LEFT('Disaggregation Records'!$D$95:$D$183,255),0))=0,"",INDEX('Disaggregation Records'!$G$95:$G$183,MATCH(LEFT(Z577,255),LEFT('Disaggregation Records'!$D$95:$D$183,255),0))),"")</f>
        <v/>
      </c>
      <c r="AD577" s="472" t="s">
        <v>824</v>
      </c>
      <c r="AE577" s="219"/>
      <c r="AF577" s="135"/>
      <c r="AG577" s="135"/>
    </row>
    <row r="578" spans="1:33" ht="37.5" customHeight="1" x14ac:dyDescent="0.3">
      <c r="A578" s="367">
        <v>26</v>
      </c>
      <c r="B578" s="384" t="str">
        <f>IFERROR(VLOOKUP(A578,'Coverage Indicators - Section D'!$A$10:$Y$38,25,FALSE),"")</f>
        <v/>
      </c>
      <c r="C578" s="467" t="str">
        <f t="array" ref="C578">IFERROR(IF(INDEX('Disaggregation Records'!$E$95:$E$183,MATCH(LEFT(Z578,255),LEFT('Disaggregation Records'!$D$95:$D$183,255),0))=0,"",INDEX('Disaggregation Records'!$E$95:$E$183,MATCH(LEFT(Z578,255),LEFT('Disaggregation Records'!$D$95:$D$183,255),0))),"")</f>
        <v/>
      </c>
      <c r="D578" s="467" t="str">
        <f t="array" ref="D578">IFERROR(IF(INDEX('Disaggregation Records'!$F$95:$F$183,MATCH(LEFT(Z578,255),LEFT('Disaggregation Records'!$D$95:$D$183,255),0))=0,"",INDEX('Disaggregation Records'!$F$95:$F$183,MATCH(LEFT(Z578,255),LEFT('Disaggregation Records'!$D$95:$D$183,255),0))),"")</f>
        <v/>
      </c>
      <c r="E578" s="386" t="str">
        <f t="array" ref="E578">IFERROR(IF(INDEX('Disaggregation Data'!$K$315:$K$576,MATCH(LEFT(X578,255),LEFT('Disaggregation Data'!$J$315:$J$576,255),0))=0,"",INDEX('Disaggregation Data'!$K$315:$K$576,MATCH(LEFT(X578,255),LEFT('Disaggregation Data'!J$315:$J$576,255),0))),"")</f>
        <v/>
      </c>
      <c r="F578" s="387" t="str">
        <f t="array" ref="F578">IFERROR(IF(INDEX('Disaggregation Data'!$L$315:$L$576,MATCH(LEFT(X578,255),LEFT('Disaggregation Data'!$J$315:$J$576,255),0))=0,"",INDEX('Disaggregation Data'!$L$315:$L$576,MATCH(LEFT(X578,255),LEFT('Disaggregation Data'!J$315:$J$576,255),0))),"")</f>
        <v/>
      </c>
      <c r="G578" s="442" t="str">
        <f t="array" ref="G578">IFERROR(IF(INDEX('Disaggregation Data'!$M$315:$M$576,MATCH(LEFT(X578,255),LEFT('Disaggregation Data'!$J$315:$J$576,255),0))=0,(E578/F578)*100,INDEX('Disaggregation Data'!$M$315:$M$576,MATCH(LEFT(X578,255),LEFT('Disaggregation Data'!J$315:$J$576,255),0))),"")</f>
        <v/>
      </c>
      <c r="H578" s="390" t="str">
        <f t="array" ref="H578">IFERROR(IF(INDEX('Disaggregation Data'!$N$315:$N$576,MATCH(LEFT(X578,255),LEFT('Disaggregation Data'!$J$315:$J$576,255),0))=0,"",INDEX('Disaggregation Data'!$N$315:$N$576,MATCH(LEFT(X578,255),LEFT('Disaggregation Data'!J$315:$J$576,255),0))),"")</f>
        <v/>
      </c>
      <c r="I578" s="471"/>
      <c r="J578" s="471"/>
      <c r="K578" s="471"/>
      <c r="L578" s="471"/>
      <c r="M578" s="471"/>
      <c r="N578" s="471"/>
      <c r="O578" s="471"/>
      <c r="P578" s="471"/>
      <c r="Q578" s="471"/>
      <c r="R578" s="471"/>
      <c r="S578" s="471"/>
      <c r="T578" s="471"/>
      <c r="U578" s="390" t="str">
        <f t="array" ref="U578">IFERROR(IF(INDEX('Disaggregation Data'!$O$315:$O$576,MATCH(LEFT(X578,255),LEFT('Disaggregation Data'!$J$315:$J$576,255),0))=0,"",INDEX('Disaggregation Data'!$O$315:$O$576,MATCH(LEFT(X578,255),LEFT('Disaggregation Data'!J$315:$J$576,255),0))),"")</f>
        <v/>
      </c>
      <c r="V578" s="402" t="str">
        <f t="array" ref="V578">IFERROR(IF(INDEX('Disaggregation Data'!$P$315:$P$576,MATCH(LEFT(X578,255),LEFT('Disaggregation Data'!$J$315:$J$576,255),0))=0,"",INDEX('Disaggregation Data'!$P$315:$P$576,MATCH(LEFT(X578,255),LEFT('Disaggregation Data'!J$315:$J$576,255),0))),"")</f>
        <v/>
      </c>
      <c r="W578" s="472"/>
      <c r="X578" s="472" t="str">
        <f t="shared" si="36"/>
        <v/>
      </c>
      <c r="Y578" s="472">
        <f t="shared" si="37"/>
        <v>252</v>
      </c>
      <c r="Z578" s="472" t="str">
        <f t="shared" si="38"/>
        <v/>
      </c>
      <c r="AA578" s="472" t="b">
        <f t="shared" si="39"/>
        <v>0</v>
      </c>
      <c r="AB578" s="472" t="s">
        <v>2106</v>
      </c>
      <c r="AC578" s="472" t="str">
        <f t="array" ref="AC578">IFERROR(IF(INDEX('Disaggregation Records'!$G$95:$G$183,MATCH(LEFT(Z578,255),LEFT('Disaggregation Records'!$D$95:$D$183,255),0))=0,"",INDEX('Disaggregation Records'!$G$95:$G$183,MATCH(LEFT(Z578,255),LEFT('Disaggregation Records'!$D$95:$D$183,255),0))),"")</f>
        <v/>
      </c>
      <c r="AD578" s="472" t="s">
        <v>824</v>
      </c>
      <c r="AE578" s="219"/>
      <c r="AF578" s="135"/>
      <c r="AG578" s="135"/>
    </row>
    <row r="579" spans="1:33" ht="37.5" customHeight="1" x14ac:dyDescent="0.3">
      <c r="A579" s="367">
        <v>26</v>
      </c>
      <c r="B579" s="384" t="str">
        <f>IFERROR(VLOOKUP(A579,'Coverage Indicators - Section D'!$A$10:$Y$38,25,FALSE),"")</f>
        <v/>
      </c>
      <c r="C579" s="467" t="str">
        <f t="array" ref="C579">IFERROR(IF(INDEX('Disaggregation Records'!$E$95:$E$183,MATCH(LEFT(Z579,255),LEFT('Disaggregation Records'!$D$95:$D$183,255),0))=0,"",INDEX('Disaggregation Records'!$E$95:$E$183,MATCH(LEFT(Z579,255),LEFT('Disaggregation Records'!$D$95:$D$183,255),0))),"")</f>
        <v/>
      </c>
      <c r="D579" s="467" t="str">
        <f t="array" ref="D579">IFERROR(IF(INDEX('Disaggregation Records'!$F$95:$F$183,MATCH(LEFT(Z579,255),LEFT('Disaggregation Records'!$D$95:$D$183,255),0))=0,"",INDEX('Disaggregation Records'!$F$95:$F$183,MATCH(LEFT(Z579,255),LEFT('Disaggregation Records'!$D$95:$D$183,255),0))),"")</f>
        <v/>
      </c>
      <c r="E579" s="386" t="str">
        <f t="array" ref="E579">IFERROR(IF(INDEX('Disaggregation Data'!$K$315:$K$576,MATCH(LEFT(X579,255),LEFT('Disaggregation Data'!$J$315:$J$576,255),0))=0,"",INDEX('Disaggregation Data'!$K$315:$K$576,MATCH(LEFT(X579,255),LEFT('Disaggregation Data'!J$315:$J$576,255),0))),"")</f>
        <v/>
      </c>
      <c r="F579" s="387" t="str">
        <f t="array" ref="F579">IFERROR(IF(INDEX('Disaggregation Data'!$L$315:$L$576,MATCH(LEFT(X579,255),LEFT('Disaggregation Data'!$J$315:$J$576,255),0))=0,"",INDEX('Disaggregation Data'!$L$315:$L$576,MATCH(LEFT(X579,255),LEFT('Disaggregation Data'!J$315:$J$576,255),0))),"")</f>
        <v/>
      </c>
      <c r="G579" s="442" t="str">
        <f t="array" ref="G579">IFERROR(IF(INDEX('Disaggregation Data'!$M$315:$M$576,MATCH(LEFT(X579,255),LEFT('Disaggregation Data'!$J$315:$J$576,255),0))=0,(E579/F579)*100,INDEX('Disaggregation Data'!$M$315:$M$576,MATCH(LEFT(X579,255),LEFT('Disaggregation Data'!J$315:$J$576,255),0))),"")</f>
        <v/>
      </c>
      <c r="H579" s="390" t="str">
        <f t="array" ref="H579">IFERROR(IF(INDEX('Disaggregation Data'!$N$315:$N$576,MATCH(LEFT(X579,255),LEFT('Disaggregation Data'!$J$315:$J$576,255),0))=0,"",INDEX('Disaggregation Data'!$N$315:$N$576,MATCH(LEFT(X579,255),LEFT('Disaggregation Data'!J$315:$J$576,255),0))),"")</f>
        <v/>
      </c>
      <c r="I579" s="471"/>
      <c r="J579" s="471"/>
      <c r="K579" s="471"/>
      <c r="L579" s="471"/>
      <c r="M579" s="471"/>
      <c r="N579" s="471"/>
      <c r="O579" s="471"/>
      <c r="P579" s="471"/>
      <c r="Q579" s="471"/>
      <c r="R579" s="471"/>
      <c r="S579" s="471"/>
      <c r="T579" s="471"/>
      <c r="U579" s="390" t="str">
        <f t="array" ref="U579">IFERROR(IF(INDEX('Disaggregation Data'!$O$315:$O$576,MATCH(LEFT(X579,255),LEFT('Disaggregation Data'!$J$315:$J$576,255),0))=0,"",INDEX('Disaggregation Data'!$O$315:$O$576,MATCH(LEFT(X579,255),LEFT('Disaggregation Data'!J$315:$J$576,255),0))),"")</f>
        <v/>
      </c>
      <c r="V579" s="402" t="str">
        <f t="array" ref="V579">IFERROR(IF(INDEX('Disaggregation Data'!$P$315:$P$576,MATCH(LEFT(X579,255),LEFT('Disaggregation Data'!$J$315:$J$576,255),0))=0,"",INDEX('Disaggregation Data'!$P$315:$P$576,MATCH(LEFT(X579,255),LEFT('Disaggregation Data'!J$315:$J$576,255),0))),"")</f>
        <v/>
      </c>
      <c r="W579" s="472"/>
      <c r="X579" s="472" t="str">
        <f t="shared" si="36"/>
        <v/>
      </c>
      <c r="Y579" s="472">
        <f t="shared" si="37"/>
        <v>253</v>
      </c>
      <c r="Z579" s="472" t="str">
        <f t="shared" si="38"/>
        <v/>
      </c>
      <c r="AA579" s="472" t="b">
        <f t="shared" si="39"/>
        <v>0</v>
      </c>
      <c r="AB579" s="472" t="s">
        <v>2107</v>
      </c>
      <c r="AC579" s="472" t="str">
        <f t="array" ref="AC579">IFERROR(IF(INDEX('Disaggregation Records'!$G$95:$G$183,MATCH(LEFT(Z579,255),LEFT('Disaggregation Records'!$D$95:$D$183,255),0))=0,"",INDEX('Disaggregation Records'!$G$95:$G$183,MATCH(LEFT(Z579,255),LEFT('Disaggregation Records'!$D$95:$D$183,255),0))),"")</f>
        <v/>
      </c>
      <c r="AD579" s="472" t="s">
        <v>824</v>
      </c>
      <c r="AE579" s="219"/>
      <c r="AF579" s="135"/>
      <c r="AG579" s="135"/>
    </row>
    <row r="580" spans="1:33" ht="37.5" customHeight="1" x14ac:dyDescent="0.3">
      <c r="A580" s="367">
        <v>26</v>
      </c>
      <c r="B580" s="384" t="str">
        <f>IFERROR(VLOOKUP(A580,'Coverage Indicators - Section D'!$A$10:$Y$38,25,FALSE),"")</f>
        <v/>
      </c>
      <c r="C580" s="467" t="str">
        <f t="array" ref="C580">IFERROR(IF(INDEX('Disaggregation Records'!$E$95:$E$183,MATCH(LEFT(Z580,255),LEFT('Disaggregation Records'!$D$95:$D$183,255),0))=0,"",INDEX('Disaggregation Records'!$E$95:$E$183,MATCH(LEFT(Z580,255),LEFT('Disaggregation Records'!$D$95:$D$183,255),0))),"")</f>
        <v/>
      </c>
      <c r="D580" s="467" t="str">
        <f t="array" ref="D580">IFERROR(IF(INDEX('Disaggregation Records'!$F$95:$F$183,MATCH(LEFT(Z580,255),LEFT('Disaggregation Records'!$D$95:$D$183,255),0))=0,"",INDEX('Disaggregation Records'!$F$95:$F$183,MATCH(LEFT(Z580,255),LEFT('Disaggregation Records'!$D$95:$D$183,255),0))),"")</f>
        <v/>
      </c>
      <c r="E580" s="386" t="str">
        <f t="array" ref="E580">IFERROR(IF(INDEX('Disaggregation Data'!$K$315:$K$576,MATCH(LEFT(X580,255),LEFT('Disaggregation Data'!$J$315:$J$576,255),0))=0,"",INDEX('Disaggregation Data'!$K$315:$K$576,MATCH(LEFT(X580,255),LEFT('Disaggregation Data'!J$315:$J$576,255),0))),"")</f>
        <v/>
      </c>
      <c r="F580" s="387" t="str">
        <f t="array" ref="F580">IFERROR(IF(INDEX('Disaggregation Data'!$L$315:$L$576,MATCH(LEFT(X580,255),LEFT('Disaggregation Data'!$J$315:$J$576,255),0))=0,"",INDEX('Disaggregation Data'!$L$315:$L$576,MATCH(LEFT(X580,255),LEFT('Disaggregation Data'!J$315:$J$576,255),0))),"")</f>
        <v/>
      </c>
      <c r="G580" s="442" t="str">
        <f t="array" ref="G580">IFERROR(IF(INDEX('Disaggregation Data'!$M$315:$M$576,MATCH(LEFT(X580,255),LEFT('Disaggregation Data'!$J$315:$J$576,255),0))=0,(E580/F580)*100,INDEX('Disaggregation Data'!$M$315:$M$576,MATCH(LEFT(X580,255),LEFT('Disaggregation Data'!J$315:$J$576,255),0))),"")</f>
        <v/>
      </c>
      <c r="H580" s="390" t="str">
        <f t="array" ref="H580">IFERROR(IF(INDEX('Disaggregation Data'!$N$315:$N$576,MATCH(LEFT(X580,255),LEFT('Disaggregation Data'!$J$315:$J$576,255),0))=0,"",INDEX('Disaggregation Data'!$N$315:$N$576,MATCH(LEFT(X580,255),LEFT('Disaggregation Data'!J$315:$J$576,255),0))),"")</f>
        <v/>
      </c>
      <c r="I580" s="471"/>
      <c r="J580" s="471"/>
      <c r="K580" s="471"/>
      <c r="L580" s="471"/>
      <c r="M580" s="471"/>
      <c r="N580" s="471"/>
      <c r="O580" s="471"/>
      <c r="P580" s="471"/>
      <c r="Q580" s="471"/>
      <c r="R580" s="471"/>
      <c r="S580" s="471"/>
      <c r="T580" s="471"/>
      <c r="U580" s="390" t="str">
        <f t="array" ref="U580">IFERROR(IF(INDEX('Disaggregation Data'!$O$315:$O$576,MATCH(LEFT(X580,255),LEFT('Disaggregation Data'!$J$315:$J$576,255),0))=0,"",INDEX('Disaggregation Data'!$O$315:$O$576,MATCH(LEFT(X580,255),LEFT('Disaggregation Data'!J$315:$J$576,255),0))),"")</f>
        <v/>
      </c>
      <c r="V580" s="402" t="str">
        <f t="array" ref="V580">IFERROR(IF(INDEX('Disaggregation Data'!$P$315:$P$576,MATCH(LEFT(X580,255),LEFT('Disaggregation Data'!$J$315:$J$576,255),0))=0,"",INDEX('Disaggregation Data'!$P$315:$P$576,MATCH(LEFT(X580,255),LEFT('Disaggregation Data'!J$315:$J$576,255),0))),"")</f>
        <v/>
      </c>
      <c r="W580" s="472"/>
      <c r="X580" s="472" t="str">
        <f t="shared" si="36"/>
        <v/>
      </c>
      <c r="Y580" s="472">
        <f t="shared" si="37"/>
        <v>254</v>
      </c>
      <c r="Z580" s="472" t="str">
        <f t="shared" si="38"/>
        <v/>
      </c>
      <c r="AA580" s="472" t="b">
        <f t="shared" si="39"/>
        <v>0</v>
      </c>
      <c r="AB580" s="472" t="s">
        <v>2108</v>
      </c>
      <c r="AC580" s="472" t="str">
        <f t="array" ref="AC580">IFERROR(IF(INDEX('Disaggregation Records'!$G$95:$G$183,MATCH(LEFT(Z580,255),LEFT('Disaggregation Records'!$D$95:$D$183,255),0))=0,"",INDEX('Disaggregation Records'!$G$95:$G$183,MATCH(LEFT(Z580,255),LEFT('Disaggregation Records'!$D$95:$D$183,255),0))),"")</f>
        <v/>
      </c>
      <c r="AD580" s="472" t="s">
        <v>824</v>
      </c>
      <c r="AE580" s="219"/>
      <c r="AF580" s="135"/>
      <c r="AG580" s="135"/>
    </row>
    <row r="581" spans="1:33" ht="37.5" customHeight="1" x14ac:dyDescent="0.3">
      <c r="A581" s="367">
        <v>26</v>
      </c>
      <c r="B581" s="384" t="str">
        <f>IFERROR(VLOOKUP(A581,'Coverage Indicators - Section D'!$A$10:$Y$38,25,FALSE),"")</f>
        <v/>
      </c>
      <c r="C581" s="467" t="str">
        <f t="array" ref="C581">IFERROR(IF(INDEX('Disaggregation Records'!$E$95:$E$183,MATCH(LEFT(Z581,255),LEFT('Disaggregation Records'!$D$95:$D$183,255),0))=0,"",INDEX('Disaggregation Records'!$E$95:$E$183,MATCH(LEFT(Z581,255),LEFT('Disaggregation Records'!$D$95:$D$183,255),0))),"")</f>
        <v/>
      </c>
      <c r="D581" s="467" t="str">
        <f t="array" ref="D581">IFERROR(IF(INDEX('Disaggregation Records'!$F$95:$F$183,MATCH(LEFT(Z581,255),LEFT('Disaggregation Records'!$D$95:$D$183,255),0))=0,"",INDEX('Disaggregation Records'!$F$95:$F$183,MATCH(LEFT(Z581,255),LEFT('Disaggregation Records'!$D$95:$D$183,255),0))),"")</f>
        <v/>
      </c>
      <c r="E581" s="386" t="str">
        <f t="array" ref="E581">IFERROR(IF(INDEX('Disaggregation Data'!$K$315:$K$576,MATCH(LEFT(X581,255),LEFT('Disaggregation Data'!$J$315:$J$576,255),0))=0,"",INDEX('Disaggregation Data'!$K$315:$K$576,MATCH(LEFT(X581,255),LEFT('Disaggregation Data'!J$315:$J$576,255),0))),"")</f>
        <v/>
      </c>
      <c r="F581" s="387" t="str">
        <f t="array" ref="F581">IFERROR(IF(INDEX('Disaggregation Data'!$L$315:$L$576,MATCH(LEFT(X581,255),LEFT('Disaggregation Data'!$J$315:$J$576,255),0))=0,"",INDEX('Disaggregation Data'!$L$315:$L$576,MATCH(LEFT(X581,255),LEFT('Disaggregation Data'!J$315:$J$576,255),0))),"")</f>
        <v/>
      </c>
      <c r="G581" s="442" t="str">
        <f t="array" ref="G581">IFERROR(IF(INDEX('Disaggregation Data'!$M$315:$M$576,MATCH(LEFT(X581,255),LEFT('Disaggregation Data'!$J$315:$J$576,255),0))=0,(E581/F581)*100,INDEX('Disaggregation Data'!$M$315:$M$576,MATCH(LEFT(X581,255),LEFT('Disaggregation Data'!J$315:$J$576,255),0))),"")</f>
        <v/>
      </c>
      <c r="H581" s="390" t="str">
        <f t="array" ref="H581">IFERROR(IF(INDEX('Disaggregation Data'!$N$315:$N$576,MATCH(LEFT(X581,255),LEFT('Disaggregation Data'!$J$315:$J$576,255),0))=0,"",INDEX('Disaggregation Data'!$N$315:$N$576,MATCH(LEFT(X581,255),LEFT('Disaggregation Data'!J$315:$J$576,255),0))),"")</f>
        <v/>
      </c>
      <c r="I581" s="471"/>
      <c r="J581" s="471"/>
      <c r="K581" s="471"/>
      <c r="L581" s="471"/>
      <c r="M581" s="471"/>
      <c r="N581" s="471"/>
      <c r="O581" s="471"/>
      <c r="P581" s="471"/>
      <c r="Q581" s="471"/>
      <c r="R581" s="471"/>
      <c r="S581" s="471"/>
      <c r="T581" s="471"/>
      <c r="U581" s="390" t="str">
        <f t="array" ref="U581">IFERROR(IF(INDEX('Disaggregation Data'!$O$315:$O$576,MATCH(LEFT(X581,255),LEFT('Disaggregation Data'!$J$315:$J$576,255),0))=0,"",INDEX('Disaggregation Data'!$O$315:$O$576,MATCH(LEFT(X581,255),LEFT('Disaggregation Data'!J$315:$J$576,255),0))),"")</f>
        <v/>
      </c>
      <c r="V581" s="402" t="str">
        <f t="array" ref="V581">IFERROR(IF(INDEX('Disaggregation Data'!$P$315:$P$576,MATCH(LEFT(X581,255),LEFT('Disaggregation Data'!$J$315:$J$576,255),0))=0,"",INDEX('Disaggregation Data'!$P$315:$P$576,MATCH(LEFT(X581,255),LEFT('Disaggregation Data'!J$315:$J$576,255),0))),"")</f>
        <v/>
      </c>
      <c r="W581" s="472"/>
      <c r="X581" s="472" t="str">
        <f t="shared" si="36"/>
        <v/>
      </c>
      <c r="Y581" s="472">
        <f t="shared" si="37"/>
        <v>255</v>
      </c>
      <c r="Z581" s="472" t="str">
        <f t="shared" si="38"/>
        <v/>
      </c>
      <c r="AA581" s="472" t="b">
        <f t="shared" si="39"/>
        <v>0</v>
      </c>
      <c r="AB581" s="472" t="s">
        <v>2109</v>
      </c>
      <c r="AC581" s="472" t="str">
        <f t="array" ref="AC581">IFERROR(IF(INDEX('Disaggregation Records'!$G$95:$G$183,MATCH(LEFT(Z581,255),LEFT('Disaggregation Records'!$D$95:$D$183,255),0))=0,"",INDEX('Disaggregation Records'!$G$95:$G$183,MATCH(LEFT(Z581,255),LEFT('Disaggregation Records'!$D$95:$D$183,255),0))),"")</f>
        <v/>
      </c>
      <c r="AD581" s="472" t="s">
        <v>824</v>
      </c>
      <c r="AE581" s="219"/>
      <c r="AF581" s="135"/>
      <c r="AG581" s="135"/>
    </row>
    <row r="582" spans="1:33" ht="37.5" customHeight="1" x14ac:dyDescent="0.3">
      <c r="A582" s="367">
        <v>26</v>
      </c>
      <c r="B582" s="384" t="str">
        <f>IFERROR(VLOOKUP(A582,'Coverage Indicators - Section D'!$A$10:$Y$38,25,FALSE),"")</f>
        <v/>
      </c>
      <c r="C582" s="467" t="str">
        <f t="array" ref="C582">IFERROR(IF(INDEX('Disaggregation Records'!$E$95:$E$183,MATCH(LEFT(Z582,255),LEFT('Disaggregation Records'!$D$95:$D$183,255),0))=0,"",INDEX('Disaggregation Records'!$E$95:$E$183,MATCH(LEFT(Z582,255),LEFT('Disaggregation Records'!$D$95:$D$183,255),0))),"")</f>
        <v/>
      </c>
      <c r="D582" s="467" t="str">
        <f t="array" ref="D582">IFERROR(IF(INDEX('Disaggregation Records'!$F$95:$F$183,MATCH(LEFT(Z582,255),LEFT('Disaggregation Records'!$D$95:$D$183,255),0))=0,"",INDEX('Disaggregation Records'!$F$95:$F$183,MATCH(LEFT(Z582,255),LEFT('Disaggregation Records'!$D$95:$D$183,255),0))),"")</f>
        <v/>
      </c>
      <c r="E582" s="386" t="str">
        <f t="array" ref="E582">IFERROR(IF(INDEX('Disaggregation Data'!$K$315:$K$576,MATCH(LEFT(X582,255),LEFT('Disaggregation Data'!$J$315:$J$576,255),0))=0,"",INDEX('Disaggregation Data'!$K$315:$K$576,MATCH(LEFT(X582,255),LEFT('Disaggregation Data'!J$315:$J$576,255),0))),"")</f>
        <v/>
      </c>
      <c r="F582" s="387" t="str">
        <f t="array" ref="F582">IFERROR(IF(INDEX('Disaggregation Data'!$L$315:$L$576,MATCH(LEFT(X582,255),LEFT('Disaggregation Data'!$J$315:$J$576,255),0))=0,"",INDEX('Disaggregation Data'!$L$315:$L$576,MATCH(LEFT(X582,255),LEFT('Disaggregation Data'!J$315:$J$576,255),0))),"")</f>
        <v/>
      </c>
      <c r="G582" s="442" t="str">
        <f t="array" ref="G582">IFERROR(IF(INDEX('Disaggregation Data'!$M$315:$M$576,MATCH(LEFT(X582,255),LEFT('Disaggregation Data'!$J$315:$J$576,255),0))=0,(E582/F582)*100,INDEX('Disaggregation Data'!$M$315:$M$576,MATCH(LEFT(X582,255),LEFT('Disaggregation Data'!J$315:$J$576,255),0))),"")</f>
        <v/>
      </c>
      <c r="H582" s="390" t="str">
        <f t="array" ref="H582">IFERROR(IF(INDEX('Disaggregation Data'!$N$315:$N$576,MATCH(LEFT(X582,255),LEFT('Disaggregation Data'!$J$315:$J$576,255),0))=0,"",INDEX('Disaggregation Data'!$N$315:$N$576,MATCH(LEFT(X582,255),LEFT('Disaggregation Data'!J$315:$J$576,255),0))),"")</f>
        <v/>
      </c>
      <c r="I582" s="471"/>
      <c r="J582" s="471"/>
      <c r="K582" s="471"/>
      <c r="L582" s="471"/>
      <c r="M582" s="471"/>
      <c r="N582" s="471"/>
      <c r="O582" s="471"/>
      <c r="P582" s="471"/>
      <c r="Q582" s="471"/>
      <c r="R582" s="471"/>
      <c r="S582" s="471"/>
      <c r="T582" s="471"/>
      <c r="U582" s="390" t="str">
        <f t="array" ref="U582">IFERROR(IF(INDEX('Disaggregation Data'!$O$315:$O$576,MATCH(LEFT(X582,255),LEFT('Disaggregation Data'!$J$315:$J$576,255),0))=0,"",INDEX('Disaggregation Data'!$O$315:$O$576,MATCH(LEFT(X582,255),LEFT('Disaggregation Data'!J$315:$J$576,255),0))),"")</f>
        <v/>
      </c>
      <c r="V582" s="402" t="str">
        <f t="array" ref="V582">IFERROR(IF(INDEX('Disaggregation Data'!$P$315:$P$576,MATCH(LEFT(X582,255),LEFT('Disaggregation Data'!$J$315:$J$576,255),0))=0,"",INDEX('Disaggregation Data'!$P$315:$P$576,MATCH(LEFT(X582,255),LEFT('Disaggregation Data'!J$315:$J$576,255),0))),"")</f>
        <v/>
      </c>
      <c r="W582" s="472"/>
      <c r="X582" s="472" t="str">
        <f t="shared" si="36"/>
        <v/>
      </c>
      <c r="Y582" s="472">
        <f t="shared" si="37"/>
        <v>256</v>
      </c>
      <c r="Z582" s="472" t="str">
        <f t="shared" si="38"/>
        <v/>
      </c>
      <c r="AA582" s="472" t="b">
        <f t="shared" si="39"/>
        <v>0</v>
      </c>
      <c r="AB582" s="472" t="s">
        <v>2110</v>
      </c>
      <c r="AC582" s="472" t="str">
        <f t="array" ref="AC582">IFERROR(IF(INDEX('Disaggregation Records'!$G$95:$G$183,MATCH(LEFT(Z582,255),LEFT('Disaggregation Records'!$D$95:$D$183,255),0))=0,"",INDEX('Disaggregation Records'!$G$95:$G$183,MATCH(LEFT(Z582,255),LEFT('Disaggregation Records'!$D$95:$D$183,255),0))),"")</f>
        <v/>
      </c>
      <c r="AD582" s="472" t="s">
        <v>824</v>
      </c>
      <c r="AE582" s="219"/>
      <c r="AF582" s="135"/>
      <c r="AG582" s="135"/>
    </row>
    <row r="583" spans="1:33" ht="37.5" customHeight="1" x14ac:dyDescent="0.3">
      <c r="A583" s="367">
        <v>26</v>
      </c>
      <c r="B583" s="384" t="str">
        <f>IFERROR(VLOOKUP(A583,'Coverage Indicators - Section D'!$A$10:$Y$38,25,FALSE),"")</f>
        <v/>
      </c>
      <c r="C583" s="467" t="str">
        <f t="array" ref="C583">IFERROR(IF(INDEX('Disaggregation Records'!$E$95:$E$183,MATCH(LEFT(Z583,255),LEFT('Disaggregation Records'!$D$95:$D$183,255),0))=0,"",INDEX('Disaggregation Records'!$E$95:$E$183,MATCH(LEFT(Z583,255),LEFT('Disaggregation Records'!$D$95:$D$183,255),0))),"")</f>
        <v/>
      </c>
      <c r="D583" s="467" t="str">
        <f t="array" ref="D583">IFERROR(IF(INDEX('Disaggregation Records'!$F$95:$F$183,MATCH(LEFT(Z583,255),LEFT('Disaggregation Records'!$D$95:$D$183,255),0))=0,"",INDEX('Disaggregation Records'!$F$95:$F$183,MATCH(LEFT(Z583,255),LEFT('Disaggregation Records'!$D$95:$D$183,255),0))),"")</f>
        <v/>
      </c>
      <c r="E583" s="386" t="str">
        <f t="array" ref="E583">IFERROR(IF(INDEX('Disaggregation Data'!$K$315:$K$576,MATCH(LEFT(X583,255),LEFT('Disaggregation Data'!$J$315:$J$576,255),0))=0,"",INDEX('Disaggregation Data'!$K$315:$K$576,MATCH(LEFT(X583,255),LEFT('Disaggregation Data'!J$315:$J$576,255),0))),"")</f>
        <v/>
      </c>
      <c r="F583" s="387" t="str">
        <f t="array" ref="F583">IFERROR(IF(INDEX('Disaggregation Data'!$L$315:$L$576,MATCH(LEFT(X583,255),LEFT('Disaggregation Data'!$J$315:$J$576,255),0))=0,"",INDEX('Disaggregation Data'!$L$315:$L$576,MATCH(LEFT(X583,255),LEFT('Disaggregation Data'!J$315:$J$576,255),0))),"")</f>
        <v/>
      </c>
      <c r="G583" s="442" t="str">
        <f t="array" ref="G583">IFERROR(IF(INDEX('Disaggregation Data'!$M$315:$M$576,MATCH(LEFT(X583,255),LEFT('Disaggregation Data'!$J$315:$J$576,255),0))=0,(E583/F583)*100,INDEX('Disaggregation Data'!$M$315:$M$576,MATCH(LEFT(X583,255),LEFT('Disaggregation Data'!J$315:$J$576,255),0))),"")</f>
        <v/>
      </c>
      <c r="H583" s="390" t="str">
        <f t="array" ref="H583">IFERROR(IF(INDEX('Disaggregation Data'!$N$315:$N$576,MATCH(LEFT(X583,255),LEFT('Disaggregation Data'!$J$315:$J$576,255),0))=0,"",INDEX('Disaggregation Data'!$N$315:$N$576,MATCH(LEFT(X583,255),LEFT('Disaggregation Data'!J$315:$J$576,255),0))),"")</f>
        <v/>
      </c>
      <c r="I583" s="471"/>
      <c r="J583" s="471"/>
      <c r="K583" s="471"/>
      <c r="L583" s="471"/>
      <c r="M583" s="471"/>
      <c r="N583" s="471"/>
      <c r="O583" s="471"/>
      <c r="P583" s="471"/>
      <c r="Q583" s="471"/>
      <c r="R583" s="471"/>
      <c r="S583" s="471"/>
      <c r="T583" s="471"/>
      <c r="U583" s="390" t="str">
        <f t="array" ref="U583">IFERROR(IF(INDEX('Disaggregation Data'!$O$315:$O$576,MATCH(LEFT(X583,255),LEFT('Disaggregation Data'!$J$315:$J$576,255),0))=0,"",INDEX('Disaggregation Data'!$O$315:$O$576,MATCH(LEFT(X583,255),LEFT('Disaggregation Data'!J$315:$J$576,255),0))),"")</f>
        <v/>
      </c>
      <c r="V583" s="402" t="str">
        <f t="array" ref="V583">IFERROR(IF(INDEX('Disaggregation Data'!$P$315:$P$576,MATCH(LEFT(X583,255),LEFT('Disaggregation Data'!$J$315:$J$576,255),0))=0,"",INDEX('Disaggregation Data'!$P$315:$P$576,MATCH(LEFT(X583,255),LEFT('Disaggregation Data'!J$315:$J$576,255),0))),"")</f>
        <v/>
      </c>
      <c r="W583" s="472"/>
      <c r="X583" s="472" t="str">
        <f t="shared" ref="X583:X586" si="40">IF(B583&lt;&gt;"",B583&amp;C583&amp;D583,"")</f>
        <v/>
      </c>
      <c r="Y583" s="472">
        <f t="shared" ref="Y583:Y586" si="41">IF(B583=B582,Y582+1,0)</f>
        <v>257</v>
      </c>
      <c r="Z583" s="472" t="str">
        <f t="shared" ref="Z583:Z586" si="42">IF(B583&lt;&gt;"",B583&amp;"-"&amp;Y583,"")</f>
        <v/>
      </c>
      <c r="AA583" s="472" t="b">
        <f t="shared" ref="AA583:AA586" si="43">IFERROR(IF(B583&lt;&gt;"",TRUE,FALSE),"")</f>
        <v>0</v>
      </c>
      <c r="AB583" s="472" t="s">
        <v>2111</v>
      </c>
      <c r="AC583" s="472" t="str">
        <f t="array" ref="AC583">IFERROR(IF(INDEX('Disaggregation Records'!$G$95:$G$183,MATCH(LEFT(Z583,255),LEFT('Disaggregation Records'!$D$95:$D$183,255),0))=0,"",INDEX('Disaggregation Records'!$G$95:$G$183,MATCH(LEFT(Z583,255),LEFT('Disaggregation Records'!$D$95:$D$183,255),0))),"")</f>
        <v/>
      </c>
      <c r="AD583" s="472" t="s">
        <v>824</v>
      </c>
      <c r="AE583" s="219"/>
      <c r="AF583" s="135"/>
      <c r="AG583" s="135"/>
    </row>
    <row r="584" spans="1:33" ht="37.5" customHeight="1" x14ac:dyDescent="0.3">
      <c r="A584" s="367">
        <v>26</v>
      </c>
      <c r="B584" s="384" t="str">
        <f>IFERROR(VLOOKUP(A584,'Coverage Indicators - Section D'!$A$10:$Y$38,25,FALSE),"")</f>
        <v/>
      </c>
      <c r="C584" s="467" t="str">
        <f t="array" ref="C584">IFERROR(IF(INDEX('Disaggregation Records'!$E$95:$E$183,MATCH(LEFT(Z584,255),LEFT('Disaggregation Records'!$D$95:$D$183,255),0))=0,"",INDEX('Disaggregation Records'!$E$95:$E$183,MATCH(LEFT(Z584,255),LEFT('Disaggregation Records'!$D$95:$D$183,255),0))),"")</f>
        <v/>
      </c>
      <c r="D584" s="467" t="str">
        <f t="array" ref="D584">IFERROR(IF(INDEX('Disaggregation Records'!$F$95:$F$183,MATCH(LEFT(Z584,255),LEFT('Disaggregation Records'!$D$95:$D$183,255),0))=0,"",INDEX('Disaggregation Records'!$F$95:$F$183,MATCH(LEFT(Z584,255),LEFT('Disaggregation Records'!$D$95:$D$183,255),0))),"")</f>
        <v/>
      </c>
      <c r="E584" s="386" t="str">
        <f t="array" ref="E584">IFERROR(IF(INDEX('Disaggregation Data'!$K$315:$K$576,MATCH(LEFT(X584,255),LEFT('Disaggregation Data'!$J$315:$J$576,255),0))=0,"",INDEX('Disaggregation Data'!$K$315:$K$576,MATCH(LEFT(X584,255),LEFT('Disaggregation Data'!J$315:$J$576,255),0))),"")</f>
        <v/>
      </c>
      <c r="F584" s="387" t="str">
        <f t="array" ref="F584">IFERROR(IF(INDEX('Disaggregation Data'!$L$315:$L$576,MATCH(LEFT(X584,255),LEFT('Disaggregation Data'!$J$315:$J$576,255),0))=0,"",INDEX('Disaggregation Data'!$L$315:$L$576,MATCH(LEFT(X584,255),LEFT('Disaggregation Data'!J$315:$J$576,255),0))),"")</f>
        <v/>
      </c>
      <c r="G584" s="442" t="str">
        <f t="array" ref="G584">IFERROR(IF(INDEX('Disaggregation Data'!$M$315:$M$576,MATCH(LEFT(X584,255),LEFT('Disaggregation Data'!$J$315:$J$576,255),0))=0,(E584/F584)*100,INDEX('Disaggregation Data'!$M$315:$M$576,MATCH(LEFT(X584,255),LEFT('Disaggregation Data'!J$315:$J$576,255),0))),"")</f>
        <v/>
      </c>
      <c r="H584" s="390" t="str">
        <f t="array" ref="H584">IFERROR(IF(INDEX('Disaggregation Data'!$N$315:$N$576,MATCH(LEFT(X584,255),LEFT('Disaggregation Data'!$J$315:$J$576,255),0))=0,"",INDEX('Disaggregation Data'!$N$315:$N$576,MATCH(LEFT(X584,255),LEFT('Disaggregation Data'!J$315:$J$576,255),0))),"")</f>
        <v/>
      </c>
      <c r="I584" s="471"/>
      <c r="J584" s="471"/>
      <c r="K584" s="471"/>
      <c r="L584" s="471"/>
      <c r="M584" s="471"/>
      <c r="N584" s="471"/>
      <c r="O584" s="471"/>
      <c r="P584" s="471"/>
      <c r="Q584" s="471"/>
      <c r="R584" s="471"/>
      <c r="S584" s="471"/>
      <c r="T584" s="471"/>
      <c r="U584" s="390" t="str">
        <f t="array" ref="U584">IFERROR(IF(INDEX('Disaggregation Data'!$O$315:$O$576,MATCH(LEFT(X584,255),LEFT('Disaggregation Data'!$J$315:$J$576,255),0))=0,"",INDEX('Disaggregation Data'!$O$315:$O$576,MATCH(LEFT(X584,255),LEFT('Disaggregation Data'!J$315:$J$576,255),0))),"")</f>
        <v/>
      </c>
      <c r="V584" s="402" t="str">
        <f t="array" ref="V584">IFERROR(IF(INDEX('Disaggregation Data'!$P$315:$P$576,MATCH(LEFT(X584,255),LEFT('Disaggregation Data'!$J$315:$J$576,255),0))=0,"",INDEX('Disaggregation Data'!$P$315:$P$576,MATCH(LEFT(X584,255),LEFT('Disaggregation Data'!J$315:$J$576,255),0))),"")</f>
        <v/>
      </c>
      <c r="W584" s="472"/>
      <c r="X584" s="472" t="str">
        <f t="shared" si="40"/>
        <v/>
      </c>
      <c r="Y584" s="472">
        <f t="shared" si="41"/>
        <v>258</v>
      </c>
      <c r="Z584" s="472" t="str">
        <f t="shared" si="42"/>
        <v/>
      </c>
      <c r="AA584" s="472" t="b">
        <f t="shared" si="43"/>
        <v>0</v>
      </c>
      <c r="AB584" s="472" t="s">
        <v>2112</v>
      </c>
      <c r="AC584" s="472" t="str">
        <f t="array" ref="AC584">IFERROR(IF(INDEX('Disaggregation Records'!$G$95:$G$183,MATCH(LEFT(Z584,255),LEFT('Disaggregation Records'!$D$95:$D$183,255),0))=0,"",INDEX('Disaggregation Records'!$G$95:$G$183,MATCH(LEFT(Z584,255),LEFT('Disaggregation Records'!$D$95:$D$183,255),0))),"")</f>
        <v/>
      </c>
      <c r="AD584" s="472" t="s">
        <v>824</v>
      </c>
      <c r="AE584" s="219"/>
      <c r="AF584" s="135"/>
      <c r="AG584" s="135"/>
    </row>
    <row r="585" spans="1:33" ht="37.5" customHeight="1" x14ac:dyDescent="0.3">
      <c r="A585" s="367">
        <v>26</v>
      </c>
      <c r="B585" s="384" t="str">
        <f>IFERROR(VLOOKUP(A585,'Coverage Indicators - Section D'!$A$10:$Y$38,25,FALSE),"")</f>
        <v/>
      </c>
      <c r="C585" s="467" t="str">
        <f t="array" ref="C585">IFERROR(IF(INDEX('Disaggregation Records'!$E$95:$E$183,MATCH(LEFT(Z585,255),LEFT('Disaggregation Records'!$D$95:$D$183,255),0))=0,"",INDEX('Disaggregation Records'!$E$95:$E$183,MATCH(LEFT(Z585,255),LEFT('Disaggregation Records'!$D$95:$D$183,255),0))),"")</f>
        <v/>
      </c>
      <c r="D585" s="467" t="str">
        <f t="array" ref="D585">IFERROR(IF(INDEX('Disaggregation Records'!$F$95:$F$183,MATCH(LEFT(Z585,255),LEFT('Disaggregation Records'!$D$95:$D$183,255),0))=0,"",INDEX('Disaggregation Records'!$F$95:$F$183,MATCH(LEFT(Z585,255),LEFT('Disaggregation Records'!$D$95:$D$183,255),0))),"")</f>
        <v/>
      </c>
      <c r="E585" s="386" t="str">
        <f t="array" ref="E585">IFERROR(IF(INDEX('Disaggregation Data'!$K$315:$K$576,MATCH(LEFT(X585,255),LEFT('Disaggregation Data'!$J$315:$J$576,255),0))=0,"",INDEX('Disaggregation Data'!$K$315:$K$576,MATCH(LEFT(X585,255),LEFT('Disaggregation Data'!J$315:$J$576,255),0))),"")</f>
        <v/>
      </c>
      <c r="F585" s="387" t="str">
        <f t="array" ref="F585">IFERROR(IF(INDEX('Disaggregation Data'!$L$315:$L$576,MATCH(LEFT(X585,255),LEFT('Disaggregation Data'!$J$315:$J$576,255),0))=0,"",INDEX('Disaggregation Data'!$L$315:$L$576,MATCH(LEFT(X585,255),LEFT('Disaggregation Data'!J$315:$J$576,255),0))),"")</f>
        <v/>
      </c>
      <c r="G585" s="442" t="str">
        <f t="array" ref="G585">IFERROR(IF(INDEX('Disaggregation Data'!$M$315:$M$576,MATCH(LEFT(X585,255),LEFT('Disaggregation Data'!$J$315:$J$576,255),0))=0,(E585/F585)*100,INDEX('Disaggregation Data'!$M$315:$M$576,MATCH(LEFT(X585,255),LEFT('Disaggregation Data'!J$315:$J$576,255),0))),"")</f>
        <v/>
      </c>
      <c r="H585" s="390" t="str">
        <f t="array" ref="H585">IFERROR(IF(INDEX('Disaggregation Data'!$N$315:$N$576,MATCH(LEFT(X585,255),LEFT('Disaggregation Data'!$J$315:$J$576,255),0))=0,"",INDEX('Disaggregation Data'!$N$315:$N$576,MATCH(LEFT(X585,255),LEFT('Disaggregation Data'!J$315:$J$576,255),0))),"")</f>
        <v/>
      </c>
      <c r="I585" s="471"/>
      <c r="J585" s="471"/>
      <c r="K585" s="471"/>
      <c r="L585" s="471"/>
      <c r="M585" s="471"/>
      <c r="N585" s="471"/>
      <c r="O585" s="471"/>
      <c r="P585" s="471"/>
      <c r="Q585" s="471"/>
      <c r="R585" s="471"/>
      <c r="S585" s="471"/>
      <c r="T585" s="471"/>
      <c r="U585" s="390" t="str">
        <f t="array" ref="U585">IFERROR(IF(INDEX('Disaggregation Data'!$O$315:$O$576,MATCH(LEFT(X585,255),LEFT('Disaggregation Data'!$J$315:$J$576,255),0))=0,"",INDEX('Disaggregation Data'!$O$315:$O$576,MATCH(LEFT(X585,255),LEFT('Disaggregation Data'!J$315:$J$576,255),0))),"")</f>
        <v/>
      </c>
      <c r="V585" s="402" t="str">
        <f t="array" ref="V585">IFERROR(IF(INDEX('Disaggregation Data'!$P$315:$P$576,MATCH(LEFT(X585,255),LEFT('Disaggregation Data'!$J$315:$J$576,255),0))=0,"",INDEX('Disaggregation Data'!$P$315:$P$576,MATCH(LEFT(X585,255),LEFT('Disaggregation Data'!J$315:$J$576,255),0))),"")</f>
        <v/>
      </c>
      <c r="W585" s="472"/>
      <c r="X585" s="472" t="str">
        <f t="shared" si="40"/>
        <v/>
      </c>
      <c r="Y585" s="472">
        <f t="shared" si="41"/>
        <v>259</v>
      </c>
      <c r="Z585" s="472" t="str">
        <f t="shared" si="42"/>
        <v/>
      </c>
      <c r="AA585" s="472" t="b">
        <f t="shared" si="43"/>
        <v>0</v>
      </c>
      <c r="AB585" s="472" t="s">
        <v>2113</v>
      </c>
      <c r="AC585" s="472" t="str">
        <f t="array" ref="AC585">IFERROR(IF(INDEX('Disaggregation Records'!$G$95:$G$183,MATCH(LEFT(Z585,255),LEFT('Disaggregation Records'!$D$95:$D$183,255),0))=0,"",INDEX('Disaggregation Records'!$G$95:$G$183,MATCH(LEFT(Z585,255),LEFT('Disaggregation Records'!$D$95:$D$183,255),0))),"")</f>
        <v/>
      </c>
      <c r="AD585" s="472" t="s">
        <v>824</v>
      </c>
      <c r="AE585" s="219"/>
      <c r="AF585" s="135"/>
      <c r="AG585" s="135"/>
    </row>
    <row r="586" spans="1:33" ht="37.5" customHeight="1" x14ac:dyDescent="0.3">
      <c r="A586" s="367">
        <v>26</v>
      </c>
      <c r="B586" s="384" t="str">
        <f>IFERROR(VLOOKUP(A586,'Coverage Indicators - Section D'!$A$10:$Y$38,25,FALSE),"")</f>
        <v/>
      </c>
      <c r="C586" s="467" t="str">
        <f t="array" ref="C586">IFERROR(IF(INDEX('Disaggregation Records'!$E$95:$E$183,MATCH(LEFT(Z586,255),LEFT('Disaggregation Records'!$D$95:$D$183,255),0))=0,"",INDEX('Disaggregation Records'!$E$95:$E$183,MATCH(LEFT(Z586,255),LEFT('Disaggregation Records'!$D$95:$D$183,255),0))),"")</f>
        <v/>
      </c>
      <c r="D586" s="467" t="str">
        <f t="array" ref="D586">IFERROR(IF(INDEX('Disaggregation Records'!$F$95:$F$183,MATCH(LEFT(Z586,255),LEFT('Disaggregation Records'!$D$95:$D$183,255),0))=0,"",INDEX('Disaggregation Records'!$F$95:$F$183,MATCH(LEFT(Z586,255),LEFT('Disaggregation Records'!$D$95:$D$183,255),0))),"")</f>
        <v/>
      </c>
      <c r="E586" s="386" t="str">
        <f t="array" ref="E586">IFERROR(IF(INDEX('Disaggregation Data'!$K$315:$K$576,MATCH(LEFT(X586,255),LEFT('Disaggregation Data'!$J$315:$J$576,255),0))=0,"",INDEX('Disaggregation Data'!$K$315:$K$576,MATCH(LEFT(X586,255),LEFT('Disaggregation Data'!J$315:$J$576,255),0))),"")</f>
        <v/>
      </c>
      <c r="F586" s="387" t="str">
        <f t="array" ref="F586">IFERROR(IF(INDEX('Disaggregation Data'!$L$315:$L$576,MATCH(LEFT(X586,255),LEFT('Disaggregation Data'!$J$315:$J$576,255),0))=0,"",INDEX('Disaggregation Data'!$L$315:$L$576,MATCH(LEFT(X586,255),LEFT('Disaggregation Data'!J$315:$J$576,255),0))),"")</f>
        <v/>
      </c>
      <c r="G586" s="442" t="str">
        <f t="array" ref="G586">IFERROR(IF(INDEX('Disaggregation Data'!$M$315:$M$576,MATCH(LEFT(X586,255),LEFT('Disaggregation Data'!$J$315:$J$576,255),0))=0,(E586/F586)*100,INDEX('Disaggregation Data'!$M$315:$M$576,MATCH(LEFT(X586,255),LEFT('Disaggregation Data'!J$315:$J$576,255),0))),"")</f>
        <v/>
      </c>
      <c r="H586" s="390" t="str">
        <f t="array" ref="H586">IFERROR(IF(INDEX('Disaggregation Data'!$N$315:$N$576,MATCH(LEFT(X586,255),LEFT('Disaggregation Data'!$J$315:$J$576,255),0))=0,"",INDEX('Disaggregation Data'!$N$315:$N$576,MATCH(LEFT(X586,255),LEFT('Disaggregation Data'!J$315:$J$576,255),0))),"")</f>
        <v/>
      </c>
      <c r="I586" s="471"/>
      <c r="J586" s="471"/>
      <c r="K586" s="471"/>
      <c r="L586" s="471"/>
      <c r="M586" s="471"/>
      <c r="N586" s="471"/>
      <c r="O586" s="471"/>
      <c r="P586" s="471"/>
      <c r="Q586" s="471"/>
      <c r="R586" s="471"/>
      <c r="S586" s="471"/>
      <c r="T586" s="471"/>
      <c r="U586" s="390" t="str">
        <f t="array" ref="U586">IFERROR(IF(INDEX('Disaggregation Data'!$O$315:$O$576,MATCH(LEFT(X586,255),LEFT('Disaggregation Data'!$J$315:$J$576,255),0))=0,"",INDEX('Disaggregation Data'!$O$315:$O$576,MATCH(LEFT(X586,255),LEFT('Disaggregation Data'!J$315:$J$576,255),0))),"")</f>
        <v/>
      </c>
      <c r="V586" s="402" t="str">
        <f t="array" ref="V586">IFERROR(IF(INDEX('Disaggregation Data'!$P$315:$P$576,MATCH(LEFT(X586,255),LEFT('Disaggregation Data'!$J$315:$J$576,255),0))=0,"",INDEX('Disaggregation Data'!$P$315:$P$576,MATCH(LEFT(X586,255),LEFT('Disaggregation Data'!J$315:$J$576,255),0))),"")</f>
        <v/>
      </c>
      <c r="W586" s="472"/>
      <c r="X586" s="472" t="str">
        <f t="shared" si="40"/>
        <v/>
      </c>
      <c r="Y586" s="472">
        <f t="shared" si="41"/>
        <v>260</v>
      </c>
      <c r="Z586" s="472" t="str">
        <f t="shared" si="42"/>
        <v/>
      </c>
      <c r="AA586" s="472" t="b">
        <f t="shared" si="43"/>
        <v>0</v>
      </c>
      <c r="AB586" s="472" t="s">
        <v>2114</v>
      </c>
      <c r="AC586" s="472" t="str">
        <f t="array" ref="AC586">IFERROR(IF(INDEX('Disaggregation Records'!$G$95:$G$183,MATCH(LEFT(Z586,255),LEFT('Disaggregation Records'!$D$95:$D$183,255),0))=0,"",INDEX('Disaggregation Records'!$G$95:$G$183,MATCH(LEFT(Z586,255),LEFT('Disaggregation Records'!$D$95:$D$183,255),0))),"")</f>
        <v/>
      </c>
      <c r="AD586" s="472" t="s">
        <v>824</v>
      </c>
      <c r="AE586" s="219"/>
      <c r="AF586" s="135"/>
      <c r="AG586" s="135"/>
    </row>
    <row r="587" spans="1:33" ht="2.85" customHeight="1" thickBot="1" x14ac:dyDescent="0.35">
      <c r="A587" s="65"/>
      <c r="B587" s="66"/>
      <c r="C587" s="66"/>
      <c r="D587" s="66"/>
      <c r="E587" s="66"/>
      <c r="F587" s="66"/>
      <c r="G587" s="66"/>
      <c r="H587" s="66"/>
      <c r="I587" s="66"/>
      <c r="J587" s="66"/>
      <c r="K587" s="66"/>
      <c r="L587" s="66"/>
      <c r="M587" s="66"/>
      <c r="N587" s="66"/>
      <c r="O587" s="66"/>
      <c r="P587" s="66"/>
      <c r="Q587" s="66"/>
      <c r="R587" s="125"/>
      <c r="S587" s="125"/>
      <c r="T587" s="125"/>
      <c r="U587" s="125"/>
      <c r="V587" s="125"/>
      <c r="W587" s="125"/>
      <c r="X587" s="125"/>
      <c r="Y587" s="125"/>
      <c r="Z587" s="125"/>
      <c r="AA587" s="125"/>
      <c r="AB587" s="125"/>
      <c r="AC587" s="125" t="s">
        <v>241</v>
      </c>
      <c r="AD587" s="125"/>
      <c r="AE587" s="61"/>
      <c r="AF587" s="135"/>
      <c r="AG587" s="135"/>
    </row>
    <row r="588" spans="1:33" ht="30" customHeight="1" x14ac:dyDescent="0.3">
      <c r="AF588" s="135"/>
      <c r="AG588" s="135"/>
    </row>
    <row r="589" spans="1:33" ht="30" customHeight="1" x14ac:dyDescent="0.3"/>
    <row r="590" spans="1:33" ht="30" customHeight="1" x14ac:dyDescent="0.3"/>
    <row r="591" spans="1:33" x14ac:dyDescent="0.3">
      <c r="A591" s="67" t="s">
        <v>130</v>
      </c>
    </row>
  </sheetData>
  <sheetProtection algorithmName="SHA-512" hashValue="x3rH9RjUS6zDkr+FTPls3k6cogk932jpguBMaZQuAJZkVn3ejx5Co+aLdfegrULbaBmYgLp59vNmrgJvf6nSMA==" saltValue="H5wn7elU92/o9yybWBNcPA==" spinCount="100000" sheet="1" objects="1" scenarios="1" formatCells="0" sort="0" autoFilter="0"/>
  <mergeCells count="5">
    <mergeCell ref="A1:H2"/>
    <mergeCell ref="A6:H6"/>
    <mergeCell ref="A165:H165"/>
    <mergeCell ref="A324:Q324"/>
    <mergeCell ref="R324:U324"/>
  </mergeCells>
  <conditionalFormatting sqref="A8:D158">
    <cfRule type="expression" dxfId="39" priority="14">
      <formula>MOD($A8,2)=1</formula>
    </cfRule>
    <cfRule type="expression" dxfId="38" priority="15">
      <formula>MOD($A8,2)=0</formula>
    </cfRule>
  </conditionalFormatting>
  <conditionalFormatting sqref="A167:D317">
    <cfRule type="expression" dxfId="37" priority="12">
      <formula>MOD($A8,2)=1</formula>
    </cfRule>
    <cfRule type="expression" dxfId="36" priority="13">
      <formula>MOD($A167,2)=0</formula>
    </cfRule>
  </conditionalFormatting>
  <conditionalFormatting sqref="A326:D586">
    <cfRule type="expression" dxfId="35" priority="10">
      <formula>MOD($A326,2)=1</formula>
    </cfRule>
    <cfRule type="expression" dxfId="34" priority="11">
      <formula>MOD($A326,2)=0</formula>
    </cfRule>
  </conditionalFormatting>
  <conditionalFormatting sqref="J326:Q586 A8:H158 A167:H167 A326:H586 A170:H317 A168:G169">
    <cfRule type="expression" dxfId="33" priority="9">
      <formula>$C8=""</formula>
    </cfRule>
  </conditionalFormatting>
  <conditionalFormatting sqref="V326:V586">
    <cfRule type="expression" dxfId="32" priority="8">
      <formula>$C326=""</formula>
    </cfRule>
  </conditionalFormatting>
  <conditionalFormatting sqref="U326:U586">
    <cfRule type="expression" dxfId="31" priority="7">
      <formula>$C326=""</formula>
    </cfRule>
  </conditionalFormatting>
  <conditionalFormatting sqref="I326:I586">
    <cfRule type="expression" dxfId="30" priority="6">
      <formula>$C326=""</formula>
    </cfRule>
  </conditionalFormatting>
  <conditionalFormatting sqref="R326:S586">
    <cfRule type="expression" dxfId="29" priority="5">
      <formula>$C326=""</formula>
    </cfRule>
  </conditionalFormatting>
  <conditionalFormatting sqref="T326:T586">
    <cfRule type="expression" dxfId="28" priority="4">
      <formula>$C326=""</formula>
    </cfRule>
  </conditionalFormatting>
  <conditionalFormatting sqref="A8:H16 A167:H167 A170:H175 A168:G169">
    <cfRule type="expression" dxfId="27" priority="3">
      <formula>$O8:$O159="[Record ID]"</formula>
    </cfRule>
  </conditionalFormatting>
  <conditionalFormatting sqref="A326:V586">
    <cfRule type="expression" dxfId="26" priority="1">
      <formula>$AB326:$AB587="[Record ID]"</formula>
    </cfRule>
  </conditionalFormatting>
  <conditionalFormatting sqref="A17:H25">
    <cfRule type="expression" dxfId="25" priority="42">
      <formula>$O17:$O318="[Record ID]"</formula>
    </cfRule>
  </conditionalFormatting>
  <conditionalFormatting sqref="A176:H317">
    <cfRule type="expression" dxfId="24" priority="44">
      <formula>$O176:$O587="[Record ID]"</formula>
    </cfRule>
  </conditionalFormatting>
  <conditionalFormatting sqref="A26:H158">
    <cfRule type="expression" dxfId="23" priority="46">
      <formula>$O26:$O587="[Record ID]"</formula>
    </cfRule>
  </conditionalFormatting>
  <dataValidations count="16">
    <dataValidation type="textLength" allowBlank="1" showInputMessage="1" showErrorMessage="1" errorTitle="Entered information is too long" error="Information entered here is limited to 20 characters. Please capture further details in Comments." sqref="E8:E158 E167:E317">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7:G317 G8:G158 U326:U586">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7:H317">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6:V586">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8:A158">
      <formula1>-1000000000000000000</formula1>
      <formula2>1000000000000000000</formula2>
    </dataValidation>
    <dataValidation type="list" allowBlank="1" showInputMessage="1" showErrorMessage="1" errorTitle="X-Author for Excel" error="Please select a value from the drop-down." promptTitle="X-Author for Excel" sqref="F8:F158">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8:O158 I8:J158 O167:O317 I167:J317 AB326:AD586">
      <formula1>""</formula1>
    </dataValidation>
    <dataValidation type="list" allowBlank="1" showInputMessage="1" showErrorMessage="1" errorTitle="X-Author for Excel" error="Please select either TRUE or FALSE from the dropdown." promptTitle="X-Author for Excel" sqref="N8:N158 N167:N317 AA326:AA586">
      <formula1>"TRUE,FALSE"</formula1>
    </dataValidation>
    <dataValidation type="decimal" allowBlank="1" showInputMessage="1" showErrorMessage="1" errorTitle="X-Author for Excel" error="Please enter a valid numeric value. Valid range for Outcome Indicator Number is -1E+18 to 1E+18." promptTitle="X-Author for Excel" sqref="A167:A317">
      <formula1>-1000000000000000000</formula1>
      <formula2>1000000000000000000</formula2>
    </dataValidation>
    <dataValidation type="list" allowBlank="1" showInputMessage="1" showErrorMessage="1" errorTitle="X-Author for Excel" error="Please select a value from the drop-down." promptTitle="X-Author for Excel" sqref="F167:F317">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586">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326:E586">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326:F586">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G326:G586">
      <formula1>-99999.99</formula1>
      <formula2>99999.99</formula2>
    </dataValidation>
    <dataValidation type="list" allowBlank="1" showInputMessage="1" showErrorMessage="1" errorTitle="X-Author for Excel" error="Please select a value from the drop-down." promptTitle="X-Author for Excel" sqref="H326:H586">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hyperlink ref="B4" location="_b9c6b527_c2c5_4200_bb21_b9257f2bb2c1" display="Impact "/>
    <hyperlink ref="C4" location="_a395564a_2e4f_42b7_9d4d_76ed548224d3" display="Outcome "/>
    <hyperlink ref="A591" location="' Disaggregation - Section E'!A4" display="' Disaggregation - Section E'!A4"/>
  </hyperlinks>
  <pageMargins left="0.7" right="0.7" top="0.75" bottom="0.75" header="0.3" footer="0.3"/>
  <pageSetup paperSize="8" scale="66" fitToHeight="0" orientation="landscape" r:id="rId1"/>
  <rowBreaks count="1" manualBreakCount="1">
    <brk id="325" max="21" man="1"/>
  </rowBreaks>
  <colBreaks count="1" manualBreakCount="1">
    <brk id="4" max="3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580"/>
  <sheetViews>
    <sheetView showGridLines="0" zoomScale="75" zoomScaleNormal="75" workbookViewId="0">
      <selection activeCell="B9" sqref="B9"/>
    </sheetView>
  </sheetViews>
  <sheetFormatPr defaultColWidth="8.69921875" defaultRowHeight="15.6" x14ac:dyDescent="0.3"/>
  <cols>
    <col min="1" max="1" width="12" style="6" customWidth="1"/>
    <col min="2" max="2" width="30.59765625" style="6" customWidth="1"/>
    <col min="3" max="3" width="25.59765625" style="6" customWidth="1"/>
    <col min="4" max="4" width="43.69921875" style="6" customWidth="1"/>
    <col min="5" max="5" width="35.69921875" style="6" customWidth="1"/>
    <col min="6" max="6" width="24.19921875" style="6" hidden="1" customWidth="1"/>
    <col min="7" max="7" width="21.19921875" style="6" hidden="1" customWidth="1"/>
    <col min="8" max="8" width="35.19921875" style="6" hidden="1" customWidth="1"/>
    <col min="9" max="9" width="31.59765625" style="6" hidden="1" customWidth="1"/>
    <col min="10" max="10" width="26.69921875" style="6" hidden="1" customWidth="1"/>
    <col min="11" max="11" width="27.59765625" style="6" hidden="1" customWidth="1"/>
    <col min="12" max="13" width="0.19921875" style="6" customWidth="1"/>
    <col min="14" max="14" width="26.19921875" style="6" customWidth="1"/>
    <col min="15" max="15" width="50.3984375" style="6" customWidth="1"/>
    <col min="16" max="16" width="23.69921875" style="6" customWidth="1"/>
    <col min="17" max="17" width="13.59765625" style="6" hidden="1" customWidth="1"/>
    <col min="18" max="19" width="14.19921875" style="6" hidden="1" customWidth="1"/>
    <col min="20" max="21" width="22.19921875" style="6" hidden="1" customWidth="1"/>
    <col min="22" max="22" width="25.69921875" style="6" hidden="1" customWidth="1"/>
    <col min="23" max="27" width="26.59765625" style="6" hidden="1" customWidth="1"/>
    <col min="28" max="29" width="0.19921875" style="6" customWidth="1"/>
    <col min="30" max="38" width="8.69921875" style="6" customWidth="1"/>
    <col min="39" max="39" width="8.69921875" style="9" customWidth="1"/>
    <col min="40" max="40" width="17.59765625" style="9" customWidth="1"/>
    <col min="41" max="41" width="13.19921875" style="9" customWidth="1"/>
    <col min="42" max="42" width="18" style="9" customWidth="1"/>
    <col min="43" max="43" width="13.19921875" style="9" customWidth="1"/>
    <col min="44" max="44" width="8.69921875" style="9"/>
    <col min="45" max="49" width="8.69921875" style="4"/>
    <col min="50" max="16384" width="8.69921875" style="6"/>
  </cols>
  <sheetData>
    <row r="1" spans="1:29" ht="21.6" customHeight="1" x14ac:dyDescent="0.3">
      <c r="A1" s="531" t="s">
        <v>181</v>
      </c>
      <c r="B1" s="532"/>
      <c r="C1" s="532"/>
      <c r="D1" s="532"/>
      <c r="E1" s="532"/>
      <c r="F1" s="532"/>
      <c r="G1" s="532"/>
      <c r="H1" s="532"/>
      <c r="I1" s="532"/>
      <c r="J1" s="532"/>
      <c r="K1" s="532"/>
      <c r="L1" s="532"/>
      <c r="M1" s="532"/>
      <c r="N1" s="532"/>
      <c r="O1" s="533"/>
    </row>
    <row r="2" spans="1:29" ht="16.2" thickBot="1" x14ac:dyDescent="0.35">
      <c r="A2" s="534"/>
      <c r="B2" s="535"/>
      <c r="C2" s="535"/>
      <c r="D2" s="535"/>
      <c r="E2" s="535"/>
      <c r="F2" s="535"/>
      <c r="G2" s="535"/>
      <c r="H2" s="535"/>
      <c r="I2" s="535"/>
      <c r="J2" s="535"/>
      <c r="K2" s="535"/>
      <c r="L2" s="535"/>
      <c r="M2" s="535"/>
      <c r="N2" s="535"/>
      <c r="O2" s="536"/>
    </row>
    <row r="3" spans="1:29" ht="16.2" thickBot="1" x14ac:dyDescent="0.35"/>
    <row r="4" spans="1:29" ht="65.849999999999994" customHeight="1" thickBot="1" x14ac:dyDescent="0.35">
      <c r="A4" s="44" t="s">
        <v>37</v>
      </c>
      <c r="B4" s="45" t="s">
        <v>170</v>
      </c>
      <c r="C4" s="31" t="s">
        <v>171</v>
      </c>
    </row>
    <row r="5" spans="1:29" ht="16.2" thickBot="1" x14ac:dyDescent="0.35"/>
    <row r="6" spans="1:29" ht="45.75" customHeight="1" thickBot="1" x14ac:dyDescent="0.35">
      <c r="A6" s="511" t="s">
        <v>170</v>
      </c>
      <c r="B6" s="512"/>
      <c r="C6" s="512"/>
      <c r="D6" s="512"/>
      <c r="E6" s="512"/>
      <c r="F6" s="512"/>
      <c r="G6" s="512"/>
      <c r="H6" s="512"/>
      <c r="I6" s="512"/>
      <c r="J6" s="512"/>
      <c r="K6" s="512"/>
      <c r="L6" s="512"/>
      <c r="M6" s="512"/>
      <c r="N6" s="512"/>
      <c r="O6" s="512"/>
      <c r="P6" s="185"/>
      <c r="Q6" s="185"/>
      <c r="R6" s="185"/>
      <c r="S6" s="185"/>
      <c r="T6" s="185"/>
      <c r="U6" s="185"/>
      <c r="V6" s="185"/>
      <c r="W6" s="185"/>
      <c r="X6" s="185"/>
      <c r="Y6" s="185"/>
      <c r="Z6" s="185"/>
      <c r="AA6" s="185"/>
      <c r="AB6" s="185"/>
      <c r="AC6" s="187"/>
    </row>
    <row r="7" spans="1:29" ht="45.75" customHeight="1" x14ac:dyDescent="0.3">
      <c r="A7" s="379" t="s">
        <v>129</v>
      </c>
      <c r="B7" s="379" t="s">
        <v>1</v>
      </c>
      <c r="C7" s="379" t="s">
        <v>88</v>
      </c>
      <c r="D7" s="379" t="s">
        <v>89</v>
      </c>
      <c r="E7" s="379" t="s">
        <v>262</v>
      </c>
      <c r="F7" s="363" t="s">
        <v>265</v>
      </c>
      <c r="G7" s="410"/>
      <c r="H7" s="410"/>
      <c r="I7" s="410"/>
      <c r="J7" s="410"/>
      <c r="K7" s="410"/>
      <c r="L7" s="410"/>
      <c r="M7" s="379"/>
      <c r="N7" s="380" t="s">
        <v>11</v>
      </c>
      <c r="O7" s="380" t="s">
        <v>9</v>
      </c>
      <c r="P7" s="380" t="s">
        <v>299</v>
      </c>
      <c r="Q7" s="448"/>
      <c r="R7" s="432" t="s">
        <v>261</v>
      </c>
      <c r="S7" s="432" t="s">
        <v>60</v>
      </c>
      <c r="T7" s="432" t="s">
        <v>62</v>
      </c>
      <c r="U7" s="432" t="s">
        <v>98</v>
      </c>
      <c r="V7" s="449" t="s">
        <v>178</v>
      </c>
      <c r="W7" s="449" t="s">
        <v>196</v>
      </c>
      <c r="X7" s="449" t="s">
        <v>209</v>
      </c>
      <c r="Y7" s="449" t="s">
        <v>48</v>
      </c>
      <c r="Z7" s="449" t="s">
        <v>263</v>
      </c>
      <c r="AA7" s="215"/>
      <c r="AB7" s="160"/>
      <c r="AC7" s="51"/>
    </row>
    <row r="8" spans="1:29" ht="47.1" hidden="1" customHeight="1" x14ac:dyDescent="0.3">
      <c r="A8" s="367" t="s">
        <v>93</v>
      </c>
      <c r="B8" s="450" t="str">
        <f>IFERROR(IF(D8="","",VLOOKUP(W8,'Reference records(soft deleted)'!$B$61:$D$89,3,FALSE)),"")</f>
        <v/>
      </c>
      <c r="C8" s="450" t="str">
        <f>IFERROR(IF(D8="","",VLOOKUP(X8,'Reference records(soft deleted)'!$B$171:$D$343,3,FALSE)),"")</f>
        <v/>
      </c>
      <c r="D8" s="451" t="s">
        <v>90</v>
      </c>
      <c r="E8" s="452" t="str">
        <f>IF('Overview - Section A'!$AN$5="Funding Request",IF(F8="Funding Request Place Holder","",F8),"")</f>
        <v/>
      </c>
      <c r="F8" s="453" t="str">
        <f>IFERROR(IF(Z8="","",VLOOKUP(Z8,'Overview - Section A'!$P$30:$Q$31,2,FALSE)),"")</f>
        <v>[Account (Name)]</v>
      </c>
      <c r="G8" s="454"/>
      <c r="H8" s="454"/>
      <c r="I8" s="454"/>
      <c r="J8" s="454"/>
      <c r="K8" s="454"/>
      <c r="L8" s="454"/>
      <c r="M8" s="452"/>
      <c r="N8" s="455" t="str">
        <f>IFERROR(IF(Y8="","",Y8),"")</f>
        <v>[Country (Name)]</v>
      </c>
      <c r="O8" s="456" t="s">
        <v>91</v>
      </c>
      <c r="P8" s="457" t="s">
        <v>298</v>
      </c>
      <c r="Q8" s="458"/>
      <c r="R8" s="433" t="str">
        <f>IFERROR(IF('Overview - Section A'!$AN$5="Funding Request",VLOOKUP(E8,'Overview - Section A'!$M$30:$P$31,4,FALSE),IF(Z8="","",Z8)),"")</f>
        <v>[Record ID]</v>
      </c>
      <c r="S8" s="433" t="b">
        <f>IFERROR(IF(N8&lt;&gt;"",TRUE,FALSE),FALSE)</f>
        <v>1</v>
      </c>
      <c r="T8" s="433" t="s">
        <v>61</v>
      </c>
      <c r="U8" s="433" t="str">
        <f t="array" ref="U8">IFERROR(IF(INDEX('Overview - Section A'!$AB$119:$AB$173,MATCH(LEFT(C8,255),LEFT('Overview - Section A'!$W$119:$W$173,255),0))=0,"",INDEX('Overview - Section A'!$AB$119:$AB$173,MATCH(LEFT(C8,255),LEFT('Overview - Section A'!$W$119:$W$173,255),0))),"")</f>
        <v>a1M36000004b8blEAA</v>
      </c>
      <c r="V8" s="459" t="str">
        <f>IFERROR(IF('Overview - Section A'!$AN$5="Funding Request",IF('Reference Records'!$B$276&lt;&gt;"",VLOOKUP(N8,'Reference Records'!$B$276:$C$277,2,FALSE),VLOOKUP(N8,'Reference Records'!$A$289:$C$290,3,FALSE)),VLOOKUP(N8,'Reference Records'!$A$293:$C$295,3,FALSE)),"")</f>
        <v>[Record ID]</v>
      </c>
      <c r="W8" s="460" t="s">
        <v>195</v>
      </c>
      <c r="X8" s="460" t="s">
        <v>197</v>
      </c>
      <c r="Y8" s="459" t="s">
        <v>201</v>
      </c>
      <c r="Z8" s="459" t="s">
        <v>61</v>
      </c>
      <c r="AA8" s="216"/>
      <c r="AB8" s="161"/>
      <c r="AC8" s="51"/>
    </row>
    <row r="9" spans="1:29" ht="47.1" customHeight="1" x14ac:dyDescent="0.3">
      <c r="A9" s="367">
        <v>1</v>
      </c>
      <c r="B9" s="450" t="str">
        <f>IFERROR(IF(D9="","",VLOOKUP(W9,'Reference records(soft deleted)'!$B$61:$D$89,3,FALSE)),"")</f>
        <v/>
      </c>
      <c r="C9" s="450" t="str">
        <f>IFERROR(IF(D9="","",VLOOKUP(X9,'Reference records(soft deleted)'!$B$171:$D$343,3,FALSE)),"")</f>
        <v/>
      </c>
      <c r="D9" s="451"/>
      <c r="E9" s="452" t="str">
        <f>IF('Overview - Section A'!$AN$5="Funding Request",IF(F9="Funding Request Place Holder","",F9),"")</f>
        <v/>
      </c>
      <c r="F9" s="453" t="str">
        <f>IFERROR(IF(Z9="","",VLOOKUP(Z9,'Overview - Section A'!$P$30:$Q$31,2,FALSE)),"")</f>
        <v/>
      </c>
      <c r="G9" s="454"/>
      <c r="H9" s="454"/>
      <c r="I9" s="454"/>
      <c r="J9" s="454"/>
      <c r="K9" s="454"/>
      <c r="L9" s="454"/>
      <c r="M9" s="452"/>
      <c r="N9" s="455" t="str">
        <f t="shared" ref="N9:N72" si="0">IFERROR(IF(Y9="","",Y9),"")</f>
        <v/>
      </c>
      <c r="O9" s="456"/>
      <c r="P9" s="457"/>
      <c r="Q9" s="458"/>
      <c r="R9" s="433" t="str">
        <f>IFERROR(IF('Overview - Section A'!$AN$5="Funding Request",VLOOKUP(E9,'Overview - Section A'!$M$30:$P$31,4,FALSE),IF(Z9="","",Z9)),"")</f>
        <v/>
      </c>
      <c r="S9" s="433" t="b">
        <f t="shared" ref="S9:S72" si="1">IFERROR(IF(N9&lt;&gt;"",TRUE,FALSE),FALSE)</f>
        <v>0</v>
      </c>
      <c r="T9" s="433" t="s">
        <v>981</v>
      </c>
      <c r="U9" s="433" t="str">
        <f t="array" ref="U9">IFERROR(IF(INDEX('Overview - Section A'!$AB$119:$AB$173,MATCH(LEFT(C9,255),LEFT('Overview - Section A'!$W$119:$W$173,255),0))=0,"",INDEX('Overview - Section A'!$AB$119:$AB$173,MATCH(LEFT(C9,255),LEFT('Overview - Section A'!$W$119:$W$173,255),0))),"")</f>
        <v>a1M36000004b8blEAA</v>
      </c>
      <c r="V9" s="459" t="str">
        <f>IFERROR(IF('Overview - Section A'!$AN$5="Funding Request",IF('Reference Records'!$B$276&lt;&gt;"",VLOOKUP(N9,'Reference Records'!$B$276:$C$277,2,FALSE),VLOOKUP(N9,'Reference Records'!$A$289:$C$290,3,FALSE)),VLOOKUP(N9,'Reference Records'!$A$293:$C$295,3,FALSE)),"")</f>
        <v/>
      </c>
      <c r="W9" s="460" t="s">
        <v>567</v>
      </c>
      <c r="X9" s="460" t="s">
        <v>579</v>
      </c>
      <c r="Y9" s="459"/>
      <c r="Z9" s="459"/>
      <c r="AA9" s="216"/>
      <c r="AB9" s="161"/>
      <c r="AC9" s="51"/>
    </row>
    <row r="10" spans="1:29" ht="47.1" customHeight="1" x14ac:dyDescent="0.3">
      <c r="A10" s="367">
        <v>2</v>
      </c>
      <c r="B10" s="450" t="str">
        <f>IFERROR(IF(D10="","",VLOOKUP(W10,'Reference records(soft deleted)'!$B$61:$D$89,3,FALSE)),"")</f>
        <v/>
      </c>
      <c r="C10" s="450" t="str">
        <f>IFERROR(IF(D10="","",VLOOKUP(X10,'Reference records(soft deleted)'!$B$171:$D$343,3,FALSE)),"")</f>
        <v/>
      </c>
      <c r="D10" s="451"/>
      <c r="E10" s="452" t="str">
        <f>IF('Overview - Section A'!$AN$5="Funding Request",IF(F10="Funding Request Place Holder","",F10),"")</f>
        <v/>
      </c>
      <c r="F10" s="453" t="str">
        <f>IFERROR(IF(Z10="","",VLOOKUP(Z10,'Overview - Section A'!$P$30:$Q$31,2,FALSE)),"")</f>
        <v/>
      </c>
      <c r="G10" s="454"/>
      <c r="H10" s="454"/>
      <c r="I10" s="454"/>
      <c r="J10" s="454"/>
      <c r="K10" s="454"/>
      <c r="L10" s="454"/>
      <c r="M10" s="452"/>
      <c r="N10" s="455" t="str">
        <f t="shared" si="0"/>
        <v/>
      </c>
      <c r="O10" s="456"/>
      <c r="P10" s="457"/>
      <c r="Q10" s="458"/>
      <c r="R10" s="433" t="str">
        <f>IFERROR(IF('Overview - Section A'!$AN$5="Funding Request",VLOOKUP(E10,'Overview - Section A'!$M$30:$P$31,4,FALSE),IF(Z10="","",Z10)),"")</f>
        <v/>
      </c>
      <c r="S10" s="433" t="b">
        <f t="shared" si="1"/>
        <v>0</v>
      </c>
      <c r="T10" s="433" t="s">
        <v>982</v>
      </c>
      <c r="U10" s="433" t="str">
        <f t="array" ref="U10">IFERROR(IF(INDEX('Overview - Section A'!$AB$119:$AB$173,MATCH(LEFT(C10,255),LEFT('Overview - Section A'!$W$119:$W$173,255),0))=0,"",INDEX('Overview - Section A'!$AB$119:$AB$173,MATCH(LEFT(C10,255),LEFT('Overview - Section A'!$W$119:$W$173,255),0))),"")</f>
        <v>a1M36000004b8blEAA</v>
      </c>
      <c r="V10" s="459" t="str">
        <f>IFERROR(IF('Overview - Section A'!$AN$5="Funding Request",IF('Reference Records'!$B$276&lt;&gt;"",VLOOKUP(N10,'Reference Records'!$B$276:$C$277,2,FALSE),VLOOKUP(N10,'Reference Records'!$A$289:$C$290,3,FALSE)),VLOOKUP(N10,'Reference Records'!$A$293:$C$295,3,FALSE)),"")</f>
        <v/>
      </c>
      <c r="W10" s="460" t="s">
        <v>567</v>
      </c>
      <c r="X10" s="460" t="s">
        <v>579</v>
      </c>
      <c r="Y10" s="459"/>
      <c r="Z10" s="459"/>
      <c r="AA10" s="216"/>
      <c r="AB10" s="161"/>
      <c r="AC10" s="51"/>
    </row>
    <row r="11" spans="1:29" ht="47.1" customHeight="1" x14ac:dyDescent="0.3">
      <c r="A11" s="367">
        <v>3</v>
      </c>
      <c r="B11" s="450" t="str">
        <f>IFERROR(IF(D11="","",VLOOKUP(W11,'Reference records(soft deleted)'!$B$61:$D$89,3,FALSE)),"")</f>
        <v/>
      </c>
      <c r="C11" s="450" t="str">
        <f>IFERROR(IF(D11="","",VLOOKUP(X11,'Reference records(soft deleted)'!$B$171:$D$343,3,FALSE)),"")</f>
        <v/>
      </c>
      <c r="D11" s="451"/>
      <c r="E11" s="452" t="str">
        <f>IF('Overview - Section A'!$AN$5="Funding Request",IF(F11="Funding Request Place Holder","",F11),"")</f>
        <v/>
      </c>
      <c r="F11" s="453" t="str">
        <f>IFERROR(IF(Z11="","",VLOOKUP(Z11,'Overview - Section A'!$P$30:$Q$31,2,FALSE)),"")</f>
        <v/>
      </c>
      <c r="G11" s="454"/>
      <c r="H11" s="454"/>
      <c r="I11" s="454"/>
      <c r="J11" s="454"/>
      <c r="K11" s="454"/>
      <c r="L11" s="454"/>
      <c r="M11" s="452"/>
      <c r="N11" s="455" t="str">
        <f t="shared" si="0"/>
        <v/>
      </c>
      <c r="O11" s="456"/>
      <c r="P11" s="457"/>
      <c r="Q11" s="458"/>
      <c r="R11" s="433" t="str">
        <f>IFERROR(IF('Overview - Section A'!$AN$5="Funding Request",VLOOKUP(E11,'Overview - Section A'!$M$30:$P$31,4,FALSE),IF(Z11="","",Z11)),"")</f>
        <v/>
      </c>
      <c r="S11" s="433" t="b">
        <f t="shared" si="1"/>
        <v>0</v>
      </c>
      <c r="T11" s="433" t="s">
        <v>983</v>
      </c>
      <c r="U11" s="433" t="str">
        <f t="array" ref="U11">IFERROR(IF(INDEX('Overview - Section A'!$AB$119:$AB$173,MATCH(LEFT(C11,255),LEFT('Overview - Section A'!$W$119:$W$173,255),0))=0,"",INDEX('Overview - Section A'!$AB$119:$AB$173,MATCH(LEFT(C11,255),LEFT('Overview - Section A'!$W$119:$W$173,255),0))),"")</f>
        <v>a1M36000004b8blEAA</v>
      </c>
      <c r="V11" s="459" t="str">
        <f>IFERROR(IF('Overview - Section A'!$AN$5="Funding Request",IF('Reference Records'!$B$276&lt;&gt;"",VLOOKUP(N11,'Reference Records'!$B$276:$C$277,2,FALSE),VLOOKUP(N11,'Reference Records'!$A$289:$C$290,3,FALSE)),VLOOKUP(N11,'Reference Records'!$A$293:$C$295,3,FALSE)),"")</f>
        <v/>
      </c>
      <c r="W11" s="460" t="s">
        <v>567</v>
      </c>
      <c r="X11" s="460" t="s">
        <v>579</v>
      </c>
      <c r="Y11" s="459"/>
      <c r="Z11" s="459"/>
      <c r="AA11" s="216"/>
      <c r="AB11" s="161"/>
      <c r="AC11" s="51"/>
    </row>
    <row r="12" spans="1:29" ht="47.1" customHeight="1" x14ac:dyDescent="0.3">
      <c r="A12" s="367">
        <v>4</v>
      </c>
      <c r="B12" s="450" t="str">
        <f>IFERROR(IF(D12="","",VLOOKUP(W12,'Reference records(soft deleted)'!$B$61:$D$89,3,FALSE)),"")</f>
        <v/>
      </c>
      <c r="C12" s="450" t="str">
        <f>IFERROR(IF(D12="","",VLOOKUP(X12,'Reference records(soft deleted)'!$B$171:$D$343,3,FALSE)),"")</f>
        <v/>
      </c>
      <c r="D12" s="451"/>
      <c r="E12" s="452" t="str">
        <f>IF('Overview - Section A'!$AN$5="Funding Request",IF(F12="Funding Request Place Holder","",F12),"")</f>
        <v/>
      </c>
      <c r="F12" s="453" t="str">
        <f>IFERROR(IF(Z12="","",VLOOKUP(Z12,'Overview - Section A'!$P$30:$Q$31,2,FALSE)),"")</f>
        <v/>
      </c>
      <c r="G12" s="454"/>
      <c r="H12" s="454"/>
      <c r="I12" s="454"/>
      <c r="J12" s="454"/>
      <c r="K12" s="454"/>
      <c r="L12" s="454"/>
      <c r="M12" s="452"/>
      <c r="N12" s="455" t="str">
        <f t="shared" si="0"/>
        <v/>
      </c>
      <c r="O12" s="456"/>
      <c r="P12" s="457"/>
      <c r="Q12" s="458"/>
      <c r="R12" s="433" t="str">
        <f>IFERROR(IF('Overview - Section A'!$AN$5="Funding Request",VLOOKUP(E12,'Overview - Section A'!$M$30:$P$31,4,FALSE),IF(Z12="","",Z12)),"")</f>
        <v/>
      </c>
      <c r="S12" s="433" t="b">
        <f t="shared" si="1"/>
        <v>0</v>
      </c>
      <c r="T12" s="433" t="s">
        <v>984</v>
      </c>
      <c r="U12" s="433" t="str">
        <f t="array" ref="U12">IFERROR(IF(INDEX('Overview - Section A'!$AB$119:$AB$173,MATCH(LEFT(C12,255),LEFT('Overview - Section A'!$W$119:$W$173,255),0))=0,"",INDEX('Overview - Section A'!$AB$119:$AB$173,MATCH(LEFT(C12,255),LEFT('Overview - Section A'!$W$119:$W$173,255),0))),"")</f>
        <v>a1M36000004b8blEAA</v>
      </c>
      <c r="V12" s="459" t="str">
        <f>IFERROR(IF('Overview - Section A'!$AN$5="Funding Request",IF('Reference Records'!$B$276&lt;&gt;"",VLOOKUP(N12,'Reference Records'!$B$276:$C$277,2,FALSE),VLOOKUP(N12,'Reference Records'!$A$289:$C$290,3,FALSE)),VLOOKUP(N12,'Reference Records'!$A$293:$C$295,3,FALSE)),"")</f>
        <v/>
      </c>
      <c r="W12" s="460" t="s">
        <v>567</v>
      </c>
      <c r="X12" s="460" t="s">
        <v>579</v>
      </c>
      <c r="Y12" s="459"/>
      <c r="Z12" s="459"/>
      <c r="AA12" s="216"/>
      <c r="AB12" s="161"/>
      <c r="AC12" s="51"/>
    </row>
    <row r="13" spans="1:29" ht="47.1" customHeight="1" x14ac:dyDescent="0.3">
      <c r="A13" s="367">
        <v>5</v>
      </c>
      <c r="B13" s="450" t="str">
        <f>IFERROR(IF(D13="","",VLOOKUP(W13,'Reference records(soft deleted)'!$B$61:$D$89,3,FALSE)),"")</f>
        <v/>
      </c>
      <c r="C13" s="450" t="str">
        <f>IFERROR(IF(D13="","",VLOOKUP(X13,'Reference records(soft deleted)'!$B$171:$D$343,3,FALSE)),"")</f>
        <v/>
      </c>
      <c r="D13" s="451"/>
      <c r="E13" s="452" t="str">
        <f>IF('Overview - Section A'!$AN$5="Funding Request",IF(F13="Funding Request Place Holder","",F13),"")</f>
        <v/>
      </c>
      <c r="F13" s="453" t="str">
        <f>IFERROR(IF(Z13="","",VLOOKUP(Z13,'Overview - Section A'!$P$30:$Q$31,2,FALSE)),"")</f>
        <v/>
      </c>
      <c r="G13" s="454"/>
      <c r="H13" s="454"/>
      <c r="I13" s="454"/>
      <c r="J13" s="454"/>
      <c r="K13" s="454"/>
      <c r="L13" s="454"/>
      <c r="M13" s="452"/>
      <c r="N13" s="455" t="str">
        <f t="shared" si="0"/>
        <v/>
      </c>
      <c r="O13" s="456"/>
      <c r="P13" s="457"/>
      <c r="Q13" s="458"/>
      <c r="R13" s="433" t="str">
        <f>IFERROR(IF('Overview - Section A'!$AN$5="Funding Request",VLOOKUP(E13,'Overview - Section A'!$M$30:$P$31,4,FALSE),IF(Z13="","",Z13)),"")</f>
        <v/>
      </c>
      <c r="S13" s="433" t="b">
        <f t="shared" si="1"/>
        <v>0</v>
      </c>
      <c r="T13" s="433" t="s">
        <v>985</v>
      </c>
      <c r="U13" s="433" t="str">
        <f t="array" ref="U13">IFERROR(IF(INDEX('Overview - Section A'!$AB$119:$AB$173,MATCH(LEFT(C13,255),LEFT('Overview - Section A'!$W$119:$W$173,255),0))=0,"",INDEX('Overview - Section A'!$AB$119:$AB$173,MATCH(LEFT(C13,255),LEFT('Overview - Section A'!$W$119:$W$173,255),0))),"")</f>
        <v>a1M36000004b8blEAA</v>
      </c>
      <c r="V13" s="459" t="str">
        <f>IFERROR(IF('Overview - Section A'!$AN$5="Funding Request",IF('Reference Records'!$B$276&lt;&gt;"",VLOOKUP(N13,'Reference Records'!$B$276:$C$277,2,FALSE),VLOOKUP(N13,'Reference Records'!$A$289:$C$290,3,FALSE)),VLOOKUP(N13,'Reference Records'!$A$293:$C$295,3,FALSE)),"")</f>
        <v/>
      </c>
      <c r="W13" s="460" t="s">
        <v>567</v>
      </c>
      <c r="X13" s="460" t="s">
        <v>579</v>
      </c>
      <c r="Y13" s="459"/>
      <c r="Z13" s="459"/>
      <c r="AA13" s="216"/>
      <c r="AB13" s="161"/>
      <c r="AC13" s="51"/>
    </row>
    <row r="14" spans="1:29" ht="47.1" customHeight="1" x14ac:dyDescent="0.3">
      <c r="A14" s="367">
        <v>6</v>
      </c>
      <c r="B14" s="450" t="str">
        <f>IFERROR(IF(D14="","",VLOOKUP(W14,'Reference records(soft deleted)'!$B$61:$D$89,3,FALSE)),"")</f>
        <v/>
      </c>
      <c r="C14" s="450" t="str">
        <f>IFERROR(IF(D14="","",VLOOKUP(X14,'Reference records(soft deleted)'!$B$171:$D$343,3,FALSE)),"")</f>
        <v/>
      </c>
      <c r="D14" s="451"/>
      <c r="E14" s="452" t="str">
        <f>IF('Overview - Section A'!$AN$5="Funding Request",IF(F14="Funding Request Place Holder","",F14),"")</f>
        <v/>
      </c>
      <c r="F14" s="453" t="str">
        <f>IFERROR(IF(Z14="","",VLOOKUP(Z14,'Overview - Section A'!$P$30:$Q$31,2,FALSE)),"")</f>
        <v/>
      </c>
      <c r="G14" s="454"/>
      <c r="H14" s="454"/>
      <c r="I14" s="454"/>
      <c r="J14" s="454"/>
      <c r="K14" s="454"/>
      <c r="L14" s="454"/>
      <c r="M14" s="452"/>
      <c r="N14" s="455" t="str">
        <f t="shared" si="0"/>
        <v/>
      </c>
      <c r="O14" s="456"/>
      <c r="P14" s="457"/>
      <c r="Q14" s="458"/>
      <c r="R14" s="433" t="str">
        <f>IFERROR(IF('Overview - Section A'!$AN$5="Funding Request",VLOOKUP(E14,'Overview - Section A'!$M$30:$P$31,4,FALSE),IF(Z14="","",Z14)),"")</f>
        <v/>
      </c>
      <c r="S14" s="433" t="b">
        <f t="shared" si="1"/>
        <v>0</v>
      </c>
      <c r="T14" s="433" t="s">
        <v>986</v>
      </c>
      <c r="U14" s="433" t="str">
        <f t="array" ref="U14">IFERROR(IF(INDEX('Overview - Section A'!$AB$119:$AB$173,MATCH(LEFT(C14,255),LEFT('Overview - Section A'!$W$119:$W$173,255),0))=0,"",INDEX('Overview - Section A'!$AB$119:$AB$173,MATCH(LEFT(C14,255),LEFT('Overview - Section A'!$W$119:$W$173,255),0))),"")</f>
        <v>a1M36000004b8blEAA</v>
      </c>
      <c r="V14" s="459" t="str">
        <f>IFERROR(IF('Overview - Section A'!$AN$5="Funding Request",IF('Reference Records'!$B$276&lt;&gt;"",VLOOKUP(N14,'Reference Records'!$B$276:$C$277,2,FALSE),VLOOKUP(N14,'Reference Records'!$A$289:$C$290,3,FALSE)),VLOOKUP(N14,'Reference Records'!$A$293:$C$295,3,FALSE)),"")</f>
        <v/>
      </c>
      <c r="W14" s="460" t="s">
        <v>567</v>
      </c>
      <c r="X14" s="460" t="s">
        <v>579</v>
      </c>
      <c r="Y14" s="459"/>
      <c r="Z14" s="459"/>
      <c r="AA14" s="216"/>
      <c r="AB14" s="161"/>
      <c r="AC14" s="51"/>
    </row>
    <row r="15" spans="1:29" ht="47.1" customHeight="1" x14ac:dyDescent="0.3">
      <c r="A15" s="367">
        <v>7</v>
      </c>
      <c r="B15" s="450" t="str">
        <f>IFERROR(IF(D15="","",VLOOKUP(W15,'Reference records(soft deleted)'!$B$61:$D$89,3,FALSE)),"")</f>
        <v/>
      </c>
      <c r="C15" s="450" t="str">
        <f>IFERROR(IF(D15="","",VLOOKUP(X15,'Reference records(soft deleted)'!$B$171:$D$343,3,FALSE)),"")</f>
        <v/>
      </c>
      <c r="D15" s="451"/>
      <c r="E15" s="452" t="str">
        <f>IF('Overview - Section A'!$AN$5="Funding Request",IF(F15="Funding Request Place Holder","",F15),"")</f>
        <v/>
      </c>
      <c r="F15" s="453" t="str">
        <f>IFERROR(IF(Z15="","",VLOOKUP(Z15,'Overview - Section A'!$P$30:$Q$31,2,FALSE)),"")</f>
        <v/>
      </c>
      <c r="G15" s="454"/>
      <c r="H15" s="454"/>
      <c r="I15" s="454"/>
      <c r="J15" s="454"/>
      <c r="K15" s="454"/>
      <c r="L15" s="454"/>
      <c r="M15" s="452"/>
      <c r="N15" s="455" t="str">
        <f t="shared" si="0"/>
        <v/>
      </c>
      <c r="O15" s="456"/>
      <c r="P15" s="457"/>
      <c r="Q15" s="458"/>
      <c r="R15" s="433" t="str">
        <f>IFERROR(IF('Overview - Section A'!$AN$5="Funding Request",VLOOKUP(E15,'Overview - Section A'!$M$30:$P$31,4,FALSE),IF(Z15="","",Z15)),"")</f>
        <v/>
      </c>
      <c r="S15" s="433" t="b">
        <f t="shared" si="1"/>
        <v>0</v>
      </c>
      <c r="T15" s="433" t="s">
        <v>987</v>
      </c>
      <c r="U15" s="433" t="str">
        <f t="array" ref="U15">IFERROR(IF(INDEX('Overview - Section A'!$AB$119:$AB$173,MATCH(LEFT(C15,255),LEFT('Overview - Section A'!$W$119:$W$173,255),0))=0,"",INDEX('Overview - Section A'!$AB$119:$AB$173,MATCH(LEFT(C15,255),LEFT('Overview - Section A'!$W$119:$W$173,255),0))),"")</f>
        <v>a1M36000004b8blEAA</v>
      </c>
      <c r="V15" s="459" t="str">
        <f>IFERROR(IF('Overview - Section A'!$AN$5="Funding Request",IF('Reference Records'!$B$276&lt;&gt;"",VLOOKUP(N15,'Reference Records'!$B$276:$C$277,2,FALSE),VLOOKUP(N15,'Reference Records'!$A$289:$C$290,3,FALSE)),VLOOKUP(N15,'Reference Records'!$A$293:$C$295,3,FALSE)),"")</f>
        <v/>
      </c>
      <c r="W15" s="460" t="s">
        <v>567</v>
      </c>
      <c r="X15" s="460" t="s">
        <v>579</v>
      </c>
      <c r="Y15" s="459"/>
      <c r="Z15" s="459"/>
      <c r="AA15" s="216"/>
      <c r="AB15" s="161"/>
      <c r="AC15" s="51"/>
    </row>
    <row r="16" spans="1:29" ht="47.1" customHeight="1" x14ac:dyDescent="0.3">
      <c r="A16" s="367">
        <v>8</v>
      </c>
      <c r="B16" s="450" t="str">
        <f>IFERROR(IF(D16="","",VLOOKUP(W16,'Reference records(soft deleted)'!$B$61:$D$89,3,FALSE)),"")</f>
        <v/>
      </c>
      <c r="C16" s="450" t="str">
        <f>IFERROR(IF(D16="","",VLOOKUP(X16,'Reference records(soft deleted)'!$B$171:$D$343,3,FALSE)),"")</f>
        <v/>
      </c>
      <c r="D16" s="451"/>
      <c r="E16" s="452" t="str">
        <f>IF('Overview - Section A'!$AN$5="Funding Request",IF(F16="Funding Request Place Holder","",F16),"")</f>
        <v/>
      </c>
      <c r="F16" s="453" t="str">
        <f>IFERROR(IF(Z16="","",VLOOKUP(Z16,'Overview - Section A'!$P$30:$Q$31,2,FALSE)),"")</f>
        <v/>
      </c>
      <c r="G16" s="454"/>
      <c r="H16" s="454"/>
      <c r="I16" s="454"/>
      <c r="J16" s="454"/>
      <c r="K16" s="454"/>
      <c r="L16" s="454"/>
      <c r="M16" s="452"/>
      <c r="N16" s="455" t="str">
        <f t="shared" si="0"/>
        <v/>
      </c>
      <c r="O16" s="456"/>
      <c r="P16" s="457"/>
      <c r="Q16" s="458"/>
      <c r="R16" s="433" t="str">
        <f>IFERROR(IF('Overview - Section A'!$AN$5="Funding Request",VLOOKUP(E16,'Overview - Section A'!$M$30:$P$31,4,FALSE),IF(Z16="","",Z16)),"")</f>
        <v/>
      </c>
      <c r="S16" s="433" t="b">
        <f t="shared" si="1"/>
        <v>0</v>
      </c>
      <c r="T16" s="433" t="s">
        <v>988</v>
      </c>
      <c r="U16" s="433" t="str">
        <f t="array" ref="U16">IFERROR(IF(INDEX('Overview - Section A'!$AB$119:$AB$173,MATCH(LEFT(C16,255),LEFT('Overview - Section A'!$W$119:$W$173,255),0))=0,"",INDEX('Overview - Section A'!$AB$119:$AB$173,MATCH(LEFT(C16,255),LEFT('Overview - Section A'!$W$119:$W$173,255),0))),"")</f>
        <v>a1M36000004b8blEAA</v>
      </c>
      <c r="V16" s="459" t="str">
        <f>IFERROR(IF('Overview - Section A'!$AN$5="Funding Request",IF('Reference Records'!$B$276&lt;&gt;"",VLOOKUP(N16,'Reference Records'!$B$276:$C$277,2,FALSE),VLOOKUP(N16,'Reference Records'!$A$289:$C$290,3,FALSE)),VLOOKUP(N16,'Reference Records'!$A$293:$C$295,3,FALSE)),"")</f>
        <v/>
      </c>
      <c r="W16" s="460" t="s">
        <v>567</v>
      </c>
      <c r="X16" s="460" t="s">
        <v>579</v>
      </c>
      <c r="Y16" s="459"/>
      <c r="Z16" s="459"/>
      <c r="AA16" s="216"/>
      <c r="AB16" s="161"/>
      <c r="AC16" s="51"/>
    </row>
    <row r="17" spans="1:29" ht="47.1" customHeight="1" x14ac:dyDescent="0.3">
      <c r="A17" s="367">
        <v>9</v>
      </c>
      <c r="B17" s="450" t="str">
        <f>IFERROR(IF(D17="","",VLOOKUP(W17,'Reference records(soft deleted)'!$B$61:$D$89,3,FALSE)),"")</f>
        <v/>
      </c>
      <c r="C17" s="450" t="str">
        <f>IFERROR(IF(D17="","",VLOOKUP(X17,'Reference records(soft deleted)'!$B$171:$D$343,3,FALSE)),"")</f>
        <v/>
      </c>
      <c r="D17" s="451"/>
      <c r="E17" s="452" t="str">
        <f>IF('Overview - Section A'!$AN$5="Funding Request",IF(F17="Funding Request Place Holder","",F17),"")</f>
        <v/>
      </c>
      <c r="F17" s="453" t="str">
        <f>IFERROR(IF(Z17="","",VLOOKUP(Z17,'Overview - Section A'!$P$30:$Q$31,2,FALSE)),"")</f>
        <v/>
      </c>
      <c r="G17" s="454"/>
      <c r="H17" s="454"/>
      <c r="I17" s="454"/>
      <c r="J17" s="454"/>
      <c r="K17" s="454"/>
      <c r="L17" s="454"/>
      <c r="M17" s="452"/>
      <c r="N17" s="455" t="str">
        <f t="shared" si="0"/>
        <v/>
      </c>
      <c r="O17" s="456"/>
      <c r="P17" s="457"/>
      <c r="Q17" s="458"/>
      <c r="R17" s="433" t="str">
        <f>IFERROR(IF('Overview - Section A'!$AN$5="Funding Request",VLOOKUP(E17,'Overview - Section A'!$M$30:$P$31,4,FALSE),IF(Z17="","",Z17)),"")</f>
        <v/>
      </c>
      <c r="S17" s="433" t="b">
        <f t="shared" si="1"/>
        <v>0</v>
      </c>
      <c r="T17" s="433" t="s">
        <v>989</v>
      </c>
      <c r="U17" s="433" t="str">
        <f t="array" ref="U17">IFERROR(IF(INDEX('Overview - Section A'!$AB$119:$AB$173,MATCH(LEFT(C17,255),LEFT('Overview - Section A'!$W$119:$W$173,255),0))=0,"",INDEX('Overview - Section A'!$AB$119:$AB$173,MATCH(LEFT(C17,255),LEFT('Overview - Section A'!$W$119:$W$173,255),0))),"")</f>
        <v>a1M36000004b8blEAA</v>
      </c>
      <c r="V17" s="459" t="str">
        <f>IFERROR(IF('Overview - Section A'!$AN$5="Funding Request",IF('Reference Records'!$B$276&lt;&gt;"",VLOOKUP(N17,'Reference Records'!$B$276:$C$277,2,FALSE),VLOOKUP(N17,'Reference Records'!$A$289:$C$290,3,FALSE)),VLOOKUP(N17,'Reference Records'!$A$293:$C$295,3,FALSE)),"")</f>
        <v/>
      </c>
      <c r="W17" s="460" t="s">
        <v>567</v>
      </c>
      <c r="X17" s="460" t="s">
        <v>579</v>
      </c>
      <c r="Y17" s="459"/>
      <c r="Z17" s="459"/>
      <c r="AA17" s="216"/>
      <c r="AB17" s="161"/>
      <c r="AC17" s="51"/>
    </row>
    <row r="18" spans="1:29" ht="47.1" customHeight="1" x14ac:dyDescent="0.3">
      <c r="A18" s="367">
        <v>10</v>
      </c>
      <c r="B18" s="450" t="str">
        <f>IFERROR(IF(D18="","",VLOOKUP(W18,'Reference records(soft deleted)'!$B$61:$D$89,3,FALSE)),"")</f>
        <v/>
      </c>
      <c r="C18" s="450" t="str">
        <f>IFERROR(IF(D18="","",VLOOKUP(X18,'Reference records(soft deleted)'!$B$171:$D$343,3,FALSE)),"")</f>
        <v/>
      </c>
      <c r="D18" s="451"/>
      <c r="E18" s="452" t="str">
        <f>IF('Overview - Section A'!$AN$5="Funding Request",IF(F18="Funding Request Place Holder","",F18),"")</f>
        <v/>
      </c>
      <c r="F18" s="453" t="str">
        <f>IFERROR(IF(Z18="","",VLOOKUP(Z18,'Overview - Section A'!$P$30:$Q$31,2,FALSE)),"")</f>
        <v/>
      </c>
      <c r="G18" s="454"/>
      <c r="H18" s="454"/>
      <c r="I18" s="454"/>
      <c r="J18" s="454"/>
      <c r="K18" s="454"/>
      <c r="L18" s="454"/>
      <c r="M18" s="452"/>
      <c r="N18" s="455" t="str">
        <f t="shared" si="0"/>
        <v/>
      </c>
      <c r="O18" s="456"/>
      <c r="P18" s="457"/>
      <c r="Q18" s="458"/>
      <c r="R18" s="433" t="str">
        <f>IFERROR(IF('Overview - Section A'!$AN$5="Funding Request",VLOOKUP(E18,'Overview - Section A'!$M$30:$P$31,4,FALSE),IF(Z18="","",Z18)),"")</f>
        <v/>
      </c>
      <c r="S18" s="433" t="b">
        <f t="shared" si="1"/>
        <v>0</v>
      </c>
      <c r="T18" s="433" t="s">
        <v>990</v>
      </c>
      <c r="U18" s="433" t="str">
        <f t="array" ref="U18">IFERROR(IF(INDEX('Overview - Section A'!$AB$119:$AB$173,MATCH(LEFT(C18,255),LEFT('Overview - Section A'!$W$119:$W$173,255),0))=0,"",INDEX('Overview - Section A'!$AB$119:$AB$173,MATCH(LEFT(C18,255),LEFT('Overview - Section A'!$W$119:$W$173,255),0))),"")</f>
        <v>a1M36000004b8blEAA</v>
      </c>
      <c r="V18" s="459" t="str">
        <f>IFERROR(IF('Overview - Section A'!$AN$5="Funding Request",IF('Reference Records'!$B$276&lt;&gt;"",VLOOKUP(N18,'Reference Records'!$B$276:$C$277,2,FALSE),VLOOKUP(N18,'Reference Records'!$A$289:$C$290,3,FALSE)),VLOOKUP(N18,'Reference Records'!$A$293:$C$295,3,FALSE)),"")</f>
        <v/>
      </c>
      <c r="W18" s="460" t="s">
        <v>567</v>
      </c>
      <c r="X18" s="460" t="s">
        <v>579</v>
      </c>
      <c r="Y18" s="459"/>
      <c r="Z18" s="459"/>
      <c r="AA18" s="216"/>
      <c r="AB18" s="161"/>
      <c r="AC18" s="51"/>
    </row>
    <row r="19" spans="1:29" ht="47.1" customHeight="1" x14ac:dyDescent="0.3">
      <c r="A19" s="367">
        <v>11</v>
      </c>
      <c r="B19" s="450" t="str">
        <f>IFERROR(IF(D19="","",VLOOKUP(W19,'Reference records(soft deleted)'!$B$61:$D$89,3,FALSE)),"")</f>
        <v/>
      </c>
      <c r="C19" s="450" t="str">
        <f>IFERROR(IF(D19="","",VLOOKUP(X19,'Reference records(soft deleted)'!$B$171:$D$343,3,FALSE)),"")</f>
        <v/>
      </c>
      <c r="D19" s="451"/>
      <c r="E19" s="452" t="str">
        <f>IF('Overview - Section A'!$AN$5="Funding Request",IF(F19="Funding Request Place Holder","",F19),"")</f>
        <v/>
      </c>
      <c r="F19" s="453" t="str">
        <f>IFERROR(IF(Z19="","",VLOOKUP(Z19,'Overview - Section A'!$P$30:$Q$31,2,FALSE)),"")</f>
        <v/>
      </c>
      <c r="G19" s="454"/>
      <c r="H19" s="454"/>
      <c r="I19" s="454"/>
      <c r="J19" s="454"/>
      <c r="K19" s="454"/>
      <c r="L19" s="454"/>
      <c r="M19" s="452"/>
      <c r="N19" s="455" t="str">
        <f t="shared" si="0"/>
        <v/>
      </c>
      <c r="O19" s="456"/>
      <c r="P19" s="457"/>
      <c r="Q19" s="458"/>
      <c r="R19" s="433" t="str">
        <f>IFERROR(IF('Overview - Section A'!$AN$5="Funding Request",VLOOKUP(E19,'Overview - Section A'!$M$30:$P$31,4,FALSE),IF(Z19="","",Z19)),"")</f>
        <v/>
      </c>
      <c r="S19" s="433" t="b">
        <f t="shared" si="1"/>
        <v>0</v>
      </c>
      <c r="T19" s="433" t="s">
        <v>991</v>
      </c>
      <c r="U19" s="433" t="str">
        <f t="array" ref="U19">IFERROR(IF(INDEX('Overview - Section A'!$AB$119:$AB$173,MATCH(LEFT(C19,255),LEFT('Overview - Section A'!$W$119:$W$173,255),0))=0,"",INDEX('Overview - Section A'!$AB$119:$AB$173,MATCH(LEFT(C19,255),LEFT('Overview - Section A'!$W$119:$W$173,255),0))),"")</f>
        <v>a1M36000004b8blEAA</v>
      </c>
      <c r="V19" s="459" t="str">
        <f>IFERROR(IF('Overview - Section A'!$AN$5="Funding Request",IF('Reference Records'!$B$276&lt;&gt;"",VLOOKUP(N19,'Reference Records'!$B$276:$C$277,2,FALSE),VLOOKUP(N19,'Reference Records'!$A$289:$C$290,3,FALSE)),VLOOKUP(N19,'Reference Records'!$A$293:$C$295,3,FALSE)),"")</f>
        <v/>
      </c>
      <c r="W19" s="460" t="s">
        <v>567</v>
      </c>
      <c r="X19" s="460" t="s">
        <v>579</v>
      </c>
      <c r="Y19" s="459"/>
      <c r="Z19" s="459"/>
      <c r="AA19" s="216"/>
      <c r="AB19" s="161"/>
      <c r="AC19" s="51"/>
    </row>
    <row r="20" spans="1:29" ht="47.1" customHeight="1" x14ac:dyDescent="0.3">
      <c r="A20" s="367">
        <v>12</v>
      </c>
      <c r="B20" s="450" t="str">
        <f>IFERROR(IF(D20="","",VLOOKUP(W20,'Reference records(soft deleted)'!$B$61:$D$89,3,FALSE)),"")</f>
        <v/>
      </c>
      <c r="C20" s="450" t="str">
        <f>IFERROR(IF(D20="","",VLOOKUP(X20,'Reference records(soft deleted)'!$B$171:$D$343,3,FALSE)),"")</f>
        <v/>
      </c>
      <c r="D20" s="451"/>
      <c r="E20" s="452" t="str">
        <f>IF('Overview - Section A'!$AN$5="Funding Request",IF(F20="Funding Request Place Holder","",F20),"")</f>
        <v/>
      </c>
      <c r="F20" s="453" t="str">
        <f>IFERROR(IF(Z20="","",VLOOKUP(Z20,'Overview - Section A'!$P$30:$Q$31,2,FALSE)),"")</f>
        <v/>
      </c>
      <c r="G20" s="454"/>
      <c r="H20" s="454"/>
      <c r="I20" s="454"/>
      <c r="J20" s="454"/>
      <c r="K20" s="454"/>
      <c r="L20" s="454"/>
      <c r="M20" s="452"/>
      <c r="N20" s="455" t="str">
        <f t="shared" si="0"/>
        <v/>
      </c>
      <c r="O20" s="456"/>
      <c r="P20" s="457"/>
      <c r="Q20" s="458"/>
      <c r="R20" s="433" t="str">
        <f>IFERROR(IF('Overview - Section A'!$AN$5="Funding Request",VLOOKUP(E20,'Overview - Section A'!$M$30:$P$31,4,FALSE),IF(Z20="","",Z20)),"")</f>
        <v/>
      </c>
      <c r="S20" s="433" t="b">
        <f t="shared" si="1"/>
        <v>0</v>
      </c>
      <c r="T20" s="433" t="s">
        <v>992</v>
      </c>
      <c r="U20" s="433" t="str">
        <f t="array" ref="U20">IFERROR(IF(INDEX('Overview - Section A'!$AB$119:$AB$173,MATCH(LEFT(C20,255),LEFT('Overview - Section A'!$W$119:$W$173,255),0))=0,"",INDEX('Overview - Section A'!$AB$119:$AB$173,MATCH(LEFT(C20,255),LEFT('Overview - Section A'!$W$119:$W$173,255),0))),"")</f>
        <v>a1M36000004b8blEAA</v>
      </c>
      <c r="V20" s="459" t="str">
        <f>IFERROR(IF('Overview - Section A'!$AN$5="Funding Request",IF('Reference Records'!$B$276&lt;&gt;"",VLOOKUP(N20,'Reference Records'!$B$276:$C$277,2,FALSE),VLOOKUP(N20,'Reference Records'!$A$289:$C$290,3,FALSE)),VLOOKUP(N20,'Reference Records'!$A$293:$C$295,3,FALSE)),"")</f>
        <v/>
      </c>
      <c r="W20" s="460" t="s">
        <v>567</v>
      </c>
      <c r="X20" s="460" t="s">
        <v>579</v>
      </c>
      <c r="Y20" s="459"/>
      <c r="Z20" s="459"/>
      <c r="AA20" s="216"/>
      <c r="AB20" s="161"/>
      <c r="AC20" s="51"/>
    </row>
    <row r="21" spans="1:29" ht="47.1" customHeight="1" x14ac:dyDescent="0.3">
      <c r="A21" s="367">
        <v>13</v>
      </c>
      <c r="B21" s="450" t="str">
        <f>IFERROR(IF(D21="","",VLOOKUP(W21,'Reference records(soft deleted)'!$B$61:$D$89,3,FALSE)),"")</f>
        <v/>
      </c>
      <c r="C21" s="450" t="str">
        <f>IFERROR(IF(D21="","",VLOOKUP(X21,'Reference records(soft deleted)'!$B$171:$D$343,3,FALSE)),"")</f>
        <v/>
      </c>
      <c r="D21" s="451"/>
      <c r="E21" s="452" t="str">
        <f>IF('Overview - Section A'!$AN$5="Funding Request",IF(F21="Funding Request Place Holder","",F21),"")</f>
        <v/>
      </c>
      <c r="F21" s="453" t="str">
        <f>IFERROR(IF(Z21="","",VLOOKUP(Z21,'Overview - Section A'!$P$30:$Q$31,2,FALSE)),"")</f>
        <v/>
      </c>
      <c r="G21" s="454"/>
      <c r="H21" s="454"/>
      <c r="I21" s="454"/>
      <c r="J21" s="454"/>
      <c r="K21" s="454"/>
      <c r="L21" s="454"/>
      <c r="M21" s="452"/>
      <c r="N21" s="455" t="str">
        <f t="shared" si="0"/>
        <v/>
      </c>
      <c r="O21" s="456"/>
      <c r="P21" s="457"/>
      <c r="Q21" s="458"/>
      <c r="R21" s="433" t="str">
        <f>IFERROR(IF('Overview - Section A'!$AN$5="Funding Request",VLOOKUP(E21,'Overview - Section A'!$M$30:$P$31,4,FALSE),IF(Z21="","",Z21)),"")</f>
        <v/>
      </c>
      <c r="S21" s="433" t="b">
        <f t="shared" si="1"/>
        <v>0</v>
      </c>
      <c r="T21" s="433" t="s">
        <v>993</v>
      </c>
      <c r="U21" s="433" t="str">
        <f t="array" ref="U21">IFERROR(IF(INDEX('Overview - Section A'!$AB$119:$AB$173,MATCH(LEFT(C21,255),LEFT('Overview - Section A'!$W$119:$W$173,255),0))=0,"",INDEX('Overview - Section A'!$AB$119:$AB$173,MATCH(LEFT(C21,255),LEFT('Overview - Section A'!$W$119:$W$173,255),0))),"")</f>
        <v>a1M36000004b8blEAA</v>
      </c>
      <c r="V21" s="459" t="str">
        <f>IFERROR(IF('Overview - Section A'!$AN$5="Funding Request",IF('Reference Records'!$B$276&lt;&gt;"",VLOOKUP(N21,'Reference Records'!$B$276:$C$277,2,FALSE),VLOOKUP(N21,'Reference Records'!$A$289:$C$290,3,FALSE)),VLOOKUP(N21,'Reference Records'!$A$293:$C$295,3,FALSE)),"")</f>
        <v/>
      </c>
      <c r="W21" s="460" t="s">
        <v>567</v>
      </c>
      <c r="X21" s="460" t="s">
        <v>579</v>
      </c>
      <c r="Y21" s="459"/>
      <c r="Z21" s="459"/>
      <c r="AA21" s="216"/>
      <c r="AB21" s="161"/>
      <c r="AC21" s="51"/>
    </row>
    <row r="22" spans="1:29" ht="47.1" customHeight="1" x14ac:dyDescent="0.3">
      <c r="A22" s="367">
        <v>14</v>
      </c>
      <c r="B22" s="450" t="str">
        <f>IFERROR(IF(D22="","",VLOOKUP(W22,'Reference records(soft deleted)'!$B$61:$D$89,3,FALSE)),"")</f>
        <v/>
      </c>
      <c r="C22" s="450" t="str">
        <f>IFERROR(IF(D22="","",VLOOKUP(X22,'Reference records(soft deleted)'!$B$171:$D$343,3,FALSE)),"")</f>
        <v/>
      </c>
      <c r="D22" s="451"/>
      <c r="E22" s="452" t="str">
        <f>IF('Overview - Section A'!$AN$5="Funding Request",IF(F22="Funding Request Place Holder","",F22),"")</f>
        <v/>
      </c>
      <c r="F22" s="453" t="str">
        <f>IFERROR(IF(Z22="","",VLOOKUP(Z22,'Overview - Section A'!$P$30:$Q$31,2,FALSE)),"")</f>
        <v/>
      </c>
      <c r="G22" s="454"/>
      <c r="H22" s="454"/>
      <c r="I22" s="454"/>
      <c r="J22" s="454"/>
      <c r="K22" s="454"/>
      <c r="L22" s="454"/>
      <c r="M22" s="452"/>
      <c r="N22" s="455" t="str">
        <f t="shared" si="0"/>
        <v/>
      </c>
      <c r="O22" s="456"/>
      <c r="P22" s="457"/>
      <c r="Q22" s="458"/>
      <c r="R22" s="433" t="str">
        <f>IFERROR(IF('Overview - Section A'!$AN$5="Funding Request",VLOOKUP(E22,'Overview - Section A'!$M$30:$P$31,4,FALSE),IF(Z22="","",Z22)),"")</f>
        <v/>
      </c>
      <c r="S22" s="433" t="b">
        <f t="shared" si="1"/>
        <v>0</v>
      </c>
      <c r="T22" s="433" t="s">
        <v>994</v>
      </c>
      <c r="U22" s="433" t="str">
        <f t="array" ref="U22">IFERROR(IF(INDEX('Overview - Section A'!$AB$119:$AB$173,MATCH(LEFT(C22,255),LEFT('Overview - Section A'!$W$119:$W$173,255),0))=0,"",INDEX('Overview - Section A'!$AB$119:$AB$173,MATCH(LEFT(C22,255),LEFT('Overview - Section A'!$W$119:$W$173,255),0))),"")</f>
        <v>a1M36000004b8blEAA</v>
      </c>
      <c r="V22" s="459" t="str">
        <f>IFERROR(IF('Overview - Section A'!$AN$5="Funding Request",IF('Reference Records'!$B$276&lt;&gt;"",VLOOKUP(N22,'Reference Records'!$B$276:$C$277,2,FALSE),VLOOKUP(N22,'Reference Records'!$A$289:$C$290,3,FALSE)),VLOOKUP(N22,'Reference Records'!$A$293:$C$295,3,FALSE)),"")</f>
        <v/>
      </c>
      <c r="W22" s="460" t="s">
        <v>567</v>
      </c>
      <c r="X22" s="460" t="s">
        <v>579</v>
      </c>
      <c r="Y22" s="459"/>
      <c r="Z22" s="459"/>
      <c r="AA22" s="216"/>
      <c r="AB22" s="161"/>
      <c r="AC22" s="51"/>
    </row>
    <row r="23" spans="1:29" ht="47.1" customHeight="1" x14ac:dyDescent="0.3">
      <c r="A23" s="367">
        <v>15</v>
      </c>
      <c r="B23" s="450" t="str">
        <f>IFERROR(IF(D23="","",VLOOKUP(W23,'Reference records(soft deleted)'!$B$61:$D$89,3,FALSE)),"")</f>
        <v/>
      </c>
      <c r="C23" s="450" t="str">
        <f>IFERROR(IF(D23="","",VLOOKUP(X23,'Reference records(soft deleted)'!$B$171:$D$343,3,FALSE)),"")</f>
        <v/>
      </c>
      <c r="D23" s="451"/>
      <c r="E23" s="452" t="str">
        <f>IF('Overview - Section A'!$AN$5="Funding Request",IF(F23="Funding Request Place Holder","",F23),"")</f>
        <v/>
      </c>
      <c r="F23" s="453" t="str">
        <f>IFERROR(IF(Z23="","",VLOOKUP(Z23,'Overview - Section A'!$P$30:$Q$31,2,FALSE)),"")</f>
        <v/>
      </c>
      <c r="G23" s="454"/>
      <c r="H23" s="454"/>
      <c r="I23" s="454"/>
      <c r="J23" s="454"/>
      <c r="K23" s="454"/>
      <c r="L23" s="454"/>
      <c r="M23" s="452"/>
      <c r="N23" s="455" t="str">
        <f t="shared" si="0"/>
        <v/>
      </c>
      <c r="O23" s="456"/>
      <c r="P23" s="457"/>
      <c r="Q23" s="458"/>
      <c r="R23" s="433" t="str">
        <f>IFERROR(IF('Overview - Section A'!$AN$5="Funding Request",VLOOKUP(E23,'Overview - Section A'!$M$30:$P$31,4,FALSE),IF(Z23="","",Z23)),"")</f>
        <v/>
      </c>
      <c r="S23" s="433" t="b">
        <f t="shared" si="1"/>
        <v>0</v>
      </c>
      <c r="T23" s="433" t="s">
        <v>995</v>
      </c>
      <c r="U23" s="433" t="str">
        <f t="array" ref="U23">IFERROR(IF(INDEX('Overview - Section A'!$AB$119:$AB$173,MATCH(LEFT(C23,255),LEFT('Overview - Section A'!$W$119:$W$173,255),0))=0,"",INDEX('Overview - Section A'!$AB$119:$AB$173,MATCH(LEFT(C23,255),LEFT('Overview - Section A'!$W$119:$W$173,255),0))),"")</f>
        <v>a1M36000004b8blEAA</v>
      </c>
      <c r="V23" s="459" t="str">
        <f>IFERROR(IF('Overview - Section A'!$AN$5="Funding Request",IF('Reference Records'!$B$276&lt;&gt;"",VLOOKUP(N23,'Reference Records'!$B$276:$C$277,2,FALSE),VLOOKUP(N23,'Reference Records'!$A$289:$C$290,3,FALSE)),VLOOKUP(N23,'Reference Records'!$A$293:$C$295,3,FALSE)),"")</f>
        <v/>
      </c>
      <c r="W23" s="460" t="s">
        <v>567</v>
      </c>
      <c r="X23" s="460" t="s">
        <v>579</v>
      </c>
      <c r="Y23" s="459"/>
      <c r="Z23" s="459"/>
      <c r="AA23" s="216"/>
      <c r="AB23" s="161"/>
      <c r="AC23" s="51"/>
    </row>
    <row r="24" spans="1:29" ht="47.1" customHeight="1" x14ac:dyDescent="0.3">
      <c r="A24" s="367">
        <v>16</v>
      </c>
      <c r="B24" s="450" t="str">
        <f>IFERROR(IF(D24="","",VLOOKUP(W24,'Reference records(soft deleted)'!$B$61:$D$89,3,FALSE)),"")</f>
        <v/>
      </c>
      <c r="C24" s="450" t="str">
        <f>IFERROR(IF(D24="","",VLOOKUP(X24,'Reference records(soft deleted)'!$B$171:$D$343,3,FALSE)),"")</f>
        <v/>
      </c>
      <c r="D24" s="451"/>
      <c r="E24" s="452" t="str">
        <f>IF('Overview - Section A'!$AN$5="Funding Request",IF(F24="Funding Request Place Holder","",F24),"")</f>
        <v/>
      </c>
      <c r="F24" s="453" t="str">
        <f>IFERROR(IF(Z24="","",VLOOKUP(Z24,'Overview - Section A'!$P$30:$Q$31,2,FALSE)),"")</f>
        <v/>
      </c>
      <c r="G24" s="454"/>
      <c r="H24" s="454"/>
      <c r="I24" s="454"/>
      <c r="J24" s="454"/>
      <c r="K24" s="454"/>
      <c r="L24" s="454"/>
      <c r="M24" s="452"/>
      <c r="N24" s="455" t="str">
        <f t="shared" si="0"/>
        <v/>
      </c>
      <c r="O24" s="456"/>
      <c r="P24" s="457"/>
      <c r="Q24" s="458"/>
      <c r="R24" s="433" t="str">
        <f>IFERROR(IF('Overview - Section A'!$AN$5="Funding Request",VLOOKUP(E24,'Overview - Section A'!$M$30:$P$31,4,FALSE),IF(Z24="","",Z24)),"")</f>
        <v/>
      </c>
      <c r="S24" s="433" t="b">
        <f t="shared" si="1"/>
        <v>0</v>
      </c>
      <c r="T24" s="433" t="s">
        <v>996</v>
      </c>
      <c r="U24" s="433" t="str">
        <f t="array" ref="U24">IFERROR(IF(INDEX('Overview - Section A'!$AB$119:$AB$173,MATCH(LEFT(C24,255),LEFT('Overview - Section A'!$W$119:$W$173,255),0))=0,"",INDEX('Overview - Section A'!$AB$119:$AB$173,MATCH(LEFT(C24,255),LEFT('Overview - Section A'!$W$119:$W$173,255),0))),"")</f>
        <v>a1M36000004b8blEAA</v>
      </c>
      <c r="V24" s="459" t="str">
        <f>IFERROR(IF('Overview - Section A'!$AN$5="Funding Request",IF('Reference Records'!$B$276&lt;&gt;"",VLOOKUP(N24,'Reference Records'!$B$276:$C$277,2,FALSE),VLOOKUP(N24,'Reference Records'!$A$289:$C$290,3,FALSE)),VLOOKUP(N24,'Reference Records'!$A$293:$C$295,3,FALSE)),"")</f>
        <v/>
      </c>
      <c r="W24" s="460" t="s">
        <v>567</v>
      </c>
      <c r="X24" s="460" t="s">
        <v>579</v>
      </c>
      <c r="Y24" s="459"/>
      <c r="Z24" s="459"/>
      <c r="AA24" s="216"/>
      <c r="AB24" s="161"/>
      <c r="AC24" s="51"/>
    </row>
    <row r="25" spans="1:29" ht="47.1" customHeight="1" x14ac:dyDescent="0.3">
      <c r="A25" s="367">
        <v>17</v>
      </c>
      <c r="B25" s="450" t="str">
        <f>IFERROR(IF(D25="","",VLOOKUP(W25,'Reference records(soft deleted)'!$B$61:$D$89,3,FALSE)),"")</f>
        <v/>
      </c>
      <c r="C25" s="450" t="str">
        <f>IFERROR(IF(D25="","",VLOOKUP(X25,'Reference records(soft deleted)'!$B$171:$D$343,3,FALSE)),"")</f>
        <v/>
      </c>
      <c r="D25" s="451"/>
      <c r="E25" s="452" t="str">
        <f>IF('Overview - Section A'!$AN$5="Funding Request",IF(F25="Funding Request Place Holder","",F25),"")</f>
        <v/>
      </c>
      <c r="F25" s="453" t="str">
        <f>IFERROR(IF(Z25="","",VLOOKUP(Z25,'Overview - Section A'!$P$30:$Q$31,2,FALSE)),"")</f>
        <v/>
      </c>
      <c r="G25" s="454"/>
      <c r="H25" s="454"/>
      <c r="I25" s="454"/>
      <c r="J25" s="454"/>
      <c r="K25" s="454"/>
      <c r="L25" s="454"/>
      <c r="M25" s="452"/>
      <c r="N25" s="455" t="str">
        <f t="shared" si="0"/>
        <v/>
      </c>
      <c r="O25" s="456"/>
      <c r="P25" s="457"/>
      <c r="Q25" s="458"/>
      <c r="R25" s="433" t="str">
        <f>IFERROR(IF('Overview - Section A'!$AN$5="Funding Request",VLOOKUP(E25,'Overview - Section A'!$M$30:$P$31,4,FALSE),IF(Z25="","",Z25)),"")</f>
        <v/>
      </c>
      <c r="S25" s="433" t="b">
        <f t="shared" si="1"/>
        <v>0</v>
      </c>
      <c r="T25" s="433" t="s">
        <v>997</v>
      </c>
      <c r="U25" s="433" t="str">
        <f t="array" ref="U25">IFERROR(IF(INDEX('Overview - Section A'!$AB$119:$AB$173,MATCH(LEFT(C25,255),LEFT('Overview - Section A'!$W$119:$W$173,255),0))=0,"",INDEX('Overview - Section A'!$AB$119:$AB$173,MATCH(LEFT(C25,255),LEFT('Overview - Section A'!$W$119:$W$173,255),0))),"")</f>
        <v>a1M36000004b8blEAA</v>
      </c>
      <c r="V25" s="459" t="str">
        <f>IFERROR(IF('Overview - Section A'!$AN$5="Funding Request",IF('Reference Records'!$B$276&lt;&gt;"",VLOOKUP(N25,'Reference Records'!$B$276:$C$277,2,FALSE),VLOOKUP(N25,'Reference Records'!$A$289:$C$290,3,FALSE)),VLOOKUP(N25,'Reference Records'!$A$293:$C$295,3,FALSE)),"")</f>
        <v/>
      </c>
      <c r="W25" s="460" t="s">
        <v>567</v>
      </c>
      <c r="X25" s="460" t="s">
        <v>579</v>
      </c>
      <c r="Y25" s="459"/>
      <c r="Z25" s="459"/>
      <c r="AA25" s="216"/>
      <c r="AB25" s="161"/>
      <c r="AC25" s="51"/>
    </row>
    <row r="26" spans="1:29" ht="47.1" customHeight="1" x14ac:dyDescent="0.3">
      <c r="A26" s="367">
        <v>18</v>
      </c>
      <c r="B26" s="450" t="str">
        <f>IFERROR(IF(D26="","",VLOOKUP(W26,'Reference records(soft deleted)'!$B$61:$D$89,3,FALSE)),"")</f>
        <v/>
      </c>
      <c r="C26" s="450" t="str">
        <f>IFERROR(IF(D26="","",VLOOKUP(X26,'Reference records(soft deleted)'!$B$171:$D$343,3,FALSE)),"")</f>
        <v/>
      </c>
      <c r="D26" s="451"/>
      <c r="E26" s="452" t="str">
        <f>IF('Overview - Section A'!$AN$5="Funding Request",IF(F26="Funding Request Place Holder","",F26),"")</f>
        <v/>
      </c>
      <c r="F26" s="453" t="str">
        <f>IFERROR(IF(Z26="","",VLOOKUP(Z26,'Overview - Section A'!$P$30:$Q$31,2,FALSE)),"")</f>
        <v/>
      </c>
      <c r="G26" s="454"/>
      <c r="H26" s="454"/>
      <c r="I26" s="454"/>
      <c r="J26" s="454"/>
      <c r="K26" s="454"/>
      <c r="L26" s="454"/>
      <c r="M26" s="452"/>
      <c r="N26" s="455" t="str">
        <f t="shared" si="0"/>
        <v/>
      </c>
      <c r="O26" s="456"/>
      <c r="P26" s="457"/>
      <c r="Q26" s="458"/>
      <c r="R26" s="433" t="str">
        <f>IFERROR(IF('Overview - Section A'!$AN$5="Funding Request",VLOOKUP(E26,'Overview - Section A'!$M$30:$P$31,4,FALSE),IF(Z26="","",Z26)),"")</f>
        <v/>
      </c>
      <c r="S26" s="433" t="b">
        <f t="shared" si="1"/>
        <v>0</v>
      </c>
      <c r="T26" s="433" t="s">
        <v>998</v>
      </c>
      <c r="U26" s="433" t="str">
        <f t="array" ref="U26">IFERROR(IF(INDEX('Overview - Section A'!$AB$119:$AB$173,MATCH(LEFT(C26,255),LEFT('Overview - Section A'!$W$119:$W$173,255),0))=0,"",INDEX('Overview - Section A'!$AB$119:$AB$173,MATCH(LEFT(C26,255),LEFT('Overview - Section A'!$W$119:$W$173,255),0))),"")</f>
        <v>a1M36000004b8blEAA</v>
      </c>
      <c r="V26" s="459" t="str">
        <f>IFERROR(IF('Overview - Section A'!$AN$5="Funding Request",IF('Reference Records'!$B$276&lt;&gt;"",VLOOKUP(N26,'Reference Records'!$B$276:$C$277,2,FALSE),VLOOKUP(N26,'Reference Records'!$A$289:$C$290,3,FALSE)),VLOOKUP(N26,'Reference Records'!$A$293:$C$295,3,FALSE)),"")</f>
        <v/>
      </c>
      <c r="W26" s="460" t="s">
        <v>567</v>
      </c>
      <c r="X26" s="460" t="s">
        <v>579</v>
      </c>
      <c r="Y26" s="459"/>
      <c r="Z26" s="459"/>
      <c r="AA26" s="216"/>
      <c r="AB26" s="161"/>
      <c r="AC26" s="51"/>
    </row>
    <row r="27" spans="1:29" ht="47.1" customHeight="1" x14ac:dyDescent="0.3">
      <c r="A27" s="367">
        <v>19</v>
      </c>
      <c r="B27" s="450" t="str">
        <f>IFERROR(IF(D27="","",VLOOKUP(W27,'Reference records(soft deleted)'!$B$61:$D$89,3,FALSE)),"")</f>
        <v/>
      </c>
      <c r="C27" s="450" t="str">
        <f>IFERROR(IF(D27="","",VLOOKUP(X27,'Reference records(soft deleted)'!$B$171:$D$343,3,FALSE)),"")</f>
        <v/>
      </c>
      <c r="D27" s="451"/>
      <c r="E27" s="452" t="str">
        <f>IF('Overview - Section A'!$AN$5="Funding Request",IF(F27="Funding Request Place Holder","",F27),"")</f>
        <v/>
      </c>
      <c r="F27" s="453" t="str">
        <f>IFERROR(IF(Z27="","",VLOOKUP(Z27,'Overview - Section A'!$P$30:$Q$31,2,FALSE)),"")</f>
        <v/>
      </c>
      <c r="G27" s="454"/>
      <c r="H27" s="454"/>
      <c r="I27" s="454"/>
      <c r="J27" s="454"/>
      <c r="K27" s="454"/>
      <c r="L27" s="454"/>
      <c r="M27" s="452"/>
      <c r="N27" s="455" t="str">
        <f t="shared" si="0"/>
        <v/>
      </c>
      <c r="O27" s="456"/>
      <c r="P27" s="457"/>
      <c r="Q27" s="458"/>
      <c r="R27" s="433" t="str">
        <f>IFERROR(IF('Overview - Section A'!$AN$5="Funding Request",VLOOKUP(E27,'Overview - Section A'!$M$30:$P$31,4,FALSE),IF(Z27="","",Z27)),"")</f>
        <v/>
      </c>
      <c r="S27" s="433" t="b">
        <f t="shared" si="1"/>
        <v>0</v>
      </c>
      <c r="T27" s="433" t="s">
        <v>999</v>
      </c>
      <c r="U27" s="433" t="str">
        <f t="array" ref="U27">IFERROR(IF(INDEX('Overview - Section A'!$AB$119:$AB$173,MATCH(LEFT(C27,255),LEFT('Overview - Section A'!$W$119:$W$173,255),0))=0,"",INDEX('Overview - Section A'!$AB$119:$AB$173,MATCH(LEFT(C27,255),LEFT('Overview - Section A'!$W$119:$W$173,255),0))),"")</f>
        <v>a1M36000004b8blEAA</v>
      </c>
      <c r="V27" s="459" t="str">
        <f>IFERROR(IF('Overview - Section A'!$AN$5="Funding Request",IF('Reference Records'!$B$276&lt;&gt;"",VLOOKUP(N27,'Reference Records'!$B$276:$C$277,2,FALSE),VLOOKUP(N27,'Reference Records'!$A$289:$C$290,3,FALSE)),VLOOKUP(N27,'Reference Records'!$A$293:$C$295,3,FALSE)),"")</f>
        <v/>
      </c>
      <c r="W27" s="460" t="s">
        <v>567</v>
      </c>
      <c r="X27" s="460" t="s">
        <v>579</v>
      </c>
      <c r="Y27" s="459"/>
      <c r="Z27" s="459"/>
      <c r="AA27" s="216"/>
      <c r="AB27" s="161"/>
      <c r="AC27" s="51"/>
    </row>
    <row r="28" spans="1:29" ht="47.1" customHeight="1" x14ac:dyDescent="0.3">
      <c r="A28" s="367">
        <v>20</v>
      </c>
      <c r="B28" s="450" t="str">
        <f>IFERROR(IF(D28="","",VLOOKUP(W28,'Reference records(soft deleted)'!$B$61:$D$89,3,FALSE)),"")</f>
        <v/>
      </c>
      <c r="C28" s="450" t="str">
        <f>IFERROR(IF(D28="","",VLOOKUP(X28,'Reference records(soft deleted)'!$B$171:$D$343,3,FALSE)),"")</f>
        <v/>
      </c>
      <c r="D28" s="451"/>
      <c r="E28" s="452" t="str">
        <f>IF('Overview - Section A'!$AN$5="Funding Request",IF(F28="Funding Request Place Holder","",F28),"")</f>
        <v/>
      </c>
      <c r="F28" s="453" t="str">
        <f>IFERROR(IF(Z28="","",VLOOKUP(Z28,'Overview - Section A'!$P$30:$Q$31,2,FALSE)),"")</f>
        <v/>
      </c>
      <c r="G28" s="454"/>
      <c r="H28" s="454"/>
      <c r="I28" s="454"/>
      <c r="J28" s="454"/>
      <c r="K28" s="454"/>
      <c r="L28" s="454"/>
      <c r="M28" s="452"/>
      <c r="N28" s="455" t="str">
        <f t="shared" si="0"/>
        <v/>
      </c>
      <c r="O28" s="456"/>
      <c r="P28" s="457"/>
      <c r="Q28" s="458"/>
      <c r="R28" s="433" t="str">
        <f>IFERROR(IF('Overview - Section A'!$AN$5="Funding Request",VLOOKUP(E28,'Overview - Section A'!$M$30:$P$31,4,FALSE),IF(Z28="","",Z28)),"")</f>
        <v/>
      </c>
      <c r="S28" s="433" t="b">
        <f t="shared" si="1"/>
        <v>0</v>
      </c>
      <c r="T28" s="433" t="s">
        <v>1000</v>
      </c>
      <c r="U28" s="433" t="str">
        <f t="array" ref="U28">IFERROR(IF(INDEX('Overview - Section A'!$AB$119:$AB$173,MATCH(LEFT(C28,255),LEFT('Overview - Section A'!$W$119:$W$173,255),0))=0,"",INDEX('Overview - Section A'!$AB$119:$AB$173,MATCH(LEFT(C28,255),LEFT('Overview - Section A'!$W$119:$W$173,255),0))),"")</f>
        <v>a1M36000004b8blEAA</v>
      </c>
      <c r="V28" s="459" t="str">
        <f>IFERROR(IF('Overview - Section A'!$AN$5="Funding Request",IF('Reference Records'!$B$276&lt;&gt;"",VLOOKUP(N28,'Reference Records'!$B$276:$C$277,2,FALSE),VLOOKUP(N28,'Reference Records'!$A$289:$C$290,3,FALSE)),VLOOKUP(N28,'Reference Records'!$A$293:$C$295,3,FALSE)),"")</f>
        <v/>
      </c>
      <c r="W28" s="460" t="s">
        <v>567</v>
      </c>
      <c r="X28" s="460" t="s">
        <v>579</v>
      </c>
      <c r="Y28" s="459"/>
      <c r="Z28" s="459"/>
      <c r="AA28" s="216"/>
      <c r="AB28" s="161"/>
      <c r="AC28" s="51"/>
    </row>
    <row r="29" spans="1:29" ht="47.1" customHeight="1" x14ac:dyDescent="0.3">
      <c r="A29" s="367">
        <v>21</v>
      </c>
      <c r="B29" s="450" t="str">
        <f>IFERROR(IF(D29="","",VLOOKUP(W29,'Reference records(soft deleted)'!$B$61:$D$89,3,FALSE)),"")</f>
        <v/>
      </c>
      <c r="C29" s="450" t="str">
        <f>IFERROR(IF(D29="","",VLOOKUP(X29,'Reference records(soft deleted)'!$B$171:$D$343,3,FALSE)),"")</f>
        <v/>
      </c>
      <c r="D29" s="451"/>
      <c r="E29" s="452" t="str">
        <f>IF('Overview - Section A'!$AN$5="Funding Request",IF(F29="Funding Request Place Holder","",F29),"")</f>
        <v/>
      </c>
      <c r="F29" s="453" t="str">
        <f>IFERROR(IF(Z29="","",VLOOKUP(Z29,'Overview - Section A'!$P$30:$Q$31,2,FALSE)),"")</f>
        <v/>
      </c>
      <c r="G29" s="454"/>
      <c r="H29" s="454"/>
      <c r="I29" s="454"/>
      <c r="J29" s="454"/>
      <c r="K29" s="454"/>
      <c r="L29" s="454"/>
      <c r="M29" s="452"/>
      <c r="N29" s="455" t="str">
        <f t="shared" si="0"/>
        <v/>
      </c>
      <c r="O29" s="456"/>
      <c r="P29" s="457"/>
      <c r="Q29" s="458"/>
      <c r="R29" s="433" t="str">
        <f>IFERROR(IF('Overview - Section A'!$AN$5="Funding Request",VLOOKUP(E29,'Overview - Section A'!$M$30:$P$31,4,FALSE),IF(Z29="","",Z29)),"")</f>
        <v/>
      </c>
      <c r="S29" s="433" t="b">
        <f t="shared" si="1"/>
        <v>0</v>
      </c>
      <c r="T29" s="433" t="s">
        <v>1001</v>
      </c>
      <c r="U29" s="433" t="str">
        <f t="array" ref="U29">IFERROR(IF(INDEX('Overview - Section A'!$AB$119:$AB$173,MATCH(LEFT(C29,255),LEFT('Overview - Section A'!$W$119:$W$173,255),0))=0,"",INDEX('Overview - Section A'!$AB$119:$AB$173,MATCH(LEFT(C29,255),LEFT('Overview - Section A'!$W$119:$W$173,255),0))),"")</f>
        <v>a1M36000004b8blEAA</v>
      </c>
      <c r="V29" s="459" t="str">
        <f>IFERROR(IF('Overview - Section A'!$AN$5="Funding Request",IF('Reference Records'!$B$276&lt;&gt;"",VLOOKUP(N29,'Reference Records'!$B$276:$C$277,2,FALSE),VLOOKUP(N29,'Reference Records'!$A$289:$C$290,3,FALSE)),VLOOKUP(N29,'Reference Records'!$A$293:$C$295,3,FALSE)),"")</f>
        <v/>
      </c>
      <c r="W29" s="460" t="s">
        <v>567</v>
      </c>
      <c r="X29" s="460" t="s">
        <v>579</v>
      </c>
      <c r="Y29" s="459"/>
      <c r="Z29" s="459"/>
      <c r="AA29" s="216"/>
      <c r="AB29" s="161"/>
      <c r="AC29" s="51"/>
    </row>
    <row r="30" spans="1:29" ht="47.1" customHeight="1" x14ac:dyDescent="0.3">
      <c r="A30" s="367">
        <v>22</v>
      </c>
      <c r="B30" s="450" t="str">
        <f>IFERROR(IF(D30="","",VLOOKUP(W30,'Reference records(soft deleted)'!$B$61:$D$89,3,FALSE)),"")</f>
        <v/>
      </c>
      <c r="C30" s="450" t="str">
        <f>IFERROR(IF(D30="","",VLOOKUP(X30,'Reference records(soft deleted)'!$B$171:$D$343,3,FALSE)),"")</f>
        <v/>
      </c>
      <c r="D30" s="451"/>
      <c r="E30" s="452" t="str">
        <f>IF('Overview - Section A'!$AN$5="Funding Request",IF(F30="Funding Request Place Holder","",F30),"")</f>
        <v/>
      </c>
      <c r="F30" s="453" t="str">
        <f>IFERROR(IF(Z30="","",VLOOKUP(Z30,'Overview - Section A'!$P$30:$Q$31,2,FALSE)),"")</f>
        <v/>
      </c>
      <c r="G30" s="454"/>
      <c r="H30" s="454"/>
      <c r="I30" s="454"/>
      <c r="J30" s="454"/>
      <c r="K30" s="454"/>
      <c r="L30" s="454"/>
      <c r="M30" s="452"/>
      <c r="N30" s="455" t="str">
        <f t="shared" si="0"/>
        <v/>
      </c>
      <c r="O30" s="456"/>
      <c r="P30" s="457"/>
      <c r="Q30" s="458"/>
      <c r="R30" s="433" t="str">
        <f>IFERROR(IF('Overview - Section A'!$AN$5="Funding Request",VLOOKUP(E30,'Overview - Section A'!$M$30:$P$31,4,FALSE),IF(Z30="","",Z30)),"")</f>
        <v/>
      </c>
      <c r="S30" s="433" t="b">
        <f t="shared" si="1"/>
        <v>0</v>
      </c>
      <c r="T30" s="433" t="s">
        <v>1002</v>
      </c>
      <c r="U30" s="433" t="str">
        <f t="array" ref="U30">IFERROR(IF(INDEX('Overview - Section A'!$AB$119:$AB$173,MATCH(LEFT(C30,255),LEFT('Overview - Section A'!$W$119:$W$173,255),0))=0,"",INDEX('Overview - Section A'!$AB$119:$AB$173,MATCH(LEFT(C30,255),LEFT('Overview - Section A'!$W$119:$W$173,255),0))),"")</f>
        <v>a1M36000004b8blEAA</v>
      </c>
      <c r="V30" s="459" t="str">
        <f>IFERROR(IF('Overview - Section A'!$AN$5="Funding Request",IF('Reference Records'!$B$276&lt;&gt;"",VLOOKUP(N30,'Reference Records'!$B$276:$C$277,2,FALSE),VLOOKUP(N30,'Reference Records'!$A$289:$C$290,3,FALSE)),VLOOKUP(N30,'Reference Records'!$A$293:$C$295,3,FALSE)),"")</f>
        <v/>
      </c>
      <c r="W30" s="460" t="s">
        <v>567</v>
      </c>
      <c r="X30" s="460" t="s">
        <v>579</v>
      </c>
      <c r="Y30" s="459"/>
      <c r="Z30" s="459"/>
      <c r="AA30" s="216"/>
      <c r="AB30" s="161"/>
      <c r="AC30" s="51"/>
    </row>
    <row r="31" spans="1:29" ht="47.1" customHeight="1" x14ac:dyDescent="0.3">
      <c r="A31" s="367">
        <v>23</v>
      </c>
      <c r="B31" s="450" t="str">
        <f>IFERROR(IF(D31="","",VLOOKUP(W31,'Reference records(soft deleted)'!$B$61:$D$89,3,FALSE)),"")</f>
        <v/>
      </c>
      <c r="C31" s="450" t="str">
        <f>IFERROR(IF(D31="","",VLOOKUP(X31,'Reference records(soft deleted)'!$B$171:$D$343,3,FALSE)),"")</f>
        <v/>
      </c>
      <c r="D31" s="451"/>
      <c r="E31" s="452" t="str">
        <f>IF('Overview - Section A'!$AN$5="Funding Request",IF(F31="Funding Request Place Holder","",F31),"")</f>
        <v/>
      </c>
      <c r="F31" s="453" t="str">
        <f>IFERROR(IF(Z31="","",VLOOKUP(Z31,'Overview - Section A'!$P$30:$Q$31,2,FALSE)),"")</f>
        <v/>
      </c>
      <c r="G31" s="454"/>
      <c r="H31" s="454"/>
      <c r="I31" s="454"/>
      <c r="J31" s="454"/>
      <c r="K31" s="454"/>
      <c r="L31" s="454"/>
      <c r="M31" s="452"/>
      <c r="N31" s="455" t="str">
        <f t="shared" si="0"/>
        <v/>
      </c>
      <c r="O31" s="456"/>
      <c r="P31" s="457"/>
      <c r="Q31" s="458"/>
      <c r="R31" s="433" t="str">
        <f>IFERROR(IF('Overview - Section A'!$AN$5="Funding Request",VLOOKUP(E31,'Overview - Section A'!$M$30:$P$31,4,FALSE),IF(Z31="","",Z31)),"")</f>
        <v/>
      </c>
      <c r="S31" s="433" t="b">
        <f t="shared" si="1"/>
        <v>0</v>
      </c>
      <c r="T31" s="433" t="s">
        <v>1003</v>
      </c>
      <c r="U31" s="433" t="str">
        <f t="array" ref="U31">IFERROR(IF(INDEX('Overview - Section A'!$AB$119:$AB$173,MATCH(LEFT(C31,255),LEFT('Overview - Section A'!$W$119:$W$173,255),0))=0,"",INDEX('Overview - Section A'!$AB$119:$AB$173,MATCH(LEFT(C31,255),LEFT('Overview - Section A'!$W$119:$W$173,255),0))),"")</f>
        <v>a1M36000004b8blEAA</v>
      </c>
      <c r="V31" s="459" t="str">
        <f>IFERROR(IF('Overview - Section A'!$AN$5="Funding Request",IF('Reference Records'!$B$276&lt;&gt;"",VLOOKUP(N31,'Reference Records'!$B$276:$C$277,2,FALSE),VLOOKUP(N31,'Reference Records'!$A$289:$C$290,3,FALSE)),VLOOKUP(N31,'Reference Records'!$A$293:$C$295,3,FALSE)),"")</f>
        <v/>
      </c>
      <c r="W31" s="460" t="s">
        <v>567</v>
      </c>
      <c r="X31" s="460" t="s">
        <v>579</v>
      </c>
      <c r="Y31" s="459"/>
      <c r="Z31" s="459"/>
      <c r="AA31" s="216"/>
      <c r="AB31" s="161"/>
      <c r="AC31" s="51"/>
    </row>
    <row r="32" spans="1:29" ht="47.1" customHeight="1" x14ac:dyDescent="0.3">
      <c r="A32" s="367">
        <v>24</v>
      </c>
      <c r="B32" s="450" t="str">
        <f>IFERROR(IF(D32="","",VLOOKUP(W32,'Reference records(soft deleted)'!$B$61:$D$89,3,FALSE)),"")</f>
        <v/>
      </c>
      <c r="C32" s="450" t="str">
        <f>IFERROR(IF(D32="","",VLOOKUP(X32,'Reference records(soft deleted)'!$B$171:$D$343,3,FALSE)),"")</f>
        <v/>
      </c>
      <c r="D32" s="451"/>
      <c r="E32" s="452" t="str">
        <f>IF('Overview - Section A'!$AN$5="Funding Request",IF(F32="Funding Request Place Holder","",F32),"")</f>
        <v/>
      </c>
      <c r="F32" s="453" t="str">
        <f>IFERROR(IF(Z32="","",VLOOKUP(Z32,'Overview - Section A'!$P$30:$Q$31,2,FALSE)),"")</f>
        <v/>
      </c>
      <c r="G32" s="454"/>
      <c r="H32" s="454"/>
      <c r="I32" s="454"/>
      <c r="J32" s="454"/>
      <c r="K32" s="454"/>
      <c r="L32" s="454"/>
      <c r="M32" s="452"/>
      <c r="N32" s="455" t="str">
        <f t="shared" si="0"/>
        <v/>
      </c>
      <c r="O32" s="456"/>
      <c r="P32" s="457"/>
      <c r="Q32" s="458"/>
      <c r="R32" s="433" t="str">
        <f>IFERROR(IF('Overview - Section A'!$AN$5="Funding Request",VLOOKUP(E32,'Overview - Section A'!$M$30:$P$31,4,FALSE),IF(Z32="","",Z32)),"")</f>
        <v/>
      </c>
      <c r="S32" s="433" t="b">
        <f t="shared" si="1"/>
        <v>0</v>
      </c>
      <c r="T32" s="433" t="s">
        <v>1004</v>
      </c>
      <c r="U32" s="433" t="str">
        <f t="array" ref="U32">IFERROR(IF(INDEX('Overview - Section A'!$AB$119:$AB$173,MATCH(LEFT(C32,255),LEFT('Overview - Section A'!$W$119:$W$173,255),0))=0,"",INDEX('Overview - Section A'!$AB$119:$AB$173,MATCH(LEFT(C32,255),LEFT('Overview - Section A'!$W$119:$W$173,255),0))),"")</f>
        <v>a1M36000004b8blEAA</v>
      </c>
      <c r="V32" s="459" t="str">
        <f>IFERROR(IF('Overview - Section A'!$AN$5="Funding Request",IF('Reference Records'!$B$276&lt;&gt;"",VLOOKUP(N32,'Reference Records'!$B$276:$C$277,2,FALSE),VLOOKUP(N32,'Reference Records'!$A$289:$C$290,3,FALSE)),VLOOKUP(N32,'Reference Records'!$A$293:$C$295,3,FALSE)),"")</f>
        <v/>
      </c>
      <c r="W32" s="460" t="s">
        <v>567</v>
      </c>
      <c r="X32" s="460" t="s">
        <v>579</v>
      </c>
      <c r="Y32" s="459"/>
      <c r="Z32" s="459"/>
      <c r="AA32" s="216"/>
      <c r="AB32" s="161"/>
      <c r="AC32" s="51"/>
    </row>
    <row r="33" spans="1:29" ht="47.1" customHeight="1" x14ac:dyDescent="0.3">
      <c r="A33" s="367">
        <v>25</v>
      </c>
      <c r="B33" s="450" t="str">
        <f>IFERROR(IF(D33="","",VLOOKUP(W33,'Reference records(soft deleted)'!$B$61:$D$89,3,FALSE)),"")</f>
        <v/>
      </c>
      <c r="C33" s="450" t="str">
        <f>IFERROR(IF(D33="","",VLOOKUP(X33,'Reference records(soft deleted)'!$B$171:$D$343,3,FALSE)),"")</f>
        <v/>
      </c>
      <c r="D33" s="451"/>
      <c r="E33" s="452" t="str">
        <f>IF('Overview - Section A'!$AN$5="Funding Request",IF(F33="Funding Request Place Holder","",F33),"")</f>
        <v/>
      </c>
      <c r="F33" s="453" t="str">
        <f>IFERROR(IF(Z33="","",VLOOKUP(Z33,'Overview - Section A'!$P$30:$Q$31,2,FALSE)),"")</f>
        <v/>
      </c>
      <c r="G33" s="454"/>
      <c r="H33" s="454"/>
      <c r="I33" s="454"/>
      <c r="J33" s="454"/>
      <c r="K33" s="454"/>
      <c r="L33" s="454"/>
      <c r="M33" s="452"/>
      <c r="N33" s="455" t="str">
        <f t="shared" si="0"/>
        <v/>
      </c>
      <c r="O33" s="456"/>
      <c r="P33" s="457"/>
      <c r="Q33" s="458"/>
      <c r="R33" s="433" t="str">
        <f>IFERROR(IF('Overview - Section A'!$AN$5="Funding Request",VLOOKUP(E33,'Overview - Section A'!$M$30:$P$31,4,FALSE),IF(Z33="","",Z33)),"")</f>
        <v/>
      </c>
      <c r="S33" s="433" t="b">
        <f t="shared" si="1"/>
        <v>0</v>
      </c>
      <c r="T33" s="433" t="s">
        <v>1005</v>
      </c>
      <c r="U33" s="433" t="str">
        <f t="array" ref="U33">IFERROR(IF(INDEX('Overview - Section A'!$AB$119:$AB$173,MATCH(LEFT(C33,255),LEFT('Overview - Section A'!$W$119:$W$173,255),0))=0,"",INDEX('Overview - Section A'!$AB$119:$AB$173,MATCH(LEFT(C33,255),LEFT('Overview - Section A'!$W$119:$W$173,255),0))),"")</f>
        <v>a1M36000004b8blEAA</v>
      </c>
      <c r="V33" s="459" t="str">
        <f>IFERROR(IF('Overview - Section A'!$AN$5="Funding Request",IF('Reference Records'!$B$276&lt;&gt;"",VLOOKUP(N33,'Reference Records'!$B$276:$C$277,2,FALSE),VLOOKUP(N33,'Reference Records'!$A$289:$C$290,3,FALSE)),VLOOKUP(N33,'Reference Records'!$A$293:$C$295,3,FALSE)),"")</f>
        <v/>
      </c>
      <c r="W33" s="460" t="s">
        <v>567</v>
      </c>
      <c r="X33" s="460" t="s">
        <v>579</v>
      </c>
      <c r="Y33" s="459"/>
      <c r="Z33" s="459"/>
      <c r="AA33" s="216"/>
      <c r="AB33" s="161"/>
      <c r="AC33" s="51"/>
    </row>
    <row r="34" spans="1:29" ht="47.1" customHeight="1" x14ac:dyDescent="0.3">
      <c r="A34" s="367">
        <v>26</v>
      </c>
      <c r="B34" s="450" t="str">
        <f>IFERROR(IF(D34="","",VLOOKUP(W34,'Reference records(soft deleted)'!$B$61:$D$89,3,FALSE)),"")</f>
        <v/>
      </c>
      <c r="C34" s="450" t="str">
        <f>IFERROR(IF(D34="","",VLOOKUP(X34,'Reference records(soft deleted)'!$B$171:$D$343,3,FALSE)),"")</f>
        <v/>
      </c>
      <c r="D34" s="451"/>
      <c r="E34" s="452" t="str">
        <f>IF('Overview - Section A'!$AN$5="Funding Request",IF(F34="Funding Request Place Holder","",F34),"")</f>
        <v/>
      </c>
      <c r="F34" s="453" t="str">
        <f>IFERROR(IF(Z34="","",VLOOKUP(Z34,'Overview - Section A'!$P$30:$Q$31,2,FALSE)),"")</f>
        <v/>
      </c>
      <c r="G34" s="454"/>
      <c r="H34" s="454"/>
      <c r="I34" s="454"/>
      <c r="J34" s="454"/>
      <c r="K34" s="454"/>
      <c r="L34" s="454"/>
      <c r="M34" s="452"/>
      <c r="N34" s="455" t="str">
        <f t="shared" si="0"/>
        <v/>
      </c>
      <c r="O34" s="456"/>
      <c r="P34" s="457"/>
      <c r="Q34" s="458"/>
      <c r="R34" s="433" t="str">
        <f>IFERROR(IF('Overview - Section A'!$AN$5="Funding Request",VLOOKUP(E34,'Overview - Section A'!$M$30:$P$31,4,FALSE),IF(Z34="","",Z34)),"")</f>
        <v/>
      </c>
      <c r="S34" s="433" t="b">
        <f t="shared" si="1"/>
        <v>0</v>
      </c>
      <c r="T34" s="433" t="s">
        <v>1006</v>
      </c>
      <c r="U34" s="433" t="str">
        <f t="array" ref="U34">IFERROR(IF(INDEX('Overview - Section A'!$AB$119:$AB$173,MATCH(LEFT(C34,255),LEFT('Overview - Section A'!$W$119:$W$173,255),0))=0,"",INDEX('Overview - Section A'!$AB$119:$AB$173,MATCH(LEFT(C34,255),LEFT('Overview - Section A'!$W$119:$W$173,255),0))),"")</f>
        <v>a1M36000004b8blEAA</v>
      </c>
      <c r="V34" s="459" t="str">
        <f>IFERROR(IF('Overview - Section A'!$AN$5="Funding Request",IF('Reference Records'!$B$276&lt;&gt;"",VLOOKUP(N34,'Reference Records'!$B$276:$C$277,2,FALSE),VLOOKUP(N34,'Reference Records'!$A$289:$C$290,3,FALSE)),VLOOKUP(N34,'Reference Records'!$A$293:$C$295,3,FALSE)),"")</f>
        <v/>
      </c>
      <c r="W34" s="460" t="s">
        <v>567</v>
      </c>
      <c r="X34" s="460" t="s">
        <v>579</v>
      </c>
      <c r="Y34" s="459"/>
      <c r="Z34" s="459"/>
      <c r="AA34" s="216"/>
      <c r="AB34" s="161"/>
      <c r="AC34" s="51"/>
    </row>
    <row r="35" spans="1:29" ht="47.1" customHeight="1" x14ac:dyDescent="0.3">
      <c r="A35" s="367">
        <v>27</v>
      </c>
      <c r="B35" s="450" t="str">
        <f>IFERROR(IF(D35="","",VLOOKUP(W35,'Reference records(soft deleted)'!$B$61:$D$89,3,FALSE)),"")</f>
        <v/>
      </c>
      <c r="C35" s="450" t="str">
        <f>IFERROR(IF(D35="","",VLOOKUP(X35,'Reference records(soft deleted)'!$B$171:$D$343,3,FALSE)),"")</f>
        <v/>
      </c>
      <c r="D35" s="451"/>
      <c r="E35" s="452" t="str">
        <f>IF('Overview - Section A'!$AN$5="Funding Request",IF(F35="Funding Request Place Holder","",F35),"")</f>
        <v/>
      </c>
      <c r="F35" s="453" t="str">
        <f>IFERROR(IF(Z35="","",VLOOKUP(Z35,'Overview - Section A'!$P$30:$Q$31,2,FALSE)),"")</f>
        <v/>
      </c>
      <c r="G35" s="454"/>
      <c r="H35" s="454"/>
      <c r="I35" s="454"/>
      <c r="J35" s="454"/>
      <c r="K35" s="454"/>
      <c r="L35" s="454"/>
      <c r="M35" s="452"/>
      <c r="N35" s="455" t="str">
        <f t="shared" si="0"/>
        <v/>
      </c>
      <c r="O35" s="456"/>
      <c r="P35" s="457"/>
      <c r="Q35" s="458"/>
      <c r="R35" s="433" t="str">
        <f>IFERROR(IF('Overview - Section A'!$AN$5="Funding Request",VLOOKUP(E35,'Overview - Section A'!$M$30:$P$31,4,FALSE),IF(Z35="","",Z35)),"")</f>
        <v/>
      </c>
      <c r="S35" s="433" t="b">
        <f t="shared" si="1"/>
        <v>0</v>
      </c>
      <c r="T35" s="433" t="s">
        <v>1007</v>
      </c>
      <c r="U35" s="433" t="str">
        <f t="array" ref="U35">IFERROR(IF(INDEX('Overview - Section A'!$AB$119:$AB$173,MATCH(LEFT(C35,255),LEFT('Overview - Section A'!$W$119:$W$173,255),0))=0,"",INDEX('Overview - Section A'!$AB$119:$AB$173,MATCH(LEFT(C35,255),LEFT('Overview - Section A'!$W$119:$W$173,255),0))),"")</f>
        <v>a1M36000004b8blEAA</v>
      </c>
      <c r="V35" s="459" t="str">
        <f>IFERROR(IF('Overview - Section A'!$AN$5="Funding Request",IF('Reference Records'!$B$276&lt;&gt;"",VLOOKUP(N35,'Reference Records'!$B$276:$C$277,2,FALSE),VLOOKUP(N35,'Reference Records'!$A$289:$C$290,3,FALSE)),VLOOKUP(N35,'Reference Records'!$A$293:$C$295,3,FALSE)),"")</f>
        <v/>
      </c>
      <c r="W35" s="460" t="s">
        <v>567</v>
      </c>
      <c r="X35" s="460" t="s">
        <v>579</v>
      </c>
      <c r="Y35" s="459"/>
      <c r="Z35" s="459"/>
      <c r="AA35" s="216"/>
      <c r="AB35" s="161"/>
      <c r="AC35" s="51"/>
    </row>
    <row r="36" spans="1:29" ht="47.1" customHeight="1" x14ac:dyDescent="0.3">
      <c r="A36" s="367">
        <v>28</v>
      </c>
      <c r="B36" s="450" t="str">
        <f>IFERROR(IF(D36="","",VLOOKUP(W36,'Reference records(soft deleted)'!$B$61:$D$89,3,FALSE)),"")</f>
        <v/>
      </c>
      <c r="C36" s="450" t="str">
        <f>IFERROR(IF(D36="","",VLOOKUP(X36,'Reference records(soft deleted)'!$B$171:$D$343,3,FALSE)),"")</f>
        <v/>
      </c>
      <c r="D36" s="451"/>
      <c r="E36" s="452" t="str">
        <f>IF('Overview - Section A'!$AN$5="Funding Request",IF(F36="Funding Request Place Holder","",F36),"")</f>
        <v/>
      </c>
      <c r="F36" s="453" t="str">
        <f>IFERROR(IF(Z36="","",VLOOKUP(Z36,'Overview - Section A'!$P$30:$Q$31,2,FALSE)),"")</f>
        <v/>
      </c>
      <c r="G36" s="454"/>
      <c r="H36" s="454"/>
      <c r="I36" s="454"/>
      <c r="J36" s="454"/>
      <c r="K36" s="454"/>
      <c r="L36" s="454"/>
      <c r="M36" s="452"/>
      <c r="N36" s="455" t="str">
        <f t="shared" si="0"/>
        <v/>
      </c>
      <c r="O36" s="456"/>
      <c r="P36" s="457"/>
      <c r="Q36" s="458"/>
      <c r="R36" s="433" t="str">
        <f>IFERROR(IF('Overview - Section A'!$AN$5="Funding Request",VLOOKUP(E36,'Overview - Section A'!$M$30:$P$31,4,FALSE),IF(Z36="","",Z36)),"")</f>
        <v/>
      </c>
      <c r="S36" s="433" t="b">
        <f t="shared" si="1"/>
        <v>0</v>
      </c>
      <c r="T36" s="433" t="s">
        <v>1008</v>
      </c>
      <c r="U36" s="433" t="str">
        <f t="array" ref="U36">IFERROR(IF(INDEX('Overview - Section A'!$AB$119:$AB$173,MATCH(LEFT(C36,255),LEFT('Overview - Section A'!$W$119:$W$173,255),0))=0,"",INDEX('Overview - Section A'!$AB$119:$AB$173,MATCH(LEFT(C36,255),LEFT('Overview - Section A'!$W$119:$W$173,255),0))),"")</f>
        <v>a1M36000004b8blEAA</v>
      </c>
      <c r="V36" s="459" t="str">
        <f>IFERROR(IF('Overview - Section A'!$AN$5="Funding Request",IF('Reference Records'!$B$276&lt;&gt;"",VLOOKUP(N36,'Reference Records'!$B$276:$C$277,2,FALSE),VLOOKUP(N36,'Reference Records'!$A$289:$C$290,3,FALSE)),VLOOKUP(N36,'Reference Records'!$A$293:$C$295,3,FALSE)),"")</f>
        <v/>
      </c>
      <c r="W36" s="460" t="s">
        <v>567</v>
      </c>
      <c r="X36" s="460" t="s">
        <v>579</v>
      </c>
      <c r="Y36" s="459"/>
      <c r="Z36" s="459"/>
      <c r="AA36" s="216"/>
      <c r="AB36" s="161"/>
      <c r="AC36" s="51"/>
    </row>
    <row r="37" spans="1:29" ht="47.1" customHeight="1" x14ac:dyDescent="0.3">
      <c r="A37" s="367">
        <v>29</v>
      </c>
      <c r="B37" s="450" t="str">
        <f>IFERROR(IF(D37="","",VLOOKUP(W37,'Reference records(soft deleted)'!$B$61:$D$89,3,FALSE)),"")</f>
        <v/>
      </c>
      <c r="C37" s="450" t="str">
        <f>IFERROR(IF(D37="","",VLOOKUP(X37,'Reference records(soft deleted)'!$B$171:$D$343,3,FALSE)),"")</f>
        <v/>
      </c>
      <c r="D37" s="451"/>
      <c r="E37" s="452" t="str">
        <f>IF('Overview - Section A'!$AN$5="Funding Request",IF(F37="Funding Request Place Holder","",F37),"")</f>
        <v/>
      </c>
      <c r="F37" s="453" t="str">
        <f>IFERROR(IF(Z37="","",VLOOKUP(Z37,'Overview - Section A'!$P$30:$Q$31,2,FALSE)),"")</f>
        <v/>
      </c>
      <c r="G37" s="454"/>
      <c r="H37" s="454"/>
      <c r="I37" s="454"/>
      <c r="J37" s="454"/>
      <c r="K37" s="454"/>
      <c r="L37" s="454"/>
      <c r="M37" s="452"/>
      <c r="N37" s="455" t="str">
        <f t="shared" si="0"/>
        <v/>
      </c>
      <c r="O37" s="456"/>
      <c r="P37" s="457"/>
      <c r="Q37" s="458"/>
      <c r="R37" s="433" t="str">
        <f>IFERROR(IF('Overview - Section A'!$AN$5="Funding Request",VLOOKUP(E37,'Overview - Section A'!$M$30:$P$31,4,FALSE),IF(Z37="","",Z37)),"")</f>
        <v/>
      </c>
      <c r="S37" s="433" t="b">
        <f t="shared" si="1"/>
        <v>0</v>
      </c>
      <c r="T37" s="433" t="s">
        <v>1009</v>
      </c>
      <c r="U37" s="433" t="str">
        <f t="array" ref="U37">IFERROR(IF(INDEX('Overview - Section A'!$AB$119:$AB$173,MATCH(LEFT(C37,255),LEFT('Overview - Section A'!$W$119:$W$173,255),0))=0,"",INDEX('Overview - Section A'!$AB$119:$AB$173,MATCH(LEFT(C37,255),LEFT('Overview - Section A'!$W$119:$W$173,255),0))),"")</f>
        <v>a1M36000004b8blEAA</v>
      </c>
      <c r="V37" s="459" t="str">
        <f>IFERROR(IF('Overview - Section A'!$AN$5="Funding Request",IF('Reference Records'!$B$276&lt;&gt;"",VLOOKUP(N37,'Reference Records'!$B$276:$C$277,2,FALSE),VLOOKUP(N37,'Reference Records'!$A$289:$C$290,3,FALSE)),VLOOKUP(N37,'Reference Records'!$A$293:$C$295,3,FALSE)),"")</f>
        <v/>
      </c>
      <c r="W37" s="460" t="s">
        <v>567</v>
      </c>
      <c r="X37" s="460" t="s">
        <v>579</v>
      </c>
      <c r="Y37" s="459"/>
      <c r="Z37" s="459"/>
      <c r="AA37" s="216"/>
      <c r="AB37" s="161"/>
      <c r="AC37" s="51"/>
    </row>
    <row r="38" spans="1:29" ht="47.1" customHeight="1" x14ac:dyDescent="0.3">
      <c r="A38" s="367">
        <v>30</v>
      </c>
      <c r="B38" s="450" t="str">
        <f>IFERROR(IF(D38="","",VLOOKUP(W38,'Reference records(soft deleted)'!$B$61:$D$89,3,FALSE)),"")</f>
        <v/>
      </c>
      <c r="C38" s="450" t="str">
        <f>IFERROR(IF(D38="","",VLOOKUP(X38,'Reference records(soft deleted)'!$B$171:$D$343,3,FALSE)),"")</f>
        <v/>
      </c>
      <c r="D38" s="451"/>
      <c r="E38" s="452" t="str">
        <f>IF('Overview - Section A'!$AN$5="Funding Request",IF(F38="Funding Request Place Holder","",F38),"")</f>
        <v/>
      </c>
      <c r="F38" s="453" t="str">
        <f>IFERROR(IF(Z38="","",VLOOKUP(Z38,'Overview - Section A'!$P$30:$Q$31,2,FALSE)),"")</f>
        <v/>
      </c>
      <c r="G38" s="454"/>
      <c r="H38" s="454"/>
      <c r="I38" s="454"/>
      <c r="J38" s="454"/>
      <c r="K38" s="454"/>
      <c r="L38" s="454"/>
      <c r="M38" s="452"/>
      <c r="N38" s="455" t="str">
        <f t="shared" si="0"/>
        <v/>
      </c>
      <c r="O38" s="456"/>
      <c r="P38" s="457"/>
      <c r="Q38" s="458"/>
      <c r="R38" s="433" t="str">
        <f>IFERROR(IF('Overview - Section A'!$AN$5="Funding Request",VLOOKUP(E38,'Overview - Section A'!$M$30:$P$31,4,FALSE),IF(Z38="","",Z38)),"")</f>
        <v/>
      </c>
      <c r="S38" s="433" t="b">
        <f t="shared" si="1"/>
        <v>0</v>
      </c>
      <c r="T38" s="433" t="s">
        <v>1010</v>
      </c>
      <c r="U38" s="433" t="str">
        <f t="array" ref="U38">IFERROR(IF(INDEX('Overview - Section A'!$AB$119:$AB$173,MATCH(LEFT(C38,255),LEFT('Overview - Section A'!$W$119:$W$173,255),0))=0,"",INDEX('Overview - Section A'!$AB$119:$AB$173,MATCH(LEFT(C38,255),LEFT('Overview - Section A'!$W$119:$W$173,255),0))),"")</f>
        <v>a1M36000004b8blEAA</v>
      </c>
      <c r="V38" s="459" t="str">
        <f>IFERROR(IF('Overview - Section A'!$AN$5="Funding Request",IF('Reference Records'!$B$276&lt;&gt;"",VLOOKUP(N38,'Reference Records'!$B$276:$C$277,2,FALSE),VLOOKUP(N38,'Reference Records'!$A$289:$C$290,3,FALSE)),VLOOKUP(N38,'Reference Records'!$A$293:$C$295,3,FALSE)),"")</f>
        <v/>
      </c>
      <c r="W38" s="460" t="s">
        <v>567</v>
      </c>
      <c r="X38" s="460" t="s">
        <v>579</v>
      </c>
      <c r="Y38" s="459"/>
      <c r="Z38" s="459"/>
      <c r="AA38" s="216"/>
      <c r="AB38" s="161"/>
      <c r="AC38" s="51"/>
    </row>
    <row r="39" spans="1:29" ht="47.1" customHeight="1" x14ac:dyDescent="0.3">
      <c r="A39" s="367">
        <v>31</v>
      </c>
      <c r="B39" s="450" t="str">
        <f>IFERROR(IF(D39="","",VLOOKUP(W39,'Reference records(soft deleted)'!$B$61:$D$89,3,FALSE)),"")</f>
        <v/>
      </c>
      <c r="C39" s="450" t="str">
        <f>IFERROR(IF(D39="","",VLOOKUP(X39,'Reference records(soft deleted)'!$B$171:$D$343,3,FALSE)),"")</f>
        <v/>
      </c>
      <c r="D39" s="451"/>
      <c r="E39" s="452" t="str">
        <f>IF('Overview - Section A'!$AN$5="Funding Request",IF(F39="Funding Request Place Holder","",F39),"")</f>
        <v/>
      </c>
      <c r="F39" s="453" t="str">
        <f>IFERROR(IF(Z39="","",VLOOKUP(Z39,'Overview - Section A'!$P$30:$Q$31,2,FALSE)),"")</f>
        <v/>
      </c>
      <c r="G39" s="454"/>
      <c r="H39" s="454"/>
      <c r="I39" s="454"/>
      <c r="J39" s="454"/>
      <c r="K39" s="454"/>
      <c r="L39" s="454"/>
      <c r="M39" s="452"/>
      <c r="N39" s="455" t="str">
        <f t="shared" si="0"/>
        <v/>
      </c>
      <c r="O39" s="456"/>
      <c r="P39" s="457"/>
      <c r="Q39" s="458"/>
      <c r="R39" s="433" t="str">
        <f>IFERROR(IF('Overview - Section A'!$AN$5="Funding Request",VLOOKUP(E39,'Overview - Section A'!$M$30:$P$31,4,FALSE),IF(Z39="","",Z39)),"")</f>
        <v/>
      </c>
      <c r="S39" s="433" t="b">
        <f t="shared" si="1"/>
        <v>0</v>
      </c>
      <c r="T39" s="433" t="s">
        <v>1011</v>
      </c>
      <c r="U39" s="433" t="str">
        <f t="array" ref="U39">IFERROR(IF(INDEX('Overview - Section A'!$AB$119:$AB$173,MATCH(LEFT(C39,255),LEFT('Overview - Section A'!$W$119:$W$173,255),0))=0,"",INDEX('Overview - Section A'!$AB$119:$AB$173,MATCH(LEFT(C39,255),LEFT('Overview - Section A'!$W$119:$W$173,255),0))),"")</f>
        <v>a1M36000004b8blEAA</v>
      </c>
      <c r="V39" s="459" t="str">
        <f>IFERROR(IF('Overview - Section A'!$AN$5="Funding Request",IF('Reference Records'!$B$276&lt;&gt;"",VLOOKUP(N39,'Reference Records'!$B$276:$C$277,2,FALSE),VLOOKUP(N39,'Reference Records'!$A$289:$C$290,3,FALSE)),VLOOKUP(N39,'Reference Records'!$A$293:$C$295,3,FALSE)),"")</f>
        <v/>
      </c>
      <c r="W39" s="460" t="s">
        <v>567</v>
      </c>
      <c r="X39" s="460" t="s">
        <v>579</v>
      </c>
      <c r="Y39" s="459"/>
      <c r="Z39" s="459"/>
      <c r="AA39" s="216"/>
      <c r="AB39" s="161"/>
      <c r="AC39" s="51"/>
    </row>
    <row r="40" spans="1:29" ht="47.1" customHeight="1" x14ac:dyDescent="0.3">
      <c r="A40" s="367">
        <v>32</v>
      </c>
      <c r="B40" s="450" t="str">
        <f>IFERROR(IF(D40="","",VLOOKUP(W40,'Reference records(soft deleted)'!$B$61:$D$89,3,FALSE)),"")</f>
        <v/>
      </c>
      <c r="C40" s="450" t="str">
        <f>IFERROR(IF(D40="","",VLOOKUP(X40,'Reference records(soft deleted)'!$B$171:$D$343,3,FALSE)),"")</f>
        <v/>
      </c>
      <c r="D40" s="451"/>
      <c r="E40" s="452" t="str">
        <f>IF('Overview - Section A'!$AN$5="Funding Request",IF(F40="Funding Request Place Holder","",F40),"")</f>
        <v/>
      </c>
      <c r="F40" s="453" t="str">
        <f>IFERROR(IF(Z40="","",VLOOKUP(Z40,'Overview - Section A'!$P$30:$Q$31,2,FALSE)),"")</f>
        <v/>
      </c>
      <c r="G40" s="454"/>
      <c r="H40" s="454"/>
      <c r="I40" s="454"/>
      <c r="J40" s="454"/>
      <c r="K40" s="454"/>
      <c r="L40" s="454"/>
      <c r="M40" s="452"/>
      <c r="N40" s="455" t="str">
        <f t="shared" si="0"/>
        <v/>
      </c>
      <c r="O40" s="456"/>
      <c r="P40" s="457"/>
      <c r="Q40" s="458"/>
      <c r="R40" s="433" t="str">
        <f>IFERROR(IF('Overview - Section A'!$AN$5="Funding Request",VLOOKUP(E40,'Overview - Section A'!$M$30:$P$31,4,FALSE),IF(Z40="","",Z40)),"")</f>
        <v/>
      </c>
      <c r="S40" s="433" t="b">
        <f t="shared" si="1"/>
        <v>0</v>
      </c>
      <c r="T40" s="433" t="s">
        <v>1012</v>
      </c>
      <c r="U40" s="433" t="str">
        <f t="array" ref="U40">IFERROR(IF(INDEX('Overview - Section A'!$AB$119:$AB$173,MATCH(LEFT(C40,255),LEFT('Overview - Section A'!$W$119:$W$173,255),0))=0,"",INDEX('Overview - Section A'!$AB$119:$AB$173,MATCH(LEFT(C40,255),LEFT('Overview - Section A'!$W$119:$W$173,255),0))),"")</f>
        <v>a1M36000004b8blEAA</v>
      </c>
      <c r="V40" s="459" t="str">
        <f>IFERROR(IF('Overview - Section A'!$AN$5="Funding Request",IF('Reference Records'!$B$276&lt;&gt;"",VLOOKUP(N40,'Reference Records'!$B$276:$C$277,2,FALSE),VLOOKUP(N40,'Reference Records'!$A$289:$C$290,3,FALSE)),VLOOKUP(N40,'Reference Records'!$A$293:$C$295,3,FALSE)),"")</f>
        <v/>
      </c>
      <c r="W40" s="460" t="s">
        <v>567</v>
      </c>
      <c r="X40" s="460" t="s">
        <v>579</v>
      </c>
      <c r="Y40" s="459"/>
      <c r="Z40" s="459"/>
      <c r="AA40" s="216"/>
      <c r="AB40" s="161"/>
      <c r="AC40" s="51"/>
    </row>
    <row r="41" spans="1:29" ht="47.1" customHeight="1" x14ac:dyDescent="0.3">
      <c r="A41" s="367">
        <v>33</v>
      </c>
      <c r="B41" s="450" t="str">
        <f>IFERROR(IF(D41="","",VLOOKUP(W41,'Reference records(soft deleted)'!$B$61:$D$89,3,FALSE)),"")</f>
        <v/>
      </c>
      <c r="C41" s="450" t="str">
        <f>IFERROR(IF(D41="","",VLOOKUP(X41,'Reference records(soft deleted)'!$B$171:$D$343,3,FALSE)),"")</f>
        <v/>
      </c>
      <c r="D41" s="451"/>
      <c r="E41" s="452" t="str">
        <f>IF('Overview - Section A'!$AN$5="Funding Request",IF(F41="Funding Request Place Holder","",F41),"")</f>
        <v/>
      </c>
      <c r="F41" s="453" t="str">
        <f>IFERROR(IF(Z41="","",VLOOKUP(Z41,'Overview - Section A'!$P$30:$Q$31,2,FALSE)),"")</f>
        <v/>
      </c>
      <c r="G41" s="454"/>
      <c r="H41" s="454"/>
      <c r="I41" s="454"/>
      <c r="J41" s="454"/>
      <c r="K41" s="454"/>
      <c r="L41" s="454"/>
      <c r="M41" s="452"/>
      <c r="N41" s="455" t="str">
        <f t="shared" si="0"/>
        <v/>
      </c>
      <c r="O41" s="456"/>
      <c r="P41" s="457"/>
      <c r="Q41" s="458"/>
      <c r="R41" s="433" t="str">
        <f>IFERROR(IF('Overview - Section A'!$AN$5="Funding Request",VLOOKUP(E41,'Overview - Section A'!$M$30:$P$31,4,FALSE),IF(Z41="","",Z41)),"")</f>
        <v/>
      </c>
      <c r="S41" s="433" t="b">
        <f t="shared" si="1"/>
        <v>0</v>
      </c>
      <c r="T41" s="433" t="s">
        <v>1013</v>
      </c>
      <c r="U41" s="433" t="str">
        <f t="array" ref="U41">IFERROR(IF(INDEX('Overview - Section A'!$AB$119:$AB$173,MATCH(LEFT(C41,255),LEFT('Overview - Section A'!$W$119:$W$173,255),0))=0,"",INDEX('Overview - Section A'!$AB$119:$AB$173,MATCH(LEFT(C41,255),LEFT('Overview - Section A'!$W$119:$W$173,255),0))),"")</f>
        <v>a1M36000004b8blEAA</v>
      </c>
      <c r="V41" s="459" t="str">
        <f>IFERROR(IF('Overview - Section A'!$AN$5="Funding Request",IF('Reference Records'!$B$276&lt;&gt;"",VLOOKUP(N41,'Reference Records'!$B$276:$C$277,2,FALSE),VLOOKUP(N41,'Reference Records'!$A$289:$C$290,3,FALSE)),VLOOKUP(N41,'Reference Records'!$A$293:$C$295,3,FALSE)),"")</f>
        <v/>
      </c>
      <c r="W41" s="460" t="s">
        <v>567</v>
      </c>
      <c r="X41" s="460" t="s">
        <v>579</v>
      </c>
      <c r="Y41" s="459"/>
      <c r="Z41" s="459"/>
      <c r="AA41" s="216"/>
      <c r="AB41" s="161"/>
      <c r="AC41" s="51"/>
    </row>
    <row r="42" spans="1:29" ht="47.1" customHeight="1" x14ac:dyDescent="0.3">
      <c r="A42" s="367">
        <v>34</v>
      </c>
      <c r="B42" s="450" t="str">
        <f>IFERROR(IF(D42="","",VLOOKUP(W42,'Reference records(soft deleted)'!$B$61:$D$89,3,FALSE)),"")</f>
        <v/>
      </c>
      <c r="C42" s="450" t="str">
        <f>IFERROR(IF(D42="","",VLOOKUP(X42,'Reference records(soft deleted)'!$B$171:$D$343,3,FALSE)),"")</f>
        <v/>
      </c>
      <c r="D42" s="451"/>
      <c r="E42" s="452" t="str">
        <f>IF('Overview - Section A'!$AN$5="Funding Request",IF(F42="Funding Request Place Holder","",F42),"")</f>
        <v/>
      </c>
      <c r="F42" s="453" t="str">
        <f>IFERROR(IF(Z42="","",VLOOKUP(Z42,'Overview - Section A'!$P$30:$Q$31,2,FALSE)),"")</f>
        <v/>
      </c>
      <c r="G42" s="454"/>
      <c r="H42" s="454"/>
      <c r="I42" s="454"/>
      <c r="J42" s="454"/>
      <c r="K42" s="454"/>
      <c r="L42" s="454"/>
      <c r="M42" s="452"/>
      <c r="N42" s="455" t="str">
        <f t="shared" si="0"/>
        <v/>
      </c>
      <c r="O42" s="456"/>
      <c r="P42" s="457"/>
      <c r="Q42" s="458"/>
      <c r="R42" s="433" t="str">
        <f>IFERROR(IF('Overview - Section A'!$AN$5="Funding Request",VLOOKUP(E42,'Overview - Section A'!$M$30:$P$31,4,FALSE),IF(Z42="","",Z42)),"")</f>
        <v/>
      </c>
      <c r="S42" s="433" t="b">
        <f t="shared" si="1"/>
        <v>0</v>
      </c>
      <c r="T42" s="433" t="s">
        <v>1014</v>
      </c>
      <c r="U42" s="433" t="str">
        <f t="array" ref="U42">IFERROR(IF(INDEX('Overview - Section A'!$AB$119:$AB$173,MATCH(LEFT(C42,255),LEFT('Overview - Section A'!$W$119:$W$173,255),0))=0,"",INDEX('Overview - Section A'!$AB$119:$AB$173,MATCH(LEFT(C42,255),LEFT('Overview - Section A'!$W$119:$W$173,255),0))),"")</f>
        <v>a1M36000004b8blEAA</v>
      </c>
      <c r="V42" s="459" t="str">
        <f>IFERROR(IF('Overview - Section A'!$AN$5="Funding Request",IF('Reference Records'!$B$276&lt;&gt;"",VLOOKUP(N42,'Reference Records'!$B$276:$C$277,2,FALSE),VLOOKUP(N42,'Reference Records'!$A$289:$C$290,3,FALSE)),VLOOKUP(N42,'Reference Records'!$A$293:$C$295,3,FALSE)),"")</f>
        <v/>
      </c>
      <c r="W42" s="460" t="s">
        <v>567</v>
      </c>
      <c r="X42" s="460" t="s">
        <v>579</v>
      </c>
      <c r="Y42" s="459"/>
      <c r="Z42" s="459"/>
      <c r="AA42" s="216"/>
      <c r="AB42" s="161"/>
      <c r="AC42" s="51"/>
    </row>
    <row r="43" spans="1:29" ht="47.1" customHeight="1" x14ac:dyDescent="0.3">
      <c r="A43" s="367">
        <v>35</v>
      </c>
      <c r="B43" s="450" t="str">
        <f>IFERROR(IF(D43="","",VLOOKUP(W43,'Reference records(soft deleted)'!$B$61:$D$89,3,FALSE)),"")</f>
        <v/>
      </c>
      <c r="C43" s="450" t="str">
        <f>IFERROR(IF(D43="","",VLOOKUP(X43,'Reference records(soft deleted)'!$B$171:$D$343,3,FALSE)),"")</f>
        <v/>
      </c>
      <c r="D43" s="451"/>
      <c r="E43" s="452" t="str">
        <f>IF('Overview - Section A'!$AN$5="Funding Request",IF(F43="Funding Request Place Holder","",F43),"")</f>
        <v/>
      </c>
      <c r="F43" s="453" t="str">
        <f>IFERROR(IF(Z43="","",VLOOKUP(Z43,'Overview - Section A'!$P$30:$Q$31,2,FALSE)),"")</f>
        <v/>
      </c>
      <c r="G43" s="454"/>
      <c r="H43" s="454"/>
      <c r="I43" s="454"/>
      <c r="J43" s="454"/>
      <c r="K43" s="454"/>
      <c r="L43" s="454"/>
      <c r="M43" s="452"/>
      <c r="N43" s="455" t="str">
        <f t="shared" si="0"/>
        <v/>
      </c>
      <c r="O43" s="456"/>
      <c r="P43" s="457"/>
      <c r="Q43" s="458"/>
      <c r="R43" s="433" t="str">
        <f>IFERROR(IF('Overview - Section A'!$AN$5="Funding Request",VLOOKUP(E43,'Overview - Section A'!$M$30:$P$31,4,FALSE),IF(Z43="","",Z43)),"")</f>
        <v/>
      </c>
      <c r="S43" s="433" t="b">
        <f t="shared" si="1"/>
        <v>0</v>
      </c>
      <c r="T43" s="433" t="s">
        <v>1015</v>
      </c>
      <c r="U43" s="433" t="str">
        <f t="array" ref="U43">IFERROR(IF(INDEX('Overview - Section A'!$AB$119:$AB$173,MATCH(LEFT(C43,255),LEFT('Overview - Section A'!$W$119:$W$173,255),0))=0,"",INDEX('Overview - Section A'!$AB$119:$AB$173,MATCH(LEFT(C43,255),LEFT('Overview - Section A'!$W$119:$W$173,255),0))),"")</f>
        <v>a1M36000004b8blEAA</v>
      </c>
      <c r="V43" s="459" t="str">
        <f>IFERROR(IF('Overview - Section A'!$AN$5="Funding Request",IF('Reference Records'!$B$276&lt;&gt;"",VLOOKUP(N43,'Reference Records'!$B$276:$C$277,2,FALSE),VLOOKUP(N43,'Reference Records'!$A$289:$C$290,3,FALSE)),VLOOKUP(N43,'Reference Records'!$A$293:$C$295,3,FALSE)),"")</f>
        <v/>
      </c>
      <c r="W43" s="460" t="s">
        <v>567</v>
      </c>
      <c r="X43" s="460" t="s">
        <v>579</v>
      </c>
      <c r="Y43" s="459"/>
      <c r="Z43" s="459"/>
      <c r="AA43" s="216"/>
      <c r="AB43" s="161"/>
      <c r="AC43" s="51"/>
    </row>
    <row r="44" spans="1:29" ht="47.1" customHeight="1" x14ac:dyDescent="0.3">
      <c r="A44" s="367">
        <v>36</v>
      </c>
      <c r="B44" s="450" t="str">
        <f>IFERROR(IF(D44="","",VLOOKUP(W44,'Reference records(soft deleted)'!$B$61:$D$89,3,FALSE)),"")</f>
        <v/>
      </c>
      <c r="C44" s="450" t="str">
        <f>IFERROR(IF(D44="","",VLOOKUP(X44,'Reference records(soft deleted)'!$B$171:$D$343,3,FALSE)),"")</f>
        <v/>
      </c>
      <c r="D44" s="451"/>
      <c r="E44" s="452" t="str">
        <f>IF('Overview - Section A'!$AN$5="Funding Request",IF(F44="Funding Request Place Holder","",F44),"")</f>
        <v/>
      </c>
      <c r="F44" s="453" t="str">
        <f>IFERROR(IF(Z44="","",VLOOKUP(Z44,'Overview - Section A'!$P$30:$Q$31,2,FALSE)),"")</f>
        <v/>
      </c>
      <c r="G44" s="454"/>
      <c r="H44" s="454"/>
      <c r="I44" s="454"/>
      <c r="J44" s="454"/>
      <c r="K44" s="454"/>
      <c r="L44" s="454"/>
      <c r="M44" s="452"/>
      <c r="N44" s="455" t="str">
        <f t="shared" si="0"/>
        <v/>
      </c>
      <c r="O44" s="456"/>
      <c r="P44" s="457"/>
      <c r="Q44" s="458"/>
      <c r="R44" s="433" t="str">
        <f>IFERROR(IF('Overview - Section A'!$AN$5="Funding Request",VLOOKUP(E44,'Overview - Section A'!$M$30:$P$31,4,FALSE),IF(Z44="","",Z44)),"")</f>
        <v/>
      </c>
      <c r="S44" s="433" t="b">
        <f t="shared" si="1"/>
        <v>0</v>
      </c>
      <c r="T44" s="433" t="s">
        <v>1016</v>
      </c>
      <c r="U44" s="433" t="str">
        <f t="array" ref="U44">IFERROR(IF(INDEX('Overview - Section A'!$AB$119:$AB$173,MATCH(LEFT(C44,255),LEFT('Overview - Section A'!$W$119:$W$173,255),0))=0,"",INDEX('Overview - Section A'!$AB$119:$AB$173,MATCH(LEFT(C44,255),LEFT('Overview - Section A'!$W$119:$W$173,255),0))),"")</f>
        <v>a1M36000004b8blEAA</v>
      </c>
      <c r="V44" s="459" t="str">
        <f>IFERROR(IF('Overview - Section A'!$AN$5="Funding Request",IF('Reference Records'!$B$276&lt;&gt;"",VLOOKUP(N44,'Reference Records'!$B$276:$C$277,2,FALSE),VLOOKUP(N44,'Reference Records'!$A$289:$C$290,3,FALSE)),VLOOKUP(N44,'Reference Records'!$A$293:$C$295,3,FALSE)),"")</f>
        <v/>
      </c>
      <c r="W44" s="460" t="s">
        <v>567</v>
      </c>
      <c r="X44" s="460" t="s">
        <v>579</v>
      </c>
      <c r="Y44" s="459"/>
      <c r="Z44" s="459"/>
      <c r="AA44" s="216"/>
      <c r="AB44" s="161"/>
      <c r="AC44" s="51"/>
    </row>
    <row r="45" spans="1:29" ht="47.1" customHeight="1" x14ac:dyDescent="0.3">
      <c r="A45" s="367">
        <v>37</v>
      </c>
      <c r="B45" s="450" t="str">
        <f>IFERROR(IF(D45="","",VLOOKUP(W45,'Reference records(soft deleted)'!$B$61:$D$89,3,FALSE)),"")</f>
        <v/>
      </c>
      <c r="C45" s="450" t="str">
        <f>IFERROR(IF(D45="","",VLOOKUP(X45,'Reference records(soft deleted)'!$B$171:$D$343,3,FALSE)),"")</f>
        <v/>
      </c>
      <c r="D45" s="451"/>
      <c r="E45" s="452" t="str">
        <f>IF('Overview - Section A'!$AN$5="Funding Request",IF(F45="Funding Request Place Holder","",F45),"")</f>
        <v/>
      </c>
      <c r="F45" s="453" t="str">
        <f>IFERROR(IF(Z45="","",VLOOKUP(Z45,'Overview - Section A'!$P$30:$Q$31,2,FALSE)),"")</f>
        <v/>
      </c>
      <c r="G45" s="454"/>
      <c r="H45" s="454"/>
      <c r="I45" s="454"/>
      <c r="J45" s="454"/>
      <c r="K45" s="454"/>
      <c r="L45" s="454"/>
      <c r="M45" s="452"/>
      <c r="N45" s="455" t="str">
        <f t="shared" si="0"/>
        <v/>
      </c>
      <c r="O45" s="456"/>
      <c r="P45" s="457"/>
      <c r="Q45" s="458"/>
      <c r="R45" s="433" t="str">
        <f>IFERROR(IF('Overview - Section A'!$AN$5="Funding Request",VLOOKUP(E45,'Overview - Section A'!$M$30:$P$31,4,FALSE),IF(Z45="","",Z45)),"")</f>
        <v/>
      </c>
      <c r="S45" s="433" t="b">
        <f t="shared" si="1"/>
        <v>0</v>
      </c>
      <c r="T45" s="433" t="s">
        <v>1017</v>
      </c>
      <c r="U45" s="433" t="str">
        <f t="array" ref="U45">IFERROR(IF(INDEX('Overview - Section A'!$AB$119:$AB$173,MATCH(LEFT(C45,255),LEFT('Overview - Section A'!$W$119:$W$173,255),0))=0,"",INDEX('Overview - Section A'!$AB$119:$AB$173,MATCH(LEFT(C45,255),LEFT('Overview - Section A'!$W$119:$W$173,255),0))),"")</f>
        <v>a1M36000004b8blEAA</v>
      </c>
      <c r="V45" s="459" t="str">
        <f>IFERROR(IF('Overview - Section A'!$AN$5="Funding Request",IF('Reference Records'!$B$276&lt;&gt;"",VLOOKUP(N45,'Reference Records'!$B$276:$C$277,2,FALSE),VLOOKUP(N45,'Reference Records'!$A$289:$C$290,3,FALSE)),VLOOKUP(N45,'Reference Records'!$A$293:$C$295,3,FALSE)),"")</f>
        <v/>
      </c>
      <c r="W45" s="460" t="s">
        <v>567</v>
      </c>
      <c r="X45" s="460" t="s">
        <v>579</v>
      </c>
      <c r="Y45" s="459"/>
      <c r="Z45" s="459"/>
      <c r="AA45" s="216"/>
      <c r="AB45" s="161"/>
      <c r="AC45" s="51"/>
    </row>
    <row r="46" spans="1:29" ht="47.1" customHeight="1" x14ac:dyDescent="0.3">
      <c r="A46" s="367">
        <v>38</v>
      </c>
      <c r="B46" s="450" t="str">
        <f>IFERROR(IF(D46="","",VLOOKUP(W46,'Reference records(soft deleted)'!$B$61:$D$89,3,FALSE)),"")</f>
        <v/>
      </c>
      <c r="C46" s="450" t="str">
        <f>IFERROR(IF(D46="","",VLOOKUP(X46,'Reference records(soft deleted)'!$B$171:$D$343,3,FALSE)),"")</f>
        <v/>
      </c>
      <c r="D46" s="451"/>
      <c r="E46" s="452" t="str">
        <f>IF('Overview - Section A'!$AN$5="Funding Request",IF(F46="Funding Request Place Holder","",F46),"")</f>
        <v/>
      </c>
      <c r="F46" s="453" t="str">
        <f>IFERROR(IF(Z46="","",VLOOKUP(Z46,'Overview - Section A'!$P$30:$Q$31,2,FALSE)),"")</f>
        <v/>
      </c>
      <c r="G46" s="454"/>
      <c r="H46" s="454"/>
      <c r="I46" s="454"/>
      <c r="J46" s="454"/>
      <c r="K46" s="454"/>
      <c r="L46" s="454"/>
      <c r="M46" s="452"/>
      <c r="N46" s="455" t="str">
        <f t="shared" si="0"/>
        <v/>
      </c>
      <c r="O46" s="456"/>
      <c r="P46" s="457"/>
      <c r="Q46" s="458"/>
      <c r="R46" s="433" t="str">
        <f>IFERROR(IF('Overview - Section A'!$AN$5="Funding Request",VLOOKUP(E46,'Overview - Section A'!$M$30:$P$31,4,FALSE),IF(Z46="","",Z46)),"")</f>
        <v/>
      </c>
      <c r="S46" s="433" t="b">
        <f t="shared" si="1"/>
        <v>0</v>
      </c>
      <c r="T46" s="433" t="s">
        <v>1018</v>
      </c>
      <c r="U46" s="433" t="str">
        <f t="array" ref="U46">IFERROR(IF(INDEX('Overview - Section A'!$AB$119:$AB$173,MATCH(LEFT(C46,255),LEFT('Overview - Section A'!$W$119:$W$173,255),0))=0,"",INDEX('Overview - Section A'!$AB$119:$AB$173,MATCH(LEFT(C46,255),LEFT('Overview - Section A'!$W$119:$W$173,255),0))),"")</f>
        <v>a1M36000004b8blEAA</v>
      </c>
      <c r="V46" s="459" t="str">
        <f>IFERROR(IF('Overview - Section A'!$AN$5="Funding Request",IF('Reference Records'!$B$276&lt;&gt;"",VLOOKUP(N46,'Reference Records'!$B$276:$C$277,2,FALSE),VLOOKUP(N46,'Reference Records'!$A$289:$C$290,3,FALSE)),VLOOKUP(N46,'Reference Records'!$A$293:$C$295,3,FALSE)),"")</f>
        <v/>
      </c>
      <c r="W46" s="460" t="s">
        <v>567</v>
      </c>
      <c r="X46" s="460" t="s">
        <v>579</v>
      </c>
      <c r="Y46" s="459"/>
      <c r="Z46" s="459"/>
      <c r="AA46" s="216"/>
      <c r="AB46" s="161"/>
      <c r="AC46" s="51"/>
    </row>
    <row r="47" spans="1:29" ht="47.1" customHeight="1" x14ac:dyDescent="0.3">
      <c r="A47" s="367">
        <v>39</v>
      </c>
      <c r="B47" s="450" t="str">
        <f>IFERROR(IF(D47="","",VLOOKUP(W47,'Reference records(soft deleted)'!$B$61:$D$89,3,FALSE)),"")</f>
        <v/>
      </c>
      <c r="C47" s="450" t="str">
        <f>IFERROR(IF(D47="","",VLOOKUP(X47,'Reference records(soft deleted)'!$B$171:$D$343,3,FALSE)),"")</f>
        <v/>
      </c>
      <c r="D47" s="451"/>
      <c r="E47" s="452" t="str">
        <f>IF('Overview - Section A'!$AN$5="Funding Request",IF(F47="Funding Request Place Holder","",F47),"")</f>
        <v/>
      </c>
      <c r="F47" s="453" t="str">
        <f>IFERROR(IF(Z47="","",VLOOKUP(Z47,'Overview - Section A'!$P$30:$Q$31,2,FALSE)),"")</f>
        <v/>
      </c>
      <c r="G47" s="454"/>
      <c r="H47" s="454"/>
      <c r="I47" s="454"/>
      <c r="J47" s="454"/>
      <c r="K47" s="454"/>
      <c r="L47" s="454"/>
      <c r="M47" s="452"/>
      <c r="N47" s="455" t="str">
        <f t="shared" si="0"/>
        <v/>
      </c>
      <c r="O47" s="456"/>
      <c r="P47" s="457"/>
      <c r="Q47" s="458"/>
      <c r="R47" s="433" t="str">
        <f>IFERROR(IF('Overview - Section A'!$AN$5="Funding Request",VLOOKUP(E47,'Overview - Section A'!$M$30:$P$31,4,FALSE),IF(Z47="","",Z47)),"")</f>
        <v/>
      </c>
      <c r="S47" s="433" t="b">
        <f t="shared" si="1"/>
        <v>0</v>
      </c>
      <c r="T47" s="433" t="s">
        <v>1019</v>
      </c>
      <c r="U47" s="433" t="str">
        <f t="array" ref="U47">IFERROR(IF(INDEX('Overview - Section A'!$AB$119:$AB$173,MATCH(LEFT(C47,255),LEFT('Overview - Section A'!$W$119:$W$173,255),0))=0,"",INDEX('Overview - Section A'!$AB$119:$AB$173,MATCH(LEFT(C47,255),LEFT('Overview - Section A'!$W$119:$W$173,255),0))),"")</f>
        <v>a1M36000004b8blEAA</v>
      </c>
      <c r="V47" s="459" t="str">
        <f>IFERROR(IF('Overview - Section A'!$AN$5="Funding Request",IF('Reference Records'!$B$276&lt;&gt;"",VLOOKUP(N47,'Reference Records'!$B$276:$C$277,2,FALSE),VLOOKUP(N47,'Reference Records'!$A$289:$C$290,3,FALSE)),VLOOKUP(N47,'Reference Records'!$A$293:$C$295,3,FALSE)),"")</f>
        <v/>
      </c>
      <c r="W47" s="460" t="s">
        <v>567</v>
      </c>
      <c r="X47" s="460" t="s">
        <v>579</v>
      </c>
      <c r="Y47" s="459"/>
      <c r="Z47" s="459"/>
      <c r="AA47" s="216"/>
      <c r="AB47" s="161"/>
      <c r="AC47" s="51"/>
    </row>
    <row r="48" spans="1:29" ht="47.1" customHeight="1" x14ac:dyDescent="0.3">
      <c r="A48" s="367">
        <v>40</v>
      </c>
      <c r="B48" s="450" t="str">
        <f>IFERROR(IF(D48="","",VLOOKUP(W48,'Reference records(soft deleted)'!$B$61:$D$89,3,FALSE)),"")</f>
        <v/>
      </c>
      <c r="C48" s="450" t="str">
        <f>IFERROR(IF(D48="","",VLOOKUP(X48,'Reference records(soft deleted)'!$B$171:$D$343,3,FALSE)),"")</f>
        <v/>
      </c>
      <c r="D48" s="451"/>
      <c r="E48" s="452" t="str">
        <f>IF('Overview - Section A'!$AN$5="Funding Request",IF(F48="Funding Request Place Holder","",F48),"")</f>
        <v/>
      </c>
      <c r="F48" s="453" t="str">
        <f>IFERROR(IF(Z48="","",VLOOKUP(Z48,'Overview - Section A'!$P$30:$Q$31,2,FALSE)),"")</f>
        <v/>
      </c>
      <c r="G48" s="454"/>
      <c r="H48" s="454"/>
      <c r="I48" s="454"/>
      <c r="J48" s="454"/>
      <c r="K48" s="454"/>
      <c r="L48" s="454"/>
      <c r="M48" s="452"/>
      <c r="N48" s="455" t="str">
        <f t="shared" si="0"/>
        <v/>
      </c>
      <c r="O48" s="456"/>
      <c r="P48" s="457"/>
      <c r="Q48" s="458"/>
      <c r="R48" s="433" t="str">
        <f>IFERROR(IF('Overview - Section A'!$AN$5="Funding Request",VLOOKUP(E48,'Overview - Section A'!$M$30:$P$31,4,FALSE),IF(Z48="","",Z48)),"")</f>
        <v/>
      </c>
      <c r="S48" s="433" t="b">
        <f t="shared" si="1"/>
        <v>0</v>
      </c>
      <c r="T48" s="433" t="s">
        <v>1020</v>
      </c>
      <c r="U48" s="433" t="str">
        <f t="array" ref="U48">IFERROR(IF(INDEX('Overview - Section A'!$AB$119:$AB$173,MATCH(LEFT(C48,255),LEFT('Overview - Section A'!$W$119:$W$173,255),0))=0,"",INDEX('Overview - Section A'!$AB$119:$AB$173,MATCH(LEFT(C48,255),LEFT('Overview - Section A'!$W$119:$W$173,255),0))),"")</f>
        <v>a1M36000004b8blEAA</v>
      </c>
      <c r="V48" s="459" t="str">
        <f>IFERROR(IF('Overview - Section A'!$AN$5="Funding Request",IF('Reference Records'!$B$276&lt;&gt;"",VLOOKUP(N48,'Reference Records'!$B$276:$C$277,2,FALSE),VLOOKUP(N48,'Reference Records'!$A$289:$C$290,3,FALSE)),VLOOKUP(N48,'Reference Records'!$A$293:$C$295,3,FALSE)),"")</f>
        <v/>
      </c>
      <c r="W48" s="460" t="s">
        <v>567</v>
      </c>
      <c r="X48" s="460" t="s">
        <v>579</v>
      </c>
      <c r="Y48" s="459"/>
      <c r="Z48" s="459"/>
      <c r="AA48" s="216"/>
      <c r="AB48" s="161"/>
      <c r="AC48" s="51"/>
    </row>
    <row r="49" spans="1:29" ht="47.1" customHeight="1" x14ac:dyDescent="0.3">
      <c r="A49" s="367">
        <v>41</v>
      </c>
      <c r="B49" s="450" t="str">
        <f>IFERROR(IF(D49="","",VLOOKUP(W49,'Reference records(soft deleted)'!$B$61:$D$89,3,FALSE)),"")</f>
        <v/>
      </c>
      <c r="C49" s="450" t="str">
        <f>IFERROR(IF(D49="","",VLOOKUP(X49,'Reference records(soft deleted)'!$B$171:$D$343,3,FALSE)),"")</f>
        <v/>
      </c>
      <c r="D49" s="451"/>
      <c r="E49" s="452" t="str">
        <f>IF('Overview - Section A'!$AN$5="Funding Request",IF(F49="Funding Request Place Holder","",F49),"")</f>
        <v/>
      </c>
      <c r="F49" s="453" t="str">
        <f>IFERROR(IF(Z49="","",VLOOKUP(Z49,'Overview - Section A'!$P$30:$Q$31,2,FALSE)),"")</f>
        <v/>
      </c>
      <c r="G49" s="454"/>
      <c r="H49" s="454"/>
      <c r="I49" s="454"/>
      <c r="J49" s="454"/>
      <c r="K49" s="454"/>
      <c r="L49" s="454"/>
      <c r="M49" s="452"/>
      <c r="N49" s="455" t="str">
        <f t="shared" si="0"/>
        <v/>
      </c>
      <c r="O49" s="456"/>
      <c r="P49" s="457"/>
      <c r="Q49" s="458"/>
      <c r="R49" s="433" t="str">
        <f>IFERROR(IF('Overview - Section A'!$AN$5="Funding Request",VLOOKUP(E49,'Overview - Section A'!$M$30:$P$31,4,FALSE),IF(Z49="","",Z49)),"")</f>
        <v/>
      </c>
      <c r="S49" s="433" t="b">
        <f t="shared" si="1"/>
        <v>0</v>
      </c>
      <c r="T49" s="433" t="s">
        <v>1021</v>
      </c>
      <c r="U49" s="433" t="str">
        <f t="array" ref="U49">IFERROR(IF(INDEX('Overview - Section A'!$AB$119:$AB$173,MATCH(LEFT(C49,255),LEFT('Overview - Section A'!$W$119:$W$173,255),0))=0,"",INDEX('Overview - Section A'!$AB$119:$AB$173,MATCH(LEFT(C49,255),LEFT('Overview - Section A'!$W$119:$W$173,255),0))),"")</f>
        <v>a1M36000004b8blEAA</v>
      </c>
      <c r="V49" s="459" t="str">
        <f>IFERROR(IF('Overview - Section A'!$AN$5="Funding Request",IF('Reference Records'!$B$276&lt;&gt;"",VLOOKUP(N49,'Reference Records'!$B$276:$C$277,2,FALSE),VLOOKUP(N49,'Reference Records'!$A$289:$C$290,3,FALSE)),VLOOKUP(N49,'Reference Records'!$A$293:$C$295,3,FALSE)),"")</f>
        <v/>
      </c>
      <c r="W49" s="460" t="s">
        <v>567</v>
      </c>
      <c r="X49" s="460" t="s">
        <v>579</v>
      </c>
      <c r="Y49" s="459"/>
      <c r="Z49" s="459"/>
      <c r="AA49" s="216"/>
      <c r="AB49" s="161"/>
      <c r="AC49" s="51"/>
    </row>
    <row r="50" spans="1:29" ht="47.1" customHeight="1" x14ac:dyDescent="0.3">
      <c r="A50" s="367">
        <v>42</v>
      </c>
      <c r="B50" s="450" t="str">
        <f>IFERROR(IF(D50="","",VLOOKUP(W50,'Reference records(soft deleted)'!$B$61:$D$89,3,FALSE)),"")</f>
        <v/>
      </c>
      <c r="C50" s="450" t="str">
        <f>IFERROR(IF(D50="","",VLOOKUP(X50,'Reference records(soft deleted)'!$B$171:$D$343,3,FALSE)),"")</f>
        <v/>
      </c>
      <c r="D50" s="451"/>
      <c r="E50" s="452" t="str">
        <f>IF('Overview - Section A'!$AN$5="Funding Request",IF(F50="Funding Request Place Holder","",F50),"")</f>
        <v/>
      </c>
      <c r="F50" s="453" t="str">
        <f>IFERROR(IF(Z50="","",VLOOKUP(Z50,'Overview - Section A'!$P$30:$Q$31,2,FALSE)),"")</f>
        <v/>
      </c>
      <c r="G50" s="454"/>
      <c r="H50" s="454"/>
      <c r="I50" s="454"/>
      <c r="J50" s="454"/>
      <c r="K50" s="454"/>
      <c r="L50" s="454"/>
      <c r="M50" s="452"/>
      <c r="N50" s="455" t="str">
        <f t="shared" si="0"/>
        <v/>
      </c>
      <c r="O50" s="456"/>
      <c r="P50" s="457"/>
      <c r="Q50" s="458"/>
      <c r="R50" s="433" t="str">
        <f>IFERROR(IF('Overview - Section A'!$AN$5="Funding Request",VLOOKUP(E50,'Overview - Section A'!$M$30:$P$31,4,FALSE),IF(Z50="","",Z50)),"")</f>
        <v/>
      </c>
      <c r="S50" s="433" t="b">
        <f t="shared" si="1"/>
        <v>0</v>
      </c>
      <c r="T50" s="433" t="s">
        <v>1022</v>
      </c>
      <c r="U50" s="433" t="str">
        <f t="array" ref="U50">IFERROR(IF(INDEX('Overview - Section A'!$AB$119:$AB$173,MATCH(LEFT(C50,255),LEFT('Overview - Section A'!$W$119:$W$173,255),0))=0,"",INDEX('Overview - Section A'!$AB$119:$AB$173,MATCH(LEFT(C50,255),LEFT('Overview - Section A'!$W$119:$W$173,255),0))),"")</f>
        <v>a1M36000004b8blEAA</v>
      </c>
      <c r="V50" s="459" t="str">
        <f>IFERROR(IF('Overview - Section A'!$AN$5="Funding Request",IF('Reference Records'!$B$276&lt;&gt;"",VLOOKUP(N50,'Reference Records'!$B$276:$C$277,2,FALSE),VLOOKUP(N50,'Reference Records'!$A$289:$C$290,3,FALSE)),VLOOKUP(N50,'Reference Records'!$A$293:$C$295,3,FALSE)),"")</f>
        <v/>
      </c>
      <c r="W50" s="460" t="s">
        <v>567</v>
      </c>
      <c r="X50" s="460" t="s">
        <v>579</v>
      </c>
      <c r="Y50" s="459"/>
      <c r="Z50" s="459"/>
      <c r="AA50" s="216"/>
      <c r="AB50" s="161"/>
      <c r="AC50" s="51"/>
    </row>
    <row r="51" spans="1:29" ht="47.1" customHeight="1" x14ac:dyDescent="0.3">
      <c r="A51" s="367">
        <v>43</v>
      </c>
      <c r="B51" s="450" t="str">
        <f>IFERROR(IF(D51="","",VLOOKUP(W51,'Reference records(soft deleted)'!$B$61:$D$89,3,FALSE)),"")</f>
        <v/>
      </c>
      <c r="C51" s="450" t="str">
        <f>IFERROR(IF(D51="","",VLOOKUP(X51,'Reference records(soft deleted)'!$B$171:$D$343,3,FALSE)),"")</f>
        <v/>
      </c>
      <c r="D51" s="451"/>
      <c r="E51" s="452" t="str">
        <f>IF('Overview - Section A'!$AN$5="Funding Request",IF(F51="Funding Request Place Holder","",F51),"")</f>
        <v/>
      </c>
      <c r="F51" s="453" t="str">
        <f>IFERROR(IF(Z51="","",VLOOKUP(Z51,'Overview - Section A'!$P$30:$Q$31,2,FALSE)),"")</f>
        <v/>
      </c>
      <c r="G51" s="454"/>
      <c r="H51" s="454"/>
      <c r="I51" s="454"/>
      <c r="J51" s="454"/>
      <c r="K51" s="454"/>
      <c r="L51" s="454"/>
      <c r="M51" s="452"/>
      <c r="N51" s="455" t="str">
        <f t="shared" si="0"/>
        <v/>
      </c>
      <c r="O51" s="456"/>
      <c r="P51" s="457"/>
      <c r="Q51" s="458"/>
      <c r="R51" s="433" t="str">
        <f>IFERROR(IF('Overview - Section A'!$AN$5="Funding Request",VLOOKUP(E51,'Overview - Section A'!$M$30:$P$31,4,FALSE),IF(Z51="","",Z51)),"")</f>
        <v/>
      </c>
      <c r="S51" s="433" t="b">
        <f t="shared" si="1"/>
        <v>0</v>
      </c>
      <c r="T51" s="433" t="s">
        <v>1023</v>
      </c>
      <c r="U51" s="433" t="str">
        <f t="array" ref="U51">IFERROR(IF(INDEX('Overview - Section A'!$AB$119:$AB$173,MATCH(LEFT(C51,255),LEFT('Overview - Section A'!$W$119:$W$173,255),0))=0,"",INDEX('Overview - Section A'!$AB$119:$AB$173,MATCH(LEFT(C51,255),LEFT('Overview - Section A'!$W$119:$W$173,255),0))),"")</f>
        <v>a1M36000004b8blEAA</v>
      </c>
      <c r="V51" s="459" t="str">
        <f>IFERROR(IF('Overview - Section A'!$AN$5="Funding Request",IF('Reference Records'!$B$276&lt;&gt;"",VLOOKUP(N51,'Reference Records'!$B$276:$C$277,2,FALSE),VLOOKUP(N51,'Reference Records'!$A$289:$C$290,3,FALSE)),VLOOKUP(N51,'Reference Records'!$A$293:$C$295,3,FALSE)),"")</f>
        <v/>
      </c>
      <c r="W51" s="460" t="s">
        <v>567</v>
      </c>
      <c r="X51" s="460" t="s">
        <v>579</v>
      </c>
      <c r="Y51" s="459"/>
      <c r="Z51" s="459"/>
      <c r="AA51" s="216"/>
      <c r="AB51" s="161"/>
      <c r="AC51" s="51"/>
    </row>
    <row r="52" spans="1:29" ht="47.1" customHeight="1" x14ac:dyDescent="0.3">
      <c r="A52" s="367">
        <v>44</v>
      </c>
      <c r="B52" s="450" t="str">
        <f>IFERROR(IF(D52="","",VLOOKUP(W52,'Reference records(soft deleted)'!$B$61:$D$89,3,FALSE)),"")</f>
        <v/>
      </c>
      <c r="C52" s="450" t="str">
        <f>IFERROR(IF(D52="","",VLOOKUP(X52,'Reference records(soft deleted)'!$B$171:$D$343,3,FALSE)),"")</f>
        <v/>
      </c>
      <c r="D52" s="451"/>
      <c r="E52" s="452" t="str">
        <f>IF('Overview - Section A'!$AN$5="Funding Request",IF(F52="Funding Request Place Holder","",F52),"")</f>
        <v/>
      </c>
      <c r="F52" s="453" t="str">
        <f>IFERROR(IF(Z52="","",VLOOKUP(Z52,'Overview - Section A'!$P$30:$Q$31,2,FALSE)),"")</f>
        <v/>
      </c>
      <c r="G52" s="454"/>
      <c r="H52" s="454"/>
      <c r="I52" s="454"/>
      <c r="J52" s="454"/>
      <c r="K52" s="454"/>
      <c r="L52" s="454"/>
      <c r="M52" s="452"/>
      <c r="N52" s="455" t="str">
        <f t="shared" si="0"/>
        <v/>
      </c>
      <c r="O52" s="456"/>
      <c r="P52" s="457"/>
      <c r="Q52" s="458"/>
      <c r="R52" s="433" t="str">
        <f>IFERROR(IF('Overview - Section A'!$AN$5="Funding Request",VLOOKUP(E52,'Overview - Section A'!$M$30:$P$31,4,FALSE),IF(Z52="","",Z52)),"")</f>
        <v/>
      </c>
      <c r="S52" s="433" t="b">
        <f t="shared" si="1"/>
        <v>0</v>
      </c>
      <c r="T52" s="433" t="s">
        <v>1024</v>
      </c>
      <c r="U52" s="433" t="str">
        <f t="array" ref="U52">IFERROR(IF(INDEX('Overview - Section A'!$AB$119:$AB$173,MATCH(LEFT(C52,255),LEFT('Overview - Section A'!$W$119:$W$173,255),0))=0,"",INDEX('Overview - Section A'!$AB$119:$AB$173,MATCH(LEFT(C52,255),LEFT('Overview - Section A'!$W$119:$W$173,255),0))),"")</f>
        <v>a1M36000004b8blEAA</v>
      </c>
      <c r="V52" s="459" t="str">
        <f>IFERROR(IF('Overview - Section A'!$AN$5="Funding Request",IF('Reference Records'!$B$276&lt;&gt;"",VLOOKUP(N52,'Reference Records'!$B$276:$C$277,2,FALSE),VLOOKUP(N52,'Reference Records'!$A$289:$C$290,3,FALSE)),VLOOKUP(N52,'Reference Records'!$A$293:$C$295,3,FALSE)),"")</f>
        <v/>
      </c>
      <c r="W52" s="460" t="s">
        <v>567</v>
      </c>
      <c r="X52" s="460" t="s">
        <v>579</v>
      </c>
      <c r="Y52" s="459"/>
      <c r="Z52" s="459"/>
      <c r="AA52" s="216"/>
      <c r="AB52" s="161"/>
      <c r="AC52" s="51"/>
    </row>
    <row r="53" spans="1:29" ht="47.1" customHeight="1" x14ac:dyDescent="0.3">
      <c r="A53" s="367">
        <v>45</v>
      </c>
      <c r="B53" s="450" t="str">
        <f>IFERROR(IF(D53="","",VLOOKUP(W53,'Reference records(soft deleted)'!$B$61:$D$89,3,FALSE)),"")</f>
        <v/>
      </c>
      <c r="C53" s="450" t="str">
        <f>IFERROR(IF(D53="","",VLOOKUP(X53,'Reference records(soft deleted)'!$B$171:$D$343,3,FALSE)),"")</f>
        <v/>
      </c>
      <c r="D53" s="451"/>
      <c r="E53" s="452" t="str">
        <f>IF('Overview - Section A'!$AN$5="Funding Request",IF(F53="Funding Request Place Holder","",F53),"")</f>
        <v/>
      </c>
      <c r="F53" s="453" t="str">
        <f>IFERROR(IF(Z53="","",VLOOKUP(Z53,'Overview - Section A'!$P$30:$Q$31,2,FALSE)),"")</f>
        <v/>
      </c>
      <c r="G53" s="454"/>
      <c r="H53" s="454"/>
      <c r="I53" s="454"/>
      <c r="J53" s="454"/>
      <c r="K53" s="454"/>
      <c r="L53" s="454"/>
      <c r="M53" s="452"/>
      <c r="N53" s="455" t="str">
        <f t="shared" si="0"/>
        <v/>
      </c>
      <c r="O53" s="456"/>
      <c r="P53" s="457"/>
      <c r="Q53" s="458"/>
      <c r="R53" s="433" t="str">
        <f>IFERROR(IF('Overview - Section A'!$AN$5="Funding Request",VLOOKUP(E53,'Overview - Section A'!$M$30:$P$31,4,FALSE),IF(Z53="","",Z53)),"")</f>
        <v/>
      </c>
      <c r="S53" s="433" t="b">
        <f t="shared" si="1"/>
        <v>0</v>
      </c>
      <c r="T53" s="433" t="s">
        <v>1025</v>
      </c>
      <c r="U53" s="433" t="str">
        <f t="array" ref="U53">IFERROR(IF(INDEX('Overview - Section A'!$AB$119:$AB$173,MATCH(LEFT(C53,255),LEFT('Overview - Section A'!$W$119:$W$173,255),0))=0,"",INDEX('Overview - Section A'!$AB$119:$AB$173,MATCH(LEFT(C53,255),LEFT('Overview - Section A'!$W$119:$W$173,255),0))),"")</f>
        <v>a1M36000004b8blEAA</v>
      </c>
      <c r="V53" s="459" t="str">
        <f>IFERROR(IF('Overview - Section A'!$AN$5="Funding Request",IF('Reference Records'!$B$276&lt;&gt;"",VLOOKUP(N53,'Reference Records'!$B$276:$C$277,2,FALSE),VLOOKUP(N53,'Reference Records'!$A$289:$C$290,3,FALSE)),VLOOKUP(N53,'Reference Records'!$A$293:$C$295,3,FALSE)),"")</f>
        <v/>
      </c>
      <c r="W53" s="460" t="s">
        <v>567</v>
      </c>
      <c r="X53" s="460" t="s">
        <v>579</v>
      </c>
      <c r="Y53" s="459"/>
      <c r="Z53" s="459"/>
      <c r="AA53" s="216"/>
      <c r="AB53" s="161"/>
      <c r="AC53" s="51"/>
    </row>
    <row r="54" spans="1:29" ht="47.1" customHeight="1" x14ac:dyDescent="0.3">
      <c r="A54" s="367">
        <v>46</v>
      </c>
      <c r="B54" s="450" t="str">
        <f>IFERROR(IF(D54="","",VLOOKUP(W54,'Reference records(soft deleted)'!$B$61:$D$89,3,FALSE)),"")</f>
        <v/>
      </c>
      <c r="C54" s="450" t="str">
        <f>IFERROR(IF(D54="","",VLOOKUP(X54,'Reference records(soft deleted)'!$B$171:$D$343,3,FALSE)),"")</f>
        <v/>
      </c>
      <c r="D54" s="451"/>
      <c r="E54" s="452" t="str">
        <f>IF('Overview - Section A'!$AN$5="Funding Request",IF(F54="Funding Request Place Holder","",F54),"")</f>
        <v/>
      </c>
      <c r="F54" s="453" t="str">
        <f>IFERROR(IF(Z54="","",VLOOKUP(Z54,'Overview - Section A'!$P$30:$Q$31,2,FALSE)),"")</f>
        <v/>
      </c>
      <c r="G54" s="454"/>
      <c r="H54" s="454"/>
      <c r="I54" s="454"/>
      <c r="J54" s="454"/>
      <c r="K54" s="454"/>
      <c r="L54" s="454"/>
      <c r="M54" s="452"/>
      <c r="N54" s="455" t="str">
        <f t="shared" si="0"/>
        <v/>
      </c>
      <c r="O54" s="456"/>
      <c r="P54" s="457"/>
      <c r="Q54" s="458"/>
      <c r="R54" s="433" t="str">
        <f>IFERROR(IF('Overview - Section A'!$AN$5="Funding Request",VLOOKUP(E54,'Overview - Section A'!$M$30:$P$31,4,FALSE),IF(Z54="","",Z54)),"")</f>
        <v/>
      </c>
      <c r="S54" s="433" t="b">
        <f t="shared" si="1"/>
        <v>0</v>
      </c>
      <c r="T54" s="433" t="s">
        <v>1026</v>
      </c>
      <c r="U54" s="433" t="str">
        <f t="array" ref="U54">IFERROR(IF(INDEX('Overview - Section A'!$AB$119:$AB$173,MATCH(LEFT(C54,255),LEFT('Overview - Section A'!$W$119:$W$173,255),0))=0,"",INDEX('Overview - Section A'!$AB$119:$AB$173,MATCH(LEFT(C54,255),LEFT('Overview - Section A'!$W$119:$W$173,255),0))),"")</f>
        <v>a1M36000004b8blEAA</v>
      </c>
      <c r="V54" s="459" t="str">
        <f>IFERROR(IF('Overview - Section A'!$AN$5="Funding Request",IF('Reference Records'!$B$276&lt;&gt;"",VLOOKUP(N54,'Reference Records'!$B$276:$C$277,2,FALSE),VLOOKUP(N54,'Reference Records'!$A$289:$C$290,3,FALSE)),VLOOKUP(N54,'Reference Records'!$A$293:$C$295,3,FALSE)),"")</f>
        <v/>
      </c>
      <c r="W54" s="460" t="s">
        <v>567</v>
      </c>
      <c r="X54" s="460" t="s">
        <v>579</v>
      </c>
      <c r="Y54" s="459"/>
      <c r="Z54" s="459"/>
      <c r="AA54" s="216"/>
      <c r="AB54" s="161"/>
      <c r="AC54" s="51"/>
    </row>
    <row r="55" spans="1:29" ht="47.1" customHeight="1" x14ac:dyDescent="0.3">
      <c r="A55" s="367">
        <v>47</v>
      </c>
      <c r="B55" s="450" t="str">
        <f>IFERROR(IF(D55="","",VLOOKUP(W55,'Reference records(soft deleted)'!$B$61:$D$89,3,FALSE)),"")</f>
        <v/>
      </c>
      <c r="C55" s="450" t="str">
        <f>IFERROR(IF(D55="","",VLOOKUP(X55,'Reference records(soft deleted)'!$B$171:$D$343,3,FALSE)),"")</f>
        <v/>
      </c>
      <c r="D55" s="451"/>
      <c r="E55" s="452" t="str">
        <f>IF('Overview - Section A'!$AN$5="Funding Request",IF(F55="Funding Request Place Holder","",F55),"")</f>
        <v/>
      </c>
      <c r="F55" s="453" t="str">
        <f>IFERROR(IF(Z55="","",VLOOKUP(Z55,'Overview - Section A'!$P$30:$Q$31,2,FALSE)),"")</f>
        <v/>
      </c>
      <c r="G55" s="454"/>
      <c r="H55" s="454"/>
      <c r="I55" s="454"/>
      <c r="J55" s="454"/>
      <c r="K55" s="454"/>
      <c r="L55" s="454"/>
      <c r="M55" s="452"/>
      <c r="N55" s="455" t="str">
        <f t="shared" si="0"/>
        <v/>
      </c>
      <c r="O55" s="456"/>
      <c r="P55" s="457"/>
      <c r="Q55" s="458"/>
      <c r="R55" s="433" t="str">
        <f>IFERROR(IF('Overview - Section A'!$AN$5="Funding Request",VLOOKUP(E55,'Overview - Section A'!$M$30:$P$31,4,FALSE),IF(Z55="","",Z55)),"")</f>
        <v/>
      </c>
      <c r="S55" s="433" t="b">
        <f t="shared" si="1"/>
        <v>0</v>
      </c>
      <c r="T55" s="433" t="s">
        <v>1027</v>
      </c>
      <c r="U55" s="433" t="str">
        <f t="array" ref="U55">IFERROR(IF(INDEX('Overview - Section A'!$AB$119:$AB$173,MATCH(LEFT(C55,255),LEFT('Overview - Section A'!$W$119:$W$173,255),0))=0,"",INDEX('Overview - Section A'!$AB$119:$AB$173,MATCH(LEFT(C55,255),LEFT('Overview - Section A'!$W$119:$W$173,255),0))),"")</f>
        <v>a1M36000004b8blEAA</v>
      </c>
      <c r="V55" s="459" t="str">
        <f>IFERROR(IF('Overview - Section A'!$AN$5="Funding Request",IF('Reference Records'!$B$276&lt;&gt;"",VLOOKUP(N55,'Reference Records'!$B$276:$C$277,2,FALSE),VLOOKUP(N55,'Reference Records'!$A$289:$C$290,3,FALSE)),VLOOKUP(N55,'Reference Records'!$A$293:$C$295,3,FALSE)),"")</f>
        <v/>
      </c>
      <c r="W55" s="460" t="s">
        <v>567</v>
      </c>
      <c r="X55" s="460" t="s">
        <v>579</v>
      </c>
      <c r="Y55" s="459"/>
      <c r="Z55" s="459"/>
      <c r="AA55" s="216"/>
      <c r="AB55" s="161"/>
      <c r="AC55" s="51"/>
    </row>
    <row r="56" spans="1:29" ht="47.1" customHeight="1" x14ac:dyDescent="0.3">
      <c r="A56" s="367">
        <v>48</v>
      </c>
      <c r="B56" s="450" t="str">
        <f>IFERROR(IF(D56="","",VLOOKUP(W56,'Reference records(soft deleted)'!$B$61:$D$89,3,FALSE)),"")</f>
        <v/>
      </c>
      <c r="C56" s="450" t="str">
        <f>IFERROR(IF(D56="","",VLOOKUP(X56,'Reference records(soft deleted)'!$B$171:$D$343,3,FALSE)),"")</f>
        <v/>
      </c>
      <c r="D56" s="451"/>
      <c r="E56" s="452" t="str">
        <f>IF('Overview - Section A'!$AN$5="Funding Request",IF(F56="Funding Request Place Holder","",F56),"")</f>
        <v/>
      </c>
      <c r="F56" s="453" t="str">
        <f>IFERROR(IF(Z56="","",VLOOKUP(Z56,'Overview - Section A'!$P$30:$Q$31,2,FALSE)),"")</f>
        <v/>
      </c>
      <c r="G56" s="454"/>
      <c r="H56" s="454"/>
      <c r="I56" s="454"/>
      <c r="J56" s="454"/>
      <c r="K56" s="454"/>
      <c r="L56" s="454"/>
      <c r="M56" s="452"/>
      <c r="N56" s="455" t="str">
        <f t="shared" si="0"/>
        <v/>
      </c>
      <c r="O56" s="456"/>
      <c r="P56" s="457"/>
      <c r="Q56" s="458"/>
      <c r="R56" s="433" t="str">
        <f>IFERROR(IF('Overview - Section A'!$AN$5="Funding Request",VLOOKUP(E56,'Overview - Section A'!$M$30:$P$31,4,FALSE),IF(Z56="","",Z56)),"")</f>
        <v/>
      </c>
      <c r="S56" s="433" t="b">
        <f t="shared" si="1"/>
        <v>0</v>
      </c>
      <c r="T56" s="433" t="s">
        <v>1028</v>
      </c>
      <c r="U56" s="433" t="str">
        <f t="array" ref="U56">IFERROR(IF(INDEX('Overview - Section A'!$AB$119:$AB$173,MATCH(LEFT(C56,255),LEFT('Overview - Section A'!$W$119:$W$173,255),0))=0,"",INDEX('Overview - Section A'!$AB$119:$AB$173,MATCH(LEFT(C56,255),LEFT('Overview - Section A'!$W$119:$W$173,255),0))),"")</f>
        <v>a1M36000004b8blEAA</v>
      </c>
      <c r="V56" s="459" t="str">
        <f>IFERROR(IF('Overview - Section A'!$AN$5="Funding Request",IF('Reference Records'!$B$276&lt;&gt;"",VLOOKUP(N56,'Reference Records'!$B$276:$C$277,2,FALSE),VLOOKUP(N56,'Reference Records'!$A$289:$C$290,3,FALSE)),VLOOKUP(N56,'Reference Records'!$A$293:$C$295,3,FALSE)),"")</f>
        <v/>
      </c>
      <c r="W56" s="460" t="s">
        <v>567</v>
      </c>
      <c r="X56" s="460" t="s">
        <v>579</v>
      </c>
      <c r="Y56" s="459"/>
      <c r="Z56" s="459"/>
      <c r="AA56" s="216"/>
      <c r="AB56" s="161"/>
      <c r="AC56" s="51"/>
    </row>
    <row r="57" spans="1:29" ht="47.1" customHeight="1" x14ac:dyDescent="0.3">
      <c r="A57" s="367">
        <v>49</v>
      </c>
      <c r="B57" s="450" t="str">
        <f>IFERROR(IF(D57="","",VLOOKUP(W57,'Reference records(soft deleted)'!$B$61:$D$89,3,FALSE)),"")</f>
        <v/>
      </c>
      <c r="C57" s="450" t="str">
        <f>IFERROR(IF(D57="","",VLOOKUP(X57,'Reference records(soft deleted)'!$B$171:$D$343,3,FALSE)),"")</f>
        <v/>
      </c>
      <c r="D57" s="451"/>
      <c r="E57" s="452" t="str">
        <f>IF('Overview - Section A'!$AN$5="Funding Request",IF(F57="Funding Request Place Holder","",F57),"")</f>
        <v/>
      </c>
      <c r="F57" s="453" t="str">
        <f>IFERROR(IF(Z57="","",VLOOKUP(Z57,'Overview - Section A'!$P$30:$Q$31,2,FALSE)),"")</f>
        <v/>
      </c>
      <c r="G57" s="454"/>
      <c r="H57" s="454"/>
      <c r="I57" s="454"/>
      <c r="J57" s="454"/>
      <c r="K57" s="454"/>
      <c r="L57" s="454"/>
      <c r="M57" s="452"/>
      <c r="N57" s="455" t="str">
        <f t="shared" si="0"/>
        <v/>
      </c>
      <c r="O57" s="456"/>
      <c r="P57" s="457"/>
      <c r="Q57" s="458"/>
      <c r="R57" s="433" t="str">
        <f>IFERROR(IF('Overview - Section A'!$AN$5="Funding Request",VLOOKUP(E57,'Overview - Section A'!$M$30:$P$31,4,FALSE),IF(Z57="","",Z57)),"")</f>
        <v/>
      </c>
      <c r="S57" s="433" t="b">
        <f t="shared" si="1"/>
        <v>0</v>
      </c>
      <c r="T57" s="433" t="s">
        <v>1029</v>
      </c>
      <c r="U57" s="433" t="str">
        <f t="array" ref="U57">IFERROR(IF(INDEX('Overview - Section A'!$AB$119:$AB$173,MATCH(LEFT(C57,255),LEFT('Overview - Section A'!$W$119:$W$173,255),0))=0,"",INDEX('Overview - Section A'!$AB$119:$AB$173,MATCH(LEFT(C57,255),LEFT('Overview - Section A'!$W$119:$W$173,255),0))),"")</f>
        <v>a1M36000004b8blEAA</v>
      </c>
      <c r="V57" s="459" t="str">
        <f>IFERROR(IF('Overview - Section A'!$AN$5="Funding Request",IF('Reference Records'!$B$276&lt;&gt;"",VLOOKUP(N57,'Reference Records'!$B$276:$C$277,2,FALSE),VLOOKUP(N57,'Reference Records'!$A$289:$C$290,3,FALSE)),VLOOKUP(N57,'Reference Records'!$A$293:$C$295,3,FALSE)),"")</f>
        <v/>
      </c>
      <c r="W57" s="460" t="s">
        <v>567</v>
      </c>
      <c r="X57" s="460" t="s">
        <v>579</v>
      </c>
      <c r="Y57" s="459"/>
      <c r="Z57" s="459"/>
      <c r="AA57" s="216"/>
      <c r="AB57" s="161"/>
      <c r="AC57" s="51"/>
    </row>
    <row r="58" spans="1:29" ht="47.1" customHeight="1" x14ac:dyDescent="0.3">
      <c r="A58" s="367">
        <v>50</v>
      </c>
      <c r="B58" s="450" t="str">
        <f>IFERROR(IF(D58="","",VLOOKUP(W58,'Reference records(soft deleted)'!$B$61:$D$89,3,FALSE)),"")</f>
        <v/>
      </c>
      <c r="C58" s="450" t="str">
        <f>IFERROR(IF(D58="","",VLOOKUP(X58,'Reference records(soft deleted)'!$B$171:$D$343,3,FALSE)),"")</f>
        <v/>
      </c>
      <c r="D58" s="451"/>
      <c r="E58" s="452" t="str">
        <f>IF('Overview - Section A'!$AN$5="Funding Request",IF(F58="Funding Request Place Holder","",F58),"")</f>
        <v/>
      </c>
      <c r="F58" s="453" t="str">
        <f>IFERROR(IF(Z58="","",VLOOKUP(Z58,'Overview - Section A'!$P$30:$Q$31,2,FALSE)),"")</f>
        <v/>
      </c>
      <c r="G58" s="454"/>
      <c r="H58" s="454"/>
      <c r="I58" s="454"/>
      <c r="J58" s="454"/>
      <c r="K58" s="454"/>
      <c r="L58" s="454"/>
      <c r="M58" s="452"/>
      <c r="N58" s="455" t="str">
        <f t="shared" si="0"/>
        <v/>
      </c>
      <c r="O58" s="456"/>
      <c r="P58" s="457"/>
      <c r="Q58" s="458"/>
      <c r="R58" s="433" t="str">
        <f>IFERROR(IF('Overview - Section A'!$AN$5="Funding Request",VLOOKUP(E58,'Overview - Section A'!$M$30:$P$31,4,FALSE),IF(Z58="","",Z58)),"")</f>
        <v/>
      </c>
      <c r="S58" s="433" t="b">
        <f t="shared" si="1"/>
        <v>0</v>
      </c>
      <c r="T58" s="433" t="s">
        <v>1030</v>
      </c>
      <c r="U58" s="433" t="str">
        <f t="array" ref="U58">IFERROR(IF(INDEX('Overview - Section A'!$AB$119:$AB$173,MATCH(LEFT(C58,255),LEFT('Overview - Section A'!$W$119:$W$173,255),0))=0,"",INDEX('Overview - Section A'!$AB$119:$AB$173,MATCH(LEFT(C58,255),LEFT('Overview - Section A'!$W$119:$W$173,255),0))),"")</f>
        <v>a1M36000004b8blEAA</v>
      </c>
      <c r="V58" s="459" t="str">
        <f>IFERROR(IF('Overview - Section A'!$AN$5="Funding Request",IF('Reference Records'!$B$276&lt;&gt;"",VLOOKUP(N58,'Reference Records'!$B$276:$C$277,2,FALSE),VLOOKUP(N58,'Reference Records'!$A$289:$C$290,3,FALSE)),VLOOKUP(N58,'Reference Records'!$A$293:$C$295,3,FALSE)),"")</f>
        <v/>
      </c>
      <c r="W58" s="460" t="s">
        <v>567</v>
      </c>
      <c r="X58" s="460" t="s">
        <v>579</v>
      </c>
      <c r="Y58" s="459"/>
      <c r="Z58" s="459"/>
      <c r="AA58" s="216"/>
      <c r="AB58" s="161"/>
      <c r="AC58" s="51"/>
    </row>
    <row r="59" spans="1:29" ht="47.1" customHeight="1" x14ac:dyDescent="0.3">
      <c r="A59" s="367">
        <v>51</v>
      </c>
      <c r="B59" s="450" t="str">
        <f>IFERROR(IF(D59="","",VLOOKUP(W59,'Reference records(soft deleted)'!$B$61:$D$89,3,FALSE)),"")</f>
        <v/>
      </c>
      <c r="C59" s="450" t="str">
        <f>IFERROR(IF(D59="","",VLOOKUP(X59,'Reference records(soft deleted)'!$B$171:$D$343,3,FALSE)),"")</f>
        <v/>
      </c>
      <c r="D59" s="451"/>
      <c r="E59" s="452" t="str">
        <f>IF('Overview - Section A'!$AN$5="Funding Request",IF(F59="Funding Request Place Holder","",F59),"")</f>
        <v/>
      </c>
      <c r="F59" s="453" t="str">
        <f>IFERROR(IF(Z59="","",VLOOKUP(Z59,'Overview - Section A'!$P$30:$Q$31,2,FALSE)),"")</f>
        <v/>
      </c>
      <c r="G59" s="454"/>
      <c r="H59" s="454"/>
      <c r="I59" s="454"/>
      <c r="J59" s="454"/>
      <c r="K59" s="454"/>
      <c r="L59" s="454"/>
      <c r="M59" s="452"/>
      <c r="N59" s="455" t="str">
        <f t="shared" si="0"/>
        <v/>
      </c>
      <c r="O59" s="456"/>
      <c r="P59" s="457"/>
      <c r="Q59" s="458"/>
      <c r="R59" s="433" t="str">
        <f>IFERROR(IF('Overview - Section A'!$AN$5="Funding Request",VLOOKUP(E59,'Overview - Section A'!$M$30:$P$31,4,FALSE),IF(Z59="","",Z59)),"")</f>
        <v/>
      </c>
      <c r="S59" s="433" t="b">
        <f t="shared" si="1"/>
        <v>0</v>
      </c>
      <c r="T59" s="433" t="s">
        <v>1031</v>
      </c>
      <c r="U59" s="433" t="str">
        <f t="array" ref="U59">IFERROR(IF(INDEX('Overview - Section A'!$AB$119:$AB$173,MATCH(LEFT(C59,255),LEFT('Overview - Section A'!$W$119:$W$173,255),0))=0,"",INDEX('Overview - Section A'!$AB$119:$AB$173,MATCH(LEFT(C59,255),LEFT('Overview - Section A'!$W$119:$W$173,255),0))),"")</f>
        <v>a1M36000004b8blEAA</v>
      </c>
      <c r="V59" s="459" t="str">
        <f>IFERROR(IF('Overview - Section A'!$AN$5="Funding Request",IF('Reference Records'!$B$276&lt;&gt;"",VLOOKUP(N59,'Reference Records'!$B$276:$C$277,2,FALSE),VLOOKUP(N59,'Reference Records'!$A$289:$C$290,3,FALSE)),VLOOKUP(N59,'Reference Records'!$A$293:$C$295,3,FALSE)),"")</f>
        <v/>
      </c>
      <c r="W59" s="460" t="s">
        <v>567</v>
      </c>
      <c r="X59" s="460" t="s">
        <v>579</v>
      </c>
      <c r="Y59" s="459"/>
      <c r="Z59" s="459"/>
      <c r="AA59" s="216"/>
      <c r="AB59" s="161"/>
      <c r="AC59" s="51"/>
    </row>
    <row r="60" spans="1:29" ht="47.1" customHeight="1" x14ac:dyDescent="0.3">
      <c r="A60" s="367">
        <v>52</v>
      </c>
      <c r="B60" s="450" t="str">
        <f>IFERROR(IF(D60="","",VLOOKUP(W60,'Reference records(soft deleted)'!$B$61:$D$89,3,FALSE)),"")</f>
        <v/>
      </c>
      <c r="C60" s="450" t="str">
        <f>IFERROR(IF(D60="","",VLOOKUP(X60,'Reference records(soft deleted)'!$B$171:$D$343,3,FALSE)),"")</f>
        <v/>
      </c>
      <c r="D60" s="451"/>
      <c r="E60" s="452" t="str">
        <f>IF('Overview - Section A'!$AN$5="Funding Request",IF(F60="Funding Request Place Holder","",F60),"")</f>
        <v/>
      </c>
      <c r="F60" s="453" t="str">
        <f>IFERROR(IF(Z60="","",VLOOKUP(Z60,'Overview - Section A'!$P$30:$Q$31,2,FALSE)),"")</f>
        <v/>
      </c>
      <c r="G60" s="454"/>
      <c r="H60" s="454"/>
      <c r="I60" s="454"/>
      <c r="J60" s="454"/>
      <c r="K60" s="454"/>
      <c r="L60" s="454"/>
      <c r="M60" s="452"/>
      <c r="N60" s="455" t="str">
        <f t="shared" si="0"/>
        <v/>
      </c>
      <c r="O60" s="456"/>
      <c r="P60" s="457"/>
      <c r="Q60" s="458"/>
      <c r="R60" s="433" t="str">
        <f>IFERROR(IF('Overview - Section A'!$AN$5="Funding Request",VLOOKUP(E60,'Overview - Section A'!$M$30:$P$31,4,FALSE),IF(Z60="","",Z60)),"")</f>
        <v/>
      </c>
      <c r="S60" s="433" t="b">
        <f t="shared" si="1"/>
        <v>0</v>
      </c>
      <c r="T60" s="433" t="s">
        <v>1032</v>
      </c>
      <c r="U60" s="433" t="str">
        <f t="array" ref="U60">IFERROR(IF(INDEX('Overview - Section A'!$AB$119:$AB$173,MATCH(LEFT(C60,255),LEFT('Overview - Section A'!$W$119:$W$173,255),0))=0,"",INDEX('Overview - Section A'!$AB$119:$AB$173,MATCH(LEFT(C60,255),LEFT('Overview - Section A'!$W$119:$W$173,255),0))),"")</f>
        <v>a1M36000004b8blEAA</v>
      </c>
      <c r="V60" s="459" t="str">
        <f>IFERROR(IF('Overview - Section A'!$AN$5="Funding Request",IF('Reference Records'!$B$276&lt;&gt;"",VLOOKUP(N60,'Reference Records'!$B$276:$C$277,2,FALSE),VLOOKUP(N60,'Reference Records'!$A$289:$C$290,3,FALSE)),VLOOKUP(N60,'Reference Records'!$A$293:$C$295,3,FALSE)),"")</f>
        <v/>
      </c>
      <c r="W60" s="460" t="s">
        <v>567</v>
      </c>
      <c r="X60" s="460" t="s">
        <v>579</v>
      </c>
      <c r="Y60" s="459"/>
      <c r="Z60" s="459"/>
      <c r="AA60" s="216"/>
      <c r="AB60" s="161"/>
      <c r="AC60" s="51"/>
    </row>
    <row r="61" spans="1:29" ht="47.1" customHeight="1" x14ac:dyDescent="0.3">
      <c r="A61" s="367">
        <v>53</v>
      </c>
      <c r="B61" s="450" t="str">
        <f>IFERROR(IF(D61="","",VLOOKUP(W61,'Reference records(soft deleted)'!$B$61:$D$89,3,FALSE)),"")</f>
        <v/>
      </c>
      <c r="C61" s="450" t="str">
        <f>IFERROR(IF(D61="","",VLOOKUP(X61,'Reference records(soft deleted)'!$B$171:$D$343,3,FALSE)),"")</f>
        <v/>
      </c>
      <c r="D61" s="451"/>
      <c r="E61" s="452" t="str">
        <f>IF('Overview - Section A'!$AN$5="Funding Request",IF(F61="Funding Request Place Holder","",F61),"")</f>
        <v/>
      </c>
      <c r="F61" s="453" t="str">
        <f>IFERROR(IF(Z61="","",VLOOKUP(Z61,'Overview - Section A'!$P$30:$Q$31,2,FALSE)),"")</f>
        <v/>
      </c>
      <c r="G61" s="454"/>
      <c r="H61" s="454"/>
      <c r="I61" s="454"/>
      <c r="J61" s="454"/>
      <c r="K61" s="454"/>
      <c r="L61" s="454"/>
      <c r="M61" s="452"/>
      <c r="N61" s="455" t="str">
        <f t="shared" si="0"/>
        <v/>
      </c>
      <c r="O61" s="456"/>
      <c r="P61" s="457"/>
      <c r="Q61" s="458"/>
      <c r="R61" s="433" t="str">
        <f>IFERROR(IF('Overview - Section A'!$AN$5="Funding Request",VLOOKUP(E61,'Overview - Section A'!$M$30:$P$31,4,FALSE),IF(Z61="","",Z61)),"")</f>
        <v/>
      </c>
      <c r="S61" s="433" t="b">
        <f t="shared" si="1"/>
        <v>0</v>
      </c>
      <c r="T61" s="433" t="s">
        <v>1033</v>
      </c>
      <c r="U61" s="433" t="str">
        <f t="array" ref="U61">IFERROR(IF(INDEX('Overview - Section A'!$AB$119:$AB$173,MATCH(LEFT(C61,255),LEFT('Overview - Section A'!$W$119:$W$173,255),0))=0,"",INDEX('Overview - Section A'!$AB$119:$AB$173,MATCH(LEFT(C61,255),LEFT('Overview - Section A'!$W$119:$W$173,255),0))),"")</f>
        <v>a1M36000004b8blEAA</v>
      </c>
      <c r="V61" s="459" t="str">
        <f>IFERROR(IF('Overview - Section A'!$AN$5="Funding Request",IF('Reference Records'!$B$276&lt;&gt;"",VLOOKUP(N61,'Reference Records'!$B$276:$C$277,2,FALSE),VLOOKUP(N61,'Reference Records'!$A$289:$C$290,3,FALSE)),VLOOKUP(N61,'Reference Records'!$A$293:$C$295,3,FALSE)),"")</f>
        <v/>
      </c>
      <c r="W61" s="460" t="s">
        <v>567</v>
      </c>
      <c r="X61" s="460" t="s">
        <v>579</v>
      </c>
      <c r="Y61" s="459"/>
      <c r="Z61" s="459"/>
      <c r="AA61" s="216"/>
      <c r="AB61" s="161"/>
      <c r="AC61" s="51"/>
    </row>
    <row r="62" spans="1:29" ht="47.1" customHeight="1" x14ac:dyDescent="0.3">
      <c r="A62" s="367">
        <v>54</v>
      </c>
      <c r="B62" s="450" t="str">
        <f>IFERROR(IF(D62="","",VLOOKUP(W62,'Reference records(soft deleted)'!$B$61:$D$89,3,FALSE)),"")</f>
        <v/>
      </c>
      <c r="C62" s="450" t="str">
        <f>IFERROR(IF(D62="","",VLOOKUP(X62,'Reference records(soft deleted)'!$B$171:$D$343,3,FALSE)),"")</f>
        <v/>
      </c>
      <c r="D62" s="451"/>
      <c r="E62" s="452" t="str">
        <f>IF('Overview - Section A'!$AN$5="Funding Request",IF(F62="Funding Request Place Holder","",F62),"")</f>
        <v/>
      </c>
      <c r="F62" s="453" t="str">
        <f>IFERROR(IF(Z62="","",VLOOKUP(Z62,'Overview - Section A'!$P$30:$Q$31,2,FALSE)),"")</f>
        <v/>
      </c>
      <c r="G62" s="454"/>
      <c r="H62" s="454"/>
      <c r="I62" s="454"/>
      <c r="J62" s="454"/>
      <c r="K62" s="454"/>
      <c r="L62" s="454"/>
      <c r="M62" s="452"/>
      <c r="N62" s="455" t="str">
        <f t="shared" si="0"/>
        <v/>
      </c>
      <c r="O62" s="456"/>
      <c r="P62" s="457"/>
      <c r="Q62" s="458"/>
      <c r="R62" s="433" t="str">
        <f>IFERROR(IF('Overview - Section A'!$AN$5="Funding Request",VLOOKUP(E62,'Overview - Section A'!$M$30:$P$31,4,FALSE),IF(Z62="","",Z62)),"")</f>
        <v/>
      </c>
      <c r="S62" s="433" t="b">
        <f t="shared" si="1"/>
        <v>0</v>
      </c>
      <c r="T62" s="433" t="s">
        <v>1034</v>
      </c>
      <c r="U62" s="433" t="str">
        <f t="array" ref="U62">IFERROR(IF(INDEX('Overview - Section A'!$AB$119:$AB$173,MATCH(LEFT(C62,255),LEFT('Overview - Section A'!$W$119:$W$173,255),0))=0,"",INDEX('Overview - Section A'!$AB$119:$AB$173,MATCH(LEFT(C62,255),LEFT('Overview - Section A'!$W$119:$W$173,255),0))),"")</f>
        <v>a1M36000004b8blEAA</v>
      </c>
      <c r="V62" s="459" t="str">
        <f>IFERROR(IF('Overview - Section A'!$AN$5="Funding Request",IF('Reference Records'!$B$276&lt;&gt;"",VLOOKUP(N62,'Reference Records'!$B$276:$C$277,2,FALSE),VLOOKUP(N62,'Reference Records'!$A$289:$C$290,3,FALSE)),VLOOKUP(N62,'Reference Records'!$A$293:$C$295,3,FALSE)),"")</f>
        <v/>
      </c>
      <c r="W62" s="460" t="s">
        <v>567</v>
      </c>
      <c r="X62" s="460" t="s">
        <v>579</v>
      </c>
      <c r="Y62" s="459"/>
      <c r="Z62" s="459"/>
      <c r="AA62" s="216"/>
      <c r="AB62" s="161"/>
      <c r="AC62" s="51"/>
    </row>
    <row r="63" spans="1:29" ht="47.1" customHeight="1" x14ac:dyDescent="0.3">
      <c r="A63" s="367">
        <v>55</v>
      </c>
      <c r="B63" s="450" t="str">
        <f>IFERROR(IF(D63="","",VLOOKUP(W63,'Reference records(soft deleted)'!$B$61:$D$89,3,FALSE)),"")</f>
        <v/>
      </c>
      <c r="C63" s="450" t="str">
        <f>IFERROR(IF(D63="","",VLOOKUP(X63,'Reference records(soft deleted)'!$B$171:$D$343,3,FALSE)),"")</f>
        <v/>
      </c>
      <c r="D63" s="451"/>
      <c r="E63" s="452" t="str">
        <f>IF('Overview - Section A'!$AN$5="Funding Request",IF(F63="Funding Request Place Holder","",F63),"")</f>
        <v/>
      </c>
      <c r="F63" s="453" t="str">
        <f>IFERROR(IF(Z63="","",VLOOKUP(Z63,'Overview - Section A'!$P$30:$Q$31,2,FALSE)),"")</f>
        <v/>
      </c>
      <c r="G63" s="454"/>
      <c r="H63" s="454"/>
      <c r="I63" s="454"/>
      <c r="J63" s="454"/>
      <c r="K63" s="454"/>
      <c r="L63" s="454"/>
      <c r="M63" s="452"/>
      <c r="N63" s="455" t="str">
        <f t="shared" si="0"/>
        <v/>
      </c>
      <c r="O63" s="456"/>
      <c r="P63" s="457"/>
      <c r="Q63" s="458"/>
      <c r="R63" s="433" t="str">
        <f>IFERROR(IF('Overview - Section A'!$AN$5="Funding Request",VLOOKUP(E63,'Overview - Section A'!$M$30:$P$31,4,FALSE),IF(Z63="","",Z63)),"")</f>
        <v/>
      </c>
      <c r="S63" s="433" t="b">
        <f t="shared" si="1"/>
        <v>0</v>
      </c>
      <c r="T63" s="433" t="s">
        <v>1035</v>
      </c>
      <c r="U63" s="433" t="str">
        <f t="array" ref="U63">IFERROR(IF(INDEX('Overview - Section A'!$AB$119:$AB$173,MATCH(LEFT(C63,255),LEFT('Overview - Section A'!$W$119:$W$173,255),0))=0,"",INDEX('Overview - Section A'!$AB$119:$AB$173,MATCH(LEFT(C63,255),LEFT('Overview - Section A'!$W$119:$W$173,255),0))),"")</f>
        <v>a1M36000004b8blEAA</v>
      </c>
      <c r="V63" s="459" t="str">
        <f>IFERROR(IF('Overview - Section A'!$AN$5="Funding Request",IF('Reference Records'!$B$276&lt;&gt;"",VLOOKUP(N63,'Reference Records'!$B$276:$C$277,2,FALSE),VLOOKUP(N63,'Reference Records'!$A$289:$C$290,3,FALSE)),VLOOKUP(N63,'Reference Records'!$A$293:$C$295,3,FALSE)),"")</f>
        <v/>
      </c>
      <c r="W63" s="460" t="s">
        <v>567</v>
      </c>
      <c r="X63" s="460" t="s">
        <v>579</v>
      </c>
      <c r="Y63" s="459"/>
      <c r="Z63" s="459"/>
      <c r="AA63" s="216"/>
      <c r="AB63" s="161"/>
      <c r="AC63" s="51"/>
    </row>
    <row r="64" spans="1:29" ht="47.1" customHeight="1" x14ac:dyDescent="0.3">
      <c r="A64" s="367">
        <v>56</v>
      </c>
      <c r="B64" s="450" t="str">
        <f>IFERROR(IF(D64="","",VLOOKUP(W64,'Reference records(soft deleted)'!$B$61:$D$89,3,FALSE)),"")</f>
        <v/>
      </c>
      <c r="C64" s="450" t="str">
        <f>IFERROR(IF(D64="","",VLOOKUP(X64,'Reference records(soft deleted)'!$B$171:$D$343,3,FALSE)),"")</f>
        <v/>
      </c>
      <c r="D64" s="451"/>
      <c r="E64" s="452" t="str">
        <f>IF('Overview - Section A'!$AN$5="Funding Request",IF(F64="Funding Request Place Holder","",F64),"")</f>
        <v/>
      </c>
      <c r="F64" s="453" t="str">
        <f>IFERROR(IF(Z64="","",VLOOKUP(Z64,'Overview - Section A'!$P$30:$Q$31,2,FALSE)),"")</f>
        <v/>
      </c>
      <c r="G64" s="454"/>
      <c r="H64" s="454"/>
      <c r="I64" s="454"/>
      <c r="J64" s="454"/>
      <c r="K64" s="454"/>
      <c r="L64" s="454"/>
      <c r="M64" s="452"/>
      <c r="N64" s="455" t="str">
        <f t="shared" si="0"/>
        <v/>
      </c>
      <c r="O64" s="456"/>
      <c r="P64" s="457"/>
      <c r="Q64" s="458"/>
      <c r="R64" s="433" t="str">
        <f>IFERROR(IF('Overview - Section A'!$AN$5="Funding Request",VLOOKUP(E64,'Overview - Section A'!$M$30:$P$31,4,FALSE),IF(Z64="","",Z64)),"")</f>
        <v/>
      </c>
      <c r="S64" s="433" t="b">
        <f t="shared" si="1"/>
        <v>0</v>
      </c>
      <c r="T64" s="433" t="s">
        <v>1036</v>
      </c>
      <c r="U64" s="433" t="str">
        <f t="array" ref="U64">IFERROR(IF(INDEX('Overview - Section A'!$AB$119:$AB$173,MATCH(LEFT(C64,255),LEFT('Overview - Section A'!$W$119:$W$173,255),0))=0,"",INDEX('Overview - Section A'!$AB$119:$AB$173,MATCH(LEFT(C64,255),LEFT('Overview - Section A'!$W$119:$W$173,255),0))),"")</f>
        <v>a1M36000004b8blEAA</v>
      </c>
      <c r="V64" s="459" t="str">
        <f>IFERROR(IF('Overview - Section A'!$AN$5="Funding Request",IF('Reference Records'!$B$276&lt;&gt;"",VLOOKUP(N64,'Reference Records'!$B$276:$C$277,2,FALSE),VLOOKUP(N64,'Reference Records'!$A$289:$C$290,3,FALSE)),VLOOKUP(N64,'Reference Records'!$A$293:$C$295,3,FALSE)),"")</f>
        <v/>
      </c>
      <c r="W64" s="460" t="s">
        <v>567</v>
      </c>
      <c r="X64" s="460" t="s">
        <v>579</v>
      </c>
      <c r="Y64" s="459"/>
      <c r="Z64" s="459"/>
      <c r="AA64" s="216"/>
      <c r="AB64" s="161"/>
      <c r="AC64" s="51"/>
    </row>
    <row r="65" spans="1:29" ht="47.1" customHeight="1" x14ac:dyDescent="0.3">
      <c r="A65" s="367">
        <v>57</v>
      </c>
      <c r="B65" s="450" t="str">
        <f>IFERROR(IF(D65="","",VLOOKUP(W65,'Reference records(soft deleted)'!$B$61:$D$89,3,FALSE)),"")</f>
        <v/>
      </c>
      <c r="C65" s="450" t="str">
        <f>IFERROR(IF(D65="","",VLOOKUP(X65,'Reference records(soft deleted)'!$B$171:$D$343,3,FALSE)),"")</f>
        <v/>
      </c>
      <c r="D65" s="451"/>
      <c r="E65" s="452" t="str">
        <f>IF('Overview - Section A'!$AN$5="Funding Request",IF(F65="Funding Request Place Holder","",F65),"")</f>
        <v/>
      </c>
      <c r="F65" s="453" t="str">
        <f>IFERROR(IF(Z65="","",VLOOKUP(Z65,'Overview - Section A'!$P$30:$Q$31,2,FALSE)),"")</f>
        <v/>
      </c>
      <c r="G65" s="454"/>
      <c r="H65" s="454"/>
      <c r="I65" s="454"/>
      <c r="J65" s="454"/>
      <c r="K65" s="454"/>
      <c r="L65" s="454"/>
      <c r="M65" s="452"/>
      <c r="N65" s="455" t="str">
        <f t="shared" si="0"/>
        <v/>
      </c>
      <c r="O65" s="456"/>
      <c r="P65" s="457"/>
      <c r="Q65" s="458"/>
      <c r="R65" s="433" t="str">
        <f>IFERROR(IF('Overview - Section A'!$AN$5="Funding Request",VLOOKUP(E65,'Overview - Section A'!$M$30:$P$31,4,FALSE),IF(Z65="","",Z65)),"")</f>
        <v/>
      </c>
      <c r="S65" s="433" t="b">
        <f t="shared" si="1"/>
        <v>0</v>
      </c>
      <c r="T65" s="433" t="s">
        <v>1037</v>
      </c>
      <c r="U65" s="433" t="str">
        <f t="array" ref="U65">IFERROR(IF(INDEX('Overview - Section A'!$AB$119:$AB$173,MATCH(LEFT(C65,255),LEFT('Overview - Section A'!$W$119:$W$173,255),0))=0,"",INDEX('Overview - Section A'!$AB$119:$AB$173,MATCH(LEFT(C65,255),LEFT('Overview - Section A'!$W$119:$W$173,255),0))),"")</f>
        <v>a1M36000004b8blEAA</v>
      </c>
      <c r="V65" s="459" t="str">
        <f>IFERROR(IF('Overview - Section A'!$AN$5="Funding Request",IF('Reference Records'!$B$276&lt;&gt;"",VLOOKUP(N65,'Reference Records'!$B$276:$C$277,2,FALSE),VLOOKUP(N65,'Reference Records'!$A$289:$C$290,3,FALSE)),VLOOKUP(N65,'Reference Records'!$A$293:$C$295,3,FALSE)),"")</f>
        <v/>
      </c>
      <c r="W65" s="460" t="s">
        <v>567</v>
      </c>
      <c r="X65" s="460" t="s">
        <v>579</v>
      </c>
      <c r="Y65" s="459"/>
      <c r="Z65" s="459"/>
      <c r="AA65" s="216"/>
      <c r="AB65" s="161"/>
      <c r="AC65" s="51"/>
    </row>
    <row r="66" spans="1:29" ht="47.1" customHeight="1" x14ac:dyDescent="0.3">
      <c r="A66" s="367">
        <v>58</v>
      </c>
      <c r="B66" s="450" t="str">
        <f>IFERROR(IF(D66="","",VLOOKUP(W66,'Reference records(soft deleted)'!$B$61:$D$89,3,FALSE)),"")</f>
        <v/>
      </c>
      <c r="C66" s="450" t="str">
        <f>IFERROR(IF(D66="","",VLOOKUP(X66,'Reference records(soft deleted)'!$B$171:$D$343,3,FALSE)),"")</f>
        <v/>
      </c>
      <c r="D66" s="451"/>
      <c r="E66" s="452" t="str">
        <f>IF('Overview - Section A'!$AN$5="Funding Request",IF(F66="Funding Request Place Holder","",F66),"")</f>
        <v/>
      </c>
      <c r="F66" s="453" t="str">
        <f>IFERROR(IF(Z66="","",VLOOKUP(Z66,'Overview - Section A'!$P$30:$Q$31,2,FALSE)),"")</f>
        <v/>
      </c>
      <c r="G66" s="454"/>
      <c r="H66" s="454"/>
      <c r="I66" s="454"/>
      <c r="J66" s="454"/>
      <c r="K66" s="454"/>
      <c r="L66" s="454"/>
      <c r="M66" s="452"/>
      <c r="N66" s="455" t="str">
        <f t="shared" si="0"/>
        <v/>
      </c>
      <c r="O66" s="456"/>
      <c r="P66" s="457"/>
      <c r="Q66" s="458"/>
      <c r="R66" s="433" t="str">
        <f>IFERROR(IF('Overview - Section A'!$AN$5="Funding Request",VLOOKUP(E66,'Overview - Section A'!$M$30:$P$31,4,FALSE),IF(Z66="","",Z66)),"")</f>
        <v/>
      </c>
      <c r="S66" s="433" t="b">
        <f t="shared" si="1"/>
        <v>0</v>
      </c>
      <c r="T66" s="433" t="s">
        <v>1038</v>
      </c>
      <c r="U66" s="433" t="str">
        <f t="array" ref="U66">IFERROR(IF(INDEX('Overview - Section A'!$AB$119:$AB$173,MATCH(LEFT(C66,255),LEFT('Overview - Section A'!$W$119:$W$173,255),0))=0,"",INDEX('Overview - Section A'!$AB$119:$AB$173,MATCH(LEFT(C66,255),LEFT('Overview - Section A'!$W$119:$W$173,255),0))),"")</f>
        <v>a1M36000004b8blEAA</v>
      </c>
      <c r="V66" s="459" t="str">
        <f>IFERROR(IF('Overview - Section A'!$AN$5="Funding Request",IF('Reference Records'!$B$276&lt;&gt;"",VLOOKUP(N66,'Reference Records'!$B$276:$C$277,2,FALSE),VLOOKUP(N66,'Reference Records'!$A$289:$C$290,3,FALSE)),VLOOKUP(N66,'Reference Records'!$A$293:$C$295,3,FALSE)),"")</f>
        <v/>
      </c>
      <c r="W66" s="460" t="s">
        <v>567</v>
      </c>
      <c r="X66" s="460" t="s">
        <v>579</v>
      </c>
      <c r="Y66" s="459"/>
      <c r="Z66" s="459"/>
      <c r="AA66" s="216"/>
      <c r="AB66" s="161"/>
      <c r="AC66" s="51"/>
    </row>
    <row r="67" spans="1:29" ht="47.1" customHeight="1" x14ac:dyDescent="0.3">
      <c r="A67" s="367">
        <v>59</v>
      </c>
      <c r="B67" s="450" t="str">
        <f>IFERROR(IF(D67="","",VLOOKUP(W67,'Reference records(soft deleted)'!$B$61:$D$89,3,FALSE)),"")</f>
        <v/>
      </c>
      <c r="C67" s="450" t="str">
        <f>IFERROR(IF(D67="","",VLOOKUP(X67,'Reference records(soft deleted)'!$B$171:$D$343,3,FALSE)),"")</f>
        <v/>
      </c>
      <c r="D67" s="451"/>
      <c r="E67" s="452" t="str">
        <f>IF('Overview - Section A'!$AN$5="Funding Request",IF(F67="Funding Request Place Holder","",F67),"")</f>
        <v/>
      </c>
      <c r="F67" s="453" t="str">
        <f>IFERROR(IF(Z67="","",VLOOKUP(Z67,'Overview - Section A'!$P$30:$Q$31,2,FALSE)),"")</f>
        <v/>
      </c>
      <c r="G67" s="454"/>
      <c r="H67" s="454"/>
      <c r="I67" s="454"/>
      <c r="J67" s="454"/>
      <c r="K67" s="454"/>
      <c r="L67" s="454"/>
      <c r="M67" s="452"/>
      <c r="N67" s="455" t="str">
        <f t="shared" si="0"/>
        <v/>
      </c>
      <c r="O67" s="456"/>
      <c r="P67" s="457"/>
      <c r="Q67" s="458"/>
      <c r="R67" s="433" t="str">
        <f>IFERROR(IF('Overview - Section A'!$AN$5="Funding Request",VLOOKUP(E67,'Overview - Section A'!$M$30:$P$31,4,FALSE),IF(Z67="","",Z67)),"")</f>
        <v/>
      </c>
      <c r="S67" s="433" t="b">
        <f t="shared" si="1"/>
        <v>0</v>
      </c>
      <c r="T67" s="433" t="s">
        <v>1039</v>
      </c>
      <c r="U67" s="433" t="str">
        <f t="array" ref="U67">IFERROR(IF(INDEX('Overview - Section A'!$AB$119:$AB$173,MATCH(LEFT(C67,255),LEFT('Overview - Section A'!$W$119:$W$173,255),0))=0,"",INDEX('Overview - Section A'!$AB$119:$AB$173,MATCH(LEFT(C67,255),LEFT('Overview - Section A'!$W$119:$W$173,255),0))),"")</f>
        <v>a1M36000004b8blEAA</v>
      </c>
      <c r="V67" s="459" t="str">
        <f>IFERROR(IF('Overview - Section A'!$AN$5="Funding Request",IF('Reference Records'!$B$276&lt;&gt;"",VLOOKUP(N67,'Reference Records'!$B$276:$C$277,2,FALSE),VLOOKUP(N67,'Reference Records'!$A$289:$C$290,3,FALSE)),VLOOKUP(N67,'Reference Records'!$A$293:$C$295,3,FALSE)),"")</f>
        <v/>
      </c>
      <c r="W67" s="460" t="s">
        <v>567</v>
      </c>
      <c r="X67" s="460" t="s">
        <v>579</v>
      </c>
      <c r="Y67" s="459"/>
      <c r="Z67" s="459"/>
      <c r="AA67" s="216"/>
      <c r="AB67" s="161"/>
      <c r="AC67" s="51"/>
    </row>
    <row r="68" spans="1:29" ht="47.1" customHeight="1" x14ac:dyDescent="0.3">
      <c r="A68" s="367">
        <v>60</v>
      </c>
      <c r="B68" s="450" t="str">
        <f>IFERROR(IF(D68="","",VLOOKUP(W68,'Reference records(soft deleted)'!$B$61:$D$89,3,FALSE)),"")</f>
        <v/>
      </c>
      <c r="C68" s="450" t="str">
        <f>IFERROR(IF(D68="","",VLOOKUP(X68,'Reference records(soft deleted)'!$B$171:$D$343,3,FALSE)),"")</f>
        <v/>
      </c>
      <c r="D68" s="451"/>
      <c r="E68" s="452" t="str">
        <f>IF('Overview - Section A'!$AN$5="Funding Request",IF(F68="Funding Request Place Holder","",F68),"")</f>
        <v/>
      </c>
      <c r="F68" s="453" t="str">
        <f>IFERROR(IF(Z68="","",VLOOKUP(Z68,'Overview - Section A'!$P$30:$Q$31,2,FALSE)),"")</f>
        <v/>
      </c>
      <c r="G68" s="454"/>
      <c r="H68" s="454"/>
      <c r="I68" s="454"/>
      <c r="J68" s="454"/>
      <c r="K68" s="454"/>
      <c r="L68" s="454"/>
      <c r="M68" s="452"/>
      <c r="N68" s="455" t="str">
        <f t="shared" si="0"/>
        <v/>
      </c>
      <c r="O68" s="456"/>
      <c r="P68" s="457"/>
      <c r="Q68" s="458"/>
      <c r="R68" s="433" t="str">
        <f>IFERROR(IF('Overview - Section A'!$AN$5="Funding Request",VLOOKUP(E68,'Overview - Section A'!$M$30:$P$31,4,FALSE),IF(Z68="","",Z68)),"")</f>
        <v/>
      </c>
      <c r="S68" s="433" t="b">
        <f t="shared" si="1"/>
        <v>0</v>
      </c>
      <c r="T68" s="433" t="s">
        <v>1040</v>
      </c>
      <c r="U68" s="433" t="str">
        <f t="array" ref="U68">IFERROR(IF(INDEX('Overview - Section A'!$AB$119:$AB$173,MATCH(LEFT(C68,255),LEFT('Overview - Section A'!$W$119:$W$173,255),0))=0,"",INDEX('Overview - Section A'!$AB$119:$AB$173,MATCH(LEFT(C68,255),LEFT('Overview - Section A'!$W$119:$W$173,255),0))),"")</f>
        <v>a1M36000004b8blEAA</v>
      </c>
      <c r="V68" s="459" t="str">
        <f>IFERROR(IF('Overview - Section A'!$AN$5="Funding Request",IF('Reference Records'!$B$276&lt;&gt;"",VLOOKUP(N68,'Reference Records'!$B$276:$C$277,2,FALSE),VLOOKUP(N68,'Reference Records'!$A$289:$C$290,3,FALSE)),VLOOKUP(N68,'Reference Records'!$A$293:$C$295,3,FALSE)),"")</f>
        <v/>
      </c>
      <c r="W68" s="460" t="s">
        <v>567</v>
      </c>
      <c r="X68" s="460" t="s">
        <v>579</v>
      </c>
      <c r="Y68" s="459"/>
      <c r="Z68" s="459"/>
      <c r="AA68" s="216"/>
      <c r="AB68" s="161"/>
      <c r="AC68" s="51"/>
    </row>
    <row r="69" spans="1:29" ht="47.1" customHeight="1" x14ac:dyDescent="0.3">
      <c r="A69" s="367">
        <v>61</v>
      </c>
      <c r="B69" s="450" t="str">
        <f>IFERROR(IF(D69="","",VLOOKUP(W69,'Reference records(soft deleted)'!$B$61:$D$89,3,FALSE)),"")</f>
        <v/>
      </c>
      <c r="C69" s="450" t="str">
        <f>IFERROR(IF(D69="","",VLOOKUP(X69,'Reference records(soft deleted)'!$B$171:$D$343,3,FALSE)),"")</f>
        <v/>
      </c>
      <c r="D69" s="451"/>
      <c r="E69" s="452" t="str">
        <f>IF('Overview - Section A'!$AN$5="Funding Request",IF(F69="Funding Request Place Holder","",F69),"")</f>
        <v/>
      </c>
      <c r="F69" s="453" t="str">
        <f>IFERROR(IF(Z69="","",VLOOKUP(Z69,'Overview - Section A'!$P$30:$Q$31,2,FALSE)),"")</f>
        <v/>
      </c>
      <c r="G69" s="454"/>
      <c r="H69" s="454"/>
      <c r="I69" s="454"/>
      <c r="J69" s="454"/>
      <c r="K69" s="454"/>
      <c r="L69" s="454"/>
      <c r="M69" s="452"/>
      <c r="N69" s="455" t="str">
        <f t="shared" si="0"/>
        <v/>
      </c>
      <c r="O69" s="456"/>
      <c r="P69" s="457"/>
      <c r="Q69" s="458"/>
      <c r="R69" s="433" t="str">
        <f>IFERROR(IF('Overview - Section A'!$AN$5="Funding Request",VLOOKUP(E69,'Overview - Section A'!$M$30:$P$31,4,FALSE),IF(Z69="","",Z69)),"")</f>
        <v/>
      </c>
      <c r="S69" s="433" t="b">
        <f t="shared" si="1"/>
        <v>0</v>
      </c>
      <c r="T69" s="433" t="s">
        <v>1041</v>
      </c>
      <c r="U69" s="433" t="str">
        <f t="array" ref="U69">IFERROR(IF(INDEX('Overview - Section A'!$AB$119:$AB$173,MATCH(LEFT(C69,255),LEFT('Overview - Section A'!$W$119:$W$173,255),0))=0,"",INDEX('Overview - Section A'!$AB$119:$AB$173,MATCH(LEFT(C69,255),LEFT('Overview - Section A'!$W$119:$W$173,255),0))),"")</f>
        <v>a1M36000004b8blEAA</v>
      </c>
      <c r="V69" s="459" t="str">
        <f>IFERROR(IF('Overview - Section A'!$AN$5="Funding Request",IF('Reference Records'!$B$276&lt;&gt;"",VLOOKUP(N69,'Reference Records'!$B$276:$C$277,2,FALSE),VLOOKUP(N69,'Reference Records'!$A$289:$C$290,3,FALSE)),VLOOKUP(N69,'Reference Records'!$A$293:$C$295,3,FALSE)),"")</f>
        <v/>
      </c>
      <c r="W69" s="460" t="s">
        <v>567</v>
      </c>
      <c r="X69" s="460" t="s">
        <v>579</v>
      </c>
      <c r="Y69" s="459"/>
      <c r="Z69" s="459"/>
      <c r="AA69" s="216"/>
      <c r="AB69" s="161"/>
      <c r="AC69" s="51"/>
    </row>
    <row r="70" spans="1:29" ht="47.1" customHeight="1" x14ac:dyDescent="0.3">
      <c r="A70" s="367">
        <v>62</v>
      </c>
      <c r="B70" s="450" t="str">
        <f>IFERROR(IF(D70="","",VLOOKUP(W70,'Reference records(soft deleted)'!$B$61:$D$89,3,FALSE)),"")</f>
        <v/>
      </c>
      <c r="C70" s="450" t="str">
        <f>IFERROR(IF(D70="","",VLOOKUP(X70,'Reference records(soft deleted)'!$B$171:$D$343,3,FALSE)),"")</f>
        <v/>
      </c>
      <c r="D70" s="451"/>
      <c r="E70" s="452" t="str">
        <f>IF('Overview - Section A'!$AN$5="Funding Request",IF(F70="Funding Request Place Holder","",F70),"")</f>
        <v/>
      </c>
      <c r="F70" s="453" t="str">
        <f>IFERROR(IF(Z70="","",VLOOKUP(Z70,'Overview - Section A'!$P$30:$Q$31,2,FALSE)),"")</f>
        <v/>
      </c>
      <c r="G70" s="454"/>
      <c r="H70" s="454"/>
      <c r="I70" s="454"/>
      <c r="J70" s="454"/>
      <c r="K70" s="454"/>
      <c r="L70" s="454"/>
      <c r="M70" s="452"/>
      <c r="N70" s="455" t="str">
        <f t="shared" si="0"/>
        <v/>
      </c>
      <c r="O70" s="456"/>
      <c r="P70" s="457"/>
      <c r="Q70" s="458"/>
      <c r="R70" s="433" t="str">
        <f>IFERROR(IF('Overview - Section A'!$AN$5="Funding Request",VLOOKUP(E70,'Overview - Section A'!$M$30:$P$31,4,FALSE),IF(Z70="","",Z70)),"")</f>
        <v/>
      </c>
      <c r="S70" s="433" t="b">
        <f t="shared" si="1"/>
        <v>0</v>
      </c>
      <c r="T70" s="433" t="s">
        <v>1042</v>
      </c>
      <c r="U70" s="433" t="str">
        <f t="array" ref="U70">IFERROR(IF(INDEX('Overview - Section A'!$AB$119:$AB$173,MATCH(LEFT(C70,255),LEFT('Overview - Section A'!$W$119:$W$173,255),0))=0,"",INDEX('Overview - Section A'!$AB$119:$AB$173,MATCH(LEFT(C70,255),LEFT('Overview - Section A'!$W$119:$W$173,255),0))),"")</f>
        <v>a1M36000004b8blEAA</v>
      </c>
      <c r="V70" s="459" t="str">
        <f>IFERROR(IF('Overview - Section A'!$AN$5="Funding Request",IF('Reference Records'!$B$276&lt;&gt;"",VLOOKUP(N70,'Reference Records'!$B$276:$C$277,2,FALSE),VLOOKUP(N70,'Reference Records'!$A$289:$C$290,3,FALSE)),VLOOKUP(N70,'Reference Records'!$A$293:$C$295,3,FALSE)),"")</f>
        <v/>
      </c>
      <c r="W70" s="460" t="s">
        <v>567</v>
      </c>
      <c r="X70" s="460" t="s">
        <v>579</v>
      </c>
      <c r="Y70" s="459"/>
      <c r="Z70" s="459"/>
      <c r="AA70" s="216"/>
      <c r="AB70" s="161"/>
      <c r="AC70" s="51"/>
    </row>
    <row r="71" spans="1:29" ht="47.1" customHeight="1" x14ac:dyDescent="0.3">
      <c r="A71" s="367">
        <v>63</v>
      </c>
      <c r="B71" s="450" t="str">
        <f>IFERROR(IF(D71="","",VLOOKUP(W71,'Reference records(soft deleted)'!$B$61:$D$89,3,FALSE)),"")</f>
        <v/>
      </c>
      <c r="C71" s="450" t="str">
        <f>IFERROR(IF(D71="","",VLOOKUP(X71,'Reference records(soft deleted)'!$B$171:$D$343,3,FALSE)),"")</f>
        <v/>
      </c>
      <c r="D71" s="451"/>
      <c r="E71" s="452" t="str">
        <f>IF('Overview - Section A'!$AN$5="Funding Request",IF(F71="Funding Request Place Holder","",F71),"")</f>
        <v/>
      </c>
      <c r="F71" s="453" t="str">
        <f>IFERROR(IF(Z71="","",VLOOKUP(Z71,'Overview - Section A'!$P$30:$Q$31,2,FALSE)),"")</f>
        <v/>
      </c>
      <c r="G71" s="454"/>
      <c r="H71" s="454"/>
      <c r="I71" s="454"/>
      <c r="J71" s="454"/>
      <c r="K71" s="454"/>
      <c r="L71" s="454"/>
      <c r="M71" s="452"/>
      <c r="N71" s="455" t="str">
        <f t="shared" si="0"/>
        <v/>
      </c>
      <c r="O71" s="456"/>
      <c r="P71" s="457"/>
      <c r="Q71" s="458"/>
      <c r="R71" s="433" t="str">
        <f>IFERROR(IF('Overview - Section A'!$AN$5="Funding Request",VLOOKUP(E71,'Overview - Section A'!$M$30:$P$31,4,FALSE),IF(Z71="","",Z71)),"")</f>
        <v/>
      </c>
      <c r="S71" s="433" t="b">
        <f t="shared" si="1"/>
        <v>0</v>
      </c>
      <c r="T71" s="433" t="s">
        <v>1043</v>
      </c>
      <c r="U71" s="433" t="str">
        <f t="array" ref="U71">IFERROR(IF(INDEX('Overview - Section A'!$AB$119:$AB$173,MATCH(LEFT(C71,255),LEFT('Overview - Section A'!$W$119:$W$173,255),0))=0,"",INDEX('Overview - Section A'!$AB$119:$AB$173,MATCH(LEFT(C71,255),LEFT('Overview - Section A'!$W$119:$W$173,255),0))),"")</f>
        <v>a1M36000004b8blEAA</v>
      </c>
      <c r="V71" s="459" t="str">
        <f>IFERROR(IF('Overview - Section A'!$AN$5="Funding Request",IF('Reference Records'!$B$276&lt;&gt;"",VLOOKUP(N71,'Reference Records'!$B$276:$C$277,2,FALSE),VLOOKUP(N71,'Reference Records'!$A$289:$C$290,3,FALSE)),VLOOKUP(N71,'Reference Records'!$A$293:$C$295,3,FALSE)),"")</f>
        <v/>
      </c>
      <c r="W71" s="460" t="s">
        <v>567</v>
      </c>
      <c r="X71" s="460" t="s">
        <v>579</v>
      </c>
      <c r="Y71" s="459"/>
      <c r="Z71" s="459"/>
      <c r="AA71" s="216"/>
      <c r="AB71" s="161"/>
      <c r="AC71" s="51"/>
    </row>
    <row r="72" spans="1:29" ht="47.1" customHeight="1" x14ac:dyDescent="0.3">
      <c r="A72" s="367">
        <v>64</v>
      </c>
      <c r="B72" s="450" t="str">
        <f>IFERROR(IF(D72="","",VLOOKUP(W72,'Reference records(soft deleted)'!$B$61:$D$89,3,FALSE)),"")</f>
        <v/>
      </c>
      <c r="C72" s="450" t="str">
        <f>IFERROR(IF(D72="","",VLOOKUP(X72,'Reference records(soft deleted)'!$B$171:$D$343,3,FALSE)),"")</f>
        <v/>
      </c>
      <c r="D72" s="451"/>
      <c r="E72" s="452" t="str">
        <f>IF('Overview - Section A'!$AN$5="Funding Request",IF(F72="Funding Request Place Holder","",F72),"")</f>
        <v/>
      </c>
      <c r="F72" s="453" t="str">
        <f>IFERROR(IF(Z72="","",VLOOKUP(Z72,'Overview - Section A'!$P$30:$Q$31,2,FALSE)),"")</f>
        <v/>
      </c>
      <c r="G72" s="454"/>
      <c r="H72" s="454"/>
      <c r="I72" s="454"/>
      <c r="J72" s="454"/>
      <c r="K72" s="454"/>
      <c r="L72" s="454"/>
      <c r="M72" s="452"/>
      <c r="N72" s="455" t="str">
        <f t="shared" si="0"/>
        <v/>
      </c>
      <c r="O72" s="456"/>
      <c r="P72" s="457"/>
      <c r="Q72" s="458"/>
      <c r="R72" s="433" t="str">
        <f>IFERROR(IF('Overview - Section A'!$AN$5="Funding Request",VLOOKUP(E72,'Overview - Section A'!$M$30:$P$31,4,FALSE),IF(Z72="","",Z72)),"")</f>
        <v/>
      </c>
      <c r="S72" s="433" t="b">
        <f t="shared" si="1"/>
        <v>0</v>
      </c>
      <c r="T72" s="433" t="s">
        <v>1044</v>
      </c>
      <c r="U72" s="433" t="str">
        <f t="array" ref="U72">IFERROR(IF(INDEX('Overview - Section A'!$AB$119:$AB$173,MATCH(LEFT(C72,255),LEFT('Overview - Section A'!$W$119:$W$173,255),0))=0,"",INDEX('Overview - Section A'!$AB$119:$AB$173,MATCH(LEFT(C72,255),LEFT('Overview - Section A'!$W$119:$W$173,255),0))),"")</f>
        <v>a1M36000004b8blEAA</v>
      </c>
      <c r="V72" s="459" t="str">
        <f>IFERROR(IF('Overview - Section A'!$AN$5="Funding Request",IF('Reference Records'!$B$276&lt;&gt;"",VLOOKUP(N72,'Reference Records'!$B$276:$C$277,2,FALSE),VLOOKUP(N72,'Reference Records'!$A$289:$C$290,3,FALSE)),VLOOKUP(N72,'Reference Records'!$A$293:$C$295,3,FALSE)),"")</f>
        <v/>
      </c>
      <c r="W72" s="460" t="s">
        <v>567</v>
      </c>
      <c r="X72" s="460" t="s">
        <v>579</v>
      </c>
      <c r="Y72" s="459"/>
      <c r="Z72" s="459"/>
      <c r="AA72" s="216"/>
      <c r="AB72" s="161"/>
      <c r="AC72" s="51"/>
    </row>
    <row r="73" spans="1:29" ht="47.1" customHeight="1" x14ac:dyDescent="0.3">
      <c r="A73" s="367">
        <v>65</v>
      </c>
      <c r="B73" s="450" t="str">
        <f>IFERROR(IF(D73="","",VLOOKUP(W73,'Reference records(soft deleted)'!$B$61:$D$89,3,FALSE)),"")</f>
        <v/>
      </c>
      <c r="C73" s="450" t="str">
        <f>IFERROR(IF(D73="","",VLOOKUP(X73,'Reference records(soft deleted)'!$B$171:$D$343,3,FALSE)),"")</f>
        <v/>
      </c>
      <c r="D73" s="451"/>
      <c r="E73" s="452" t="str">
        <f>IF('Overview - Section A'!$AN$5="Funding Request",IF(F73="Funding Request Place Holder","",F73),"")</f>
        <v/>
      </c>
      <c r="F73" s="453" t="str">
        <f>IFERROR(IF(Z73="","",VLOOKUP(Z73,'Overview - Section A'!$P$30:$Q$31,2,FALSE)),"")</f>
        <v/>
      </c>
      <c r="G73" s="454"/>
      <c r="H73" s="454"/>
      <c r="I73" s="454"/>
      <c r="J73" s="454"/>
      <c r="K73" s="454"/>
      <c r="L73" s="454"/>
      <c r="M73" s="452"/>
      <c r="N73" s="455" t="str">
        <f t="shared" ref="N73:N88" si="2">IFERROR(IF(Y73="","",Y73),"")</f>
        <v/>
      </c>
      <c r="O73" s="456"/>
      <c r="P73" s="457"/>
      <c r="Q73" s="458"/>
      <c r="R73" s="433" t="str">
        <f>IFERROR(IF('Overview - Section A'!$AN$5="Funding Request",VLOOKUP(E73,'Overview - Section A'!$M$30:$P$31,4,FALSE),IF(Z73="","",Z73)),"")</f>
        <v/>
      </c>
      <c r="S73" s="433" t="b">
        <f t="shared" ref="S73:S88" si="3">IFERROR(IF(N73&lt;&gt;"",TRUE,FALSE),FALSE)</f>
        <v>0</v>
      </c>
      <c r="T73" s="433" t="s">
        <v>1045</v>
      </c>
      <c r="U73" s="433" t="str">
        <f t="array" ref="U73">IFERROR(IF(INDEX('Overview - Section A'!$AB$119:$AB$173,MATCH(LEFT(C73,255),LEFT('Overview - Section A'!$W$119:$W$173,255),0))=0,"",INDEX('Overview - Section A'!$AB$119:$AB$173,MATCH(LEFT(C73,255),LEFT('Overview - Section A'!$W$119:$W$173,255),0))),"")</f>
        <v>a1M36000004b8blEAA</v>
      </c>
      <c r="V73" s="459" t="str">
        <f>IFERROR(IF('Overview - Section A'!$AN$5="Funding Request",IF('Reference Records'!$B$276&lt;&gt;"",VLOOKUP(N73,'Reference Records'!$B$276:$C$277,2,FALSE),VLOOKUP(N73,'Reference Records'!$A$289:$C$290,3,FALSE)),VLOOKUP(N73,'Reference Records'!$A$293:$C$295,3,FALSE)),"")</f>
        <v/>
      </c>
      <c r="W73" s="460" t="s">
        <v>567</v>
      </c>
      <c r="X73" s="460" t="s">
        <v>579</v>
      </c>
      <c r="Y73" s="459"/>
      <c r="Z73" s="459"/>
      <c r="AA73" s="216"/>
      <c r="AB73" s="161"/>
      <c r="AC73" s="51"/>
    </row>
    <row r="74" spans="1:29" ht="47.1" customHeight="1" x14ac:dyDescent="0.3">
      <c r="A74" s="367">
        <v>66</v>
      </c>
      <c r="B74" s="450" t="str">
        <f>IFERROR(IF(D74="","",VLOOKUP(W74,'Reference records(soft deleted)'!$B$61:$D$89,3,FALSE)),"")</f>
        <v/>
      </c>
      <c r="C74" s="450" t="str">
        <f>IFERROR(IF(D74="","",VLOOKUP(X74,'Reference records(soft deleted)'!$B$171:$D$343,3,FALSE)),"")</f>
        <v/>
      </c>
      <c r="D74" s="451"/>
      <c r="E74" s="452" t="str">
        <f>IF('Overview - Section A'!$AN$5="Funding Request",IF(F74="Funding Request Place Holder","",F74),"")</f>
        <v/>
      </c>
      <c r="F74" s="453" t="str">
        <f>IFERROR(IF(Z74="","",VLOOKUP(Z74,'Overview - Section A'!$P$30:$Q$31,2,FALSE)),"")</f>
        <v/>
      </c>
      <c r="G74" s="454"/>
      <c r="H74" s="454"/>
      <c r="I74" s="454"/>
      <c r="J74" s="454"/>
      <c r="K74" s="454"/>
      <c r="L74" s="454"/>
      <c r="M74" s="452"/>
      <c r="N74" s="455" t="str">
        <f t="shared" si="2"/>
        <v/>
      </c>
      <c r="O74" s="456"/>
      <c r="P74" s="457"/>
      <c r="Q74" s="458"/>
      <c r="R74" s="433" t="str">
        <f>IFERROR(IF('Overview - Section A'!$AN$5="Funding Request",VLOOKUP(E74,'Overview - Section A'!$M$30:$P$31,4,FALSE),IF(Z74="","",Z74)),"")</f>
        <v/>
      </c>
      <c r="S74" s="433" t="b">
        <f t="shared" si="3"/>
        <v>0</v>
      </c>
      <c r="T74" s="433" t="s">
        <v>1046</v>
      </c>
      <c r="U74" s="433" t="str">
        <f t="array" ref="U74">IFERROR(IF(INDEX('Overview - Section A'!$AB$119:$AB$173,MATCH(LEFT(C74,255),LEFT('Overview - Section A'!$W$119:$W$173,255),0))=0,"",INDEX('Overview - Section A'!$AB$119:$AB$173,MATCH(LEFT(C74,255),LEFT('Overview - Section A'!$W$119:$W$173,255),0))),"")</f>
        <v>a1M36000004b8blEAA</v>
      </c>
      <c r="V74" s="459" t="str">
        <f>IFERROR(IF('Overview - Section A'!$AN$5="Funding Request",IF('Reference Records'!$B$276&lt;&gt;"",VLOOKUP(N74,'Reference Records'!$B$276:$C$277,2,FALSE),VLOOKUP(N74,'Reference Records'!$A$289:$C$290,3,FALSE)),VLOOKUP(N74,'Reference Records'!$A$293:$C$295,3,FALSE)),"")</f>
        <v/>
      </c>
      <c r="W74" s="460" t="s">
        <v>567</v>
      </c>
      <c r="X74" s="460" t="s">
        <v>579</v>
      </c>
      <c r="Y74" s="459"/>
      <c r="Z74" s="459"/>
      <c r="AA74" s="216"/>
      <c r="AB74" s="161"/>
      <c r="AC74" s="51"/>
    </row>
    <row r="75" spans="1:29" ht="47.1" customHeight="1" x14ac:dyDescent="0.3">
      <c r="A75" s="367">
        <v>67</v>
      </c>
      <c r="B75" s="450" t="str">
        <f>IFERROR(IF(D75="","",VLOOKUP(W75,'Reference records(soft deleted)'!$B$61:$D$89,3,FALSE)),"")</f>
        <v/>
      </c>
      <c r="C75" s="450" t="str">
        <f>IFERROR(IF(D75="","",VLOOKUP(X75,'Reference records(soft deleted)'!$B$171:$D$343,3,FALSE)),"")</f>
        <v/>
      </c>
      <c r="D75" s="451"/>
      <c r="E75" s="452" t="str">
        <f>IF('Overview - Section A'!$AN$5="Funding Request",IF(F75="Funding Request Place Holder","",F75),"")</f>
        <v/>
      </c>
      <c r="F75" s="453" t="str">
        <f>IFERROR(IF(Z75="","",VLOOKUP(Z75,'Overview - Section A'!$P$30:$Q$31,2,FALSE)),"")</f>
        <v/>
      </c>
      <c r="G75" s="454"/>
      <c r="H75" s="454"/>
      <c r="I75" s="454"/>
      <c r="J75" s="454"/>
      <c r="K75" s="454"/>
      <c r="L75" s="454"/>
      <c r="M75" s="452"/>
      <c r="N75" s="455" t="str">
        <f t="shared" si="2"/>
        <v/>
      </c>
      <c r="O75" s="456"/>
      <c r="P75" s="457"/>
      <c r="Q75" s="458"/>
      <c r="R75" s="433" t="str">
        <f>IFERROR(IF('Overview - Section A'!$AN$5="Funding Request",VLOOKUP(E75,'Overview - Section A'!$M$30:$P$31,4,FALSE),IF(Z75="","",Z75)),"")</f>
        <v/>
      </c>
      <c r="S75" s="433" t="b">
        <f t="shared" si="3"/>
        <v>0</v>
      </c>
      <c r="T75" s="433" t="s">
        <v>1047</v>
      </c>
      <c r="U75" s="433" t="str">
        <f t="array" ref="U75">IFERROR(IF(INDEX('Overview - Section A'!$AB$119:$AB$173,MATCH(LEFT(C75,255),LEFT('Overview - Section A'!$W$119:$W$173,255),0))=0,"",INDEX('Overview - Section A'!$AB$119:$AB$173,MATCH(LEFT(C75,255),LEFT('Overview - Section A'!$W$119:$W$173,255),0))),"")</f>
        <v>a1M36000004b8blEAA</v>
      </c>
      <c r="V75" s="459" t="str">
        <f>IFERROR(IF('Overview - Section A'!$AN$5="Funding Request",IF('Reference Records'!$B$276&lt;&gt;"",VLOOKUP(N75,'Reference Records'!$B$276:$C$277,2,FALSE),VLOOKUP(N75,'Reference Records'!$A$289:$C$290,3,FALSE)),VLOOKUP(N75,'Reference Records'!$A$293:$C$295,3,FALSE)),"")</f>
        <v/>
      </c>
      <c r="W75" s="460" t="s">
        <v>567</v>
      </c>
      <c r="X75" s="460" t="s">
        <v>579</v>
      </c>
      <c r="Y75" s="459"/>
      <c r="Z75" s="459"/>
      <c r="AA75" s="216"/>
      <c r="AB75" s="161"/>
      <c r="AC75" s="51"/>
    </row>
    <row r="76" spans="1:29" ht="47.1" customHeight="1" x14ac:dyDescent="0.3">
      <c r="A76" s="367">
        <v>68</v>
      </c>
      <c r="B76" s="450" t="str">
        <f>IFERROR(IF(D76="","",VLOOKUP(W76,'Reference records(soft deleted)'!$B$61:$D$89,3,FALSE)),"")</f>
        <v/>
      </c>
      <c r="C76" s="450" t="str">
        <f>IFERROR(IF(D76="","",VLOOKUP(X76,'Reference records(soft deleted)'!$B$171:$D$343,3,FALSE)),"")</f>
        <v/>
      </c>
      <c r="D76" s="451"/>
      <c r="E76" s="452" t="str">
        <f>IF('Overview - Section A'!$AN$5="Funding Request",IF(F76="Funding Request Place Holder","",F76),"")</f>
        <v/>
      </c>
      <c r="F76" s="453" t="str">
        <f>IFERROR(IF(Z76="","",VLOOKUP(Z76,'Overview - Section A'!$P$30:$Q$31,2,FALSE)),"")</f>
        <v/>
      </c>
      <c r="G76" s="454"/>
      <c r="H76" s="454"/>
      <c r="I76" s="454"/>
      <c r="J76" s="454"/>
      <c r="K76" s="454"/>
      <c r="L76" s="454"/>
      <c r="M76" s="452"/>
      <c r="N76" s="455" t="str">
        <f t="shared" si="2"/>
        <v/>
      </c>
      <c r="O76" s="456"/>
      <c r="P76" s="457"/>
      <c r="Q76" s="458"/>
      <c r="R76" s="433" t="str">
        <f>IFERROR(IF('Overview - Section A'!$AN$5="Funding Request",VLOOKUP(E76,'Overview - Section A'!$M$30:$P$31,4,FALSE),IF(Z76="","",Z76)),"")</f>
        <v/>
      </c>
      <c r="S76" s="433" t="b">
        <f t="shared" si="3"/>
        <v>0</v>
      </c>
      <c r="T76" s="433" t="s">
        <v>1048</v>
      </c>
      <c r="U76" s="433" t="str">
        <f t="array" ref="U76">IFERROR(IF(INDEX('Overview - Section A'!$AB$119:$AB$173,MATCH(LEFT(C76,255),LEFT('Overview - Section A'!$W$119:$W$173,255),0))=0,"",INDEX('Overview - Section A'!$AB$119:$AB$173,MATCH(LEFT(C76,255),LEFT('Overview - Section A'!$W$119:$W$173,255),0))),"")</f>
        <v>a1M36000004b8blEAA</v>
      </c>
      <c r="V76" s="459" t="str">
        <f>IFERROR(IF('Overview - Section A'!$AN$5="Funding Request",IF('Reference Records'!$B$276&lt;&gt;"",VLOOKUP(N76,'Reference Records'!$B$276:$C$277,2,FALSE),VLOOKUP(N76,'Reference Records'!$A$289:$C$290,3,FALSE)),VLOOKUP(N76,'Reference Records'!$A$293:$C$295,3,FALSE)),"")</f>
        <v/>
      </c>
      <c r="W76" s="460" t="s">
        <v>567</v>
      </c>
      <c r="X76" s="460" t="s">
        <v>579</v>
      </c>
      <c r="Y76" s="459"/>
      <c r="Z76" s="459"/>
      <c r="AA76" s="216"/>
      <c r="AB76" s="161"/>
      <c r="AC76" s="51"/>
    </row>
    <row r="77" spans="1:29" ht="47.1" customHeight="1" x14ac:dyDescent="0.3">
      <c r="A77" s="367">
        <v>69</v>
      </c>
      <c r="B77" s="450" t="str">
        <f>IFERROR(IF(D77="","",VLOOKUP(W77,'Reference records(soft deleted)'!$B$61:$D$89,3,FALSE)),"")</f>
        <v/>
      </c>
      <c r="C77" s="450" t="str">
        <f>IFERROR(IF(D77="","",VLOOKUP(X77,'Reference records(soft deleted)'!$B$171:$D$343,3,FALSE)),"")</f>
        <v/>
      </c>
      <c r="D77" s="451"/>
      <c r="E77" s="452" t="str">
        <f>IF('Overview - Section A'!$AN$5="Funding Request",IF(F77="Funding Request Place Holder","",F77),"")</f>
        <v/>
      </c>
      <c r="F77" s="453" t="str">
        <f>IFERROR(IF(Z77="","",VLOOKUP(Z77,'Overview - Section A'!$P$30:$Q$31,2,FALSE)),"")</f>
        <v/>
      </c>
      <c r="G77" s="454"/>
      <c r="H77" s="454"/>
      <c r="I77" s="454"/>
      <c r="J77" s="454"/>
      <c r="K77" s="454"/>
      <c r="L77" s="454"/>
      <c r="M77" s="452"/>
      <c r="N77" s="455" t="str">
        <f t="shared" si="2"/>
        <v/>
      </c>
      <c r="O77" s="456"/>
      <c r="P77" s="457"/>
      <c r="Q77" s="458"/>
      <c r="R77" s="433" t="str">
        <f>IFERROR(IF('Overview - Section A'!$AN$5="Funding Request",VLOOKUP(E77,'Overview - Section A'!$M$30:$P$31,4,FALSE),IF(Z77="","",Z77)),"")</f>
        <v/>
      </c>
      <c r="S77" s="433" t="b">
        <f t="shared" si="3"/>
        <v>0</v>
      </c>
      <c r="T77" s="433" t="s">
        <v>1049</v>
      </c>
      <c r="U77" s="433" t="str">
        <f t="array" ref="U77">IFERROR(IF(INDEX('Overview - Section A'!$AB$119:$AB$173,MATCH(LEFT(C77,255),LEFT('Overview - Section A'!$W$119:$W$173,255),0))=0,"",INDEX('Overview - Section A'!$AB$119:$AB$173,MATCH(LEFT(C77,255),LEFT('Overview - Section A'!$W$119:$W$173,255),0))),"")</f>
        <v>a1M36000004b8blEAA</v>
      </c>
      <c r="V77" s="459" t="str">
        <f>IFERROR(IF('Overview - Section A'!$AN$5="Funding Request",IF('Reference Records'!$B$276&lt;&gt;"",VLOOKUP(N77,'Reference Records'!$B$276:$C$277,2,FALSE),VLOOKUP(N77,'Reference Records'!$A$289:$C$290,3,FALSE)),VLOOKUP(N77,'Reference Records'!$A$293:$C$295,3,FALSE)),"")</f>
        <v/>
      </c>
      <c r="W77" s="460" t="s">
        <v>567</v>
      </c>
      <c r="X77" s="460" t="s">
        <v>579</v>
      </c>
      <c r="Y77" s="459"/>
      <c r="Z77" s="459"/>
      <c r="AA77" s="216"/>
      <c r="AB77" s="161"/>
      <c r="AC77" s="51"/>
    </row>
    <row r="78" spans="1:29" ht="47.1" customHeight="1" x14ac:dyDescent="0.3">
      <c r="A78" s="367">
        <v>70</v>
      </c>
      <c r="B78" s="450" t="str">
        <f>IFERROR(IF(D78="","",VLOOKUP(W78,'Reference records(soft deleted)'!$B$61:$D$89,3,FALSE)),"")</f>
        <v/>
      </c>
      <c r="C78" s="450" t="str">
        <f>IFERROR(IF(D78="","",VLOOKUP(X78,'Reference records(soft deleted)'!$B$171:$D$343,3,FALSE)),"")</f>
        <v/>
      </c>
      <c r="D78" s="451"/>
      <c r="E78" s="452" t="str">
        <f>IF('Overview - Section A'!$AN$5="Funding Request",IF(F78="Funding Request Place Holder","",F78),"")</f>
        <v/>
      </c>
      <c r="F78" s="453" t="str">
        <f>IFERROR(IF(Z78="","",VLOOKUP(Z78,'Overview - Section A'!$P$30:$Q$31,2,FALSE)),"")</f>
        <v/>
      </c>
      <c r="G78" s="454"/>
      <c r="H78" s="454"/>
      <c r="I78" s="454"/>
      <c r="J78" s="454"/>
      <c r="K78" s="454"/>
      <c r="L78" s="454"/>
      <c r="M78" s="452"/>
      <c r="N78" s="455" t="str">
        <f t="shared" si="2"/>
        <v/>
      </c>
      <c r="O78" s="456"/>
      <c r="P78" s="457"/>
      <c r="Q78" s="458"/>
      <c r="R78" s="433" t="str">
        <f>IFERROR(IF('Overview - Section A'!$AN$5="Funding Request",VLOOKUP(E78,'Overview - Section A'!$M$30:$P$31,4,FALSE),IF(Z78="","",Z78)),"")</f>
        <v/>
      </c>
      <c r="S78" s="433" t="b">
        <f t="shared" si="3"/>
        <v>0</v>
      </c>
      <c r="T78" s="433" t="s">
        <v>1050</v>
      </c>
      <c r="U78" s="433" t="str">
        <f t="array" ref="U78">IFERROR(IF(INDEX('Overview - Section A'!$AB$119:$AB$173,MATCH(LEFT(C78,255),LEFT('Overview - Section A'!$W$119:$W$173,255),0))=0,"",INDEX('Overview - Section A'!$AB$119:$AB$173,MATCH(LEFT(C78,255),LEFT('Overview - Section A'!$W$119:$W$173,255),0))),"")</f>
        <v>a1M36000004b8blEAA</v>
      </c>
      <c r="V78" s="459" t="str">
        <f>IFERROR(IF('Overview - Section A'!$AN$5="Funding Request",IF('Reference Records'!$B$276&lt;&gt;"",VLOOKUP(N78,'Reference Records'!$B$276:$C$277,2,FALSE),VLOOKUP(N78,'Reference Records'!$A$289:$C$290,3,FALSE)),VLOOKUP(N78,'Reference Records'!$A$293:$C$295,3,FALSE)),"")</f>
        <v/>
      </c>
      <c r="W78" s="460" t="s">
        <v>567</v>
      </c>
      <c r="X78" s="460" t="s">
        <v>579</v>
      </c>
      <c r="Y78" s="459"/>
      <c r="Z78" s="459"/>
      <c r="AA78" s="216"/>
      <c r="AB78" s="161"/>
      <c r="AC78" s="51"/>
    </row>
    <row r="79" spans="1:29" ht="47.1" customHeight="1" x14ac:dyDescent="0.3">
      <c r="A79" s="367">
        <v>71</v>
      </c>
      <c r="B79" s="450" t="str">
        <f>IFERROR(IF(D79="","",VLOOKUP(W79,'Reference records(soft deleted)'!$B$61:$D$89,3,FALSE)),"")</f>
        <v/>
      </c>
      <c r="C79" s="450" t="str">
        <f>IFERROR(IF(D79="","",VLOOKUP(X79,'Reference records(soft deleted)'!$B$171:$D$343,3,FALSE)),"")</f>
        <v/>
      </c>
      <c r="D79" s="451"/>
      <c r="E79" s="452" t="str">
        <f>IF('Overview - Section A'!$AN$5="Funding Request",IF(F79="Funding Request Place Holder","",F79),"")</f>
        <v/>
      </c>
      <c r="F79" s="453" t="str">
        <f>IFERROR(IF(Z79="","",VLOOKUP(Z79,'Overview - Section A'!$P$30:$Q$31,2,FALSE)),"")</f>
        <v/>
      </c>
      <c r="G79" s="454"/>
      <c r="H79" s="454"/>
      <c r="I79" s="454"/>
      <c r="J79" s="454"/>
      <c r="K79" s="454"/>
      <c r="L79" s="454"/>
      <c r="M79" s="452"/>
      <c r="N79" s="455" t="str">
        <f t="shared" si="2"/>
        <v/>
      </c>
      <c r="O79" s="456"/>
      <c r="P79" s="457"/>
      <c r="Q79" s="458"/>
      <c r="R79" s="433" t="str">
        <f>IFERROR(IF('Overview - Section A'!$AN$5="Funding Request",VLOOKUP(E79,'Overview - Section A'!$M$30:$P$31,4,FALSE),IF(Z79="","",Z79)),"")</f>
        <v/>
      </c>
      <c r="S79" s="433" t="b">
        <f t="shared" si="3"/>
        <v>0</v>
      </c>
      <c r="T79" s="433" t="s">
        <v>1051</v>
      </c>
      <c r="U79" s="433" t="str">
        <f t="array" ref="U79">IFERROR(IF(INDEX('Overview - Section A'!$AB$119:$AB$173,MATCH(LEFT(C79,255),LEFT('Overview - Section A'!$W$119:$W$173,255),0))=0,"",INDEX('Overview - Section A'!$AB$119:$AB$173,MATCH(LEFT(C79,255),LEFT('Overview - Section A'!$W$119:$W$173,255),0))),"")</f>
        <v>a1M36000004b8blEAA</v>
      </c>
      <c r="V79" s="459" t="str">
        <f>IFERROR(IF('Overview - Section A'!$AN$5="Funding Request",IF('Reference Records'!$B$276&lt;&gt;"",VLOOKUP(N79,'Reference Records'!$B$276:$C$277,2,FALSE),VLOOKUP(N79,'Reference Records'!$A$289:$C$290,3,FALSE)),VLOOKUP(N79,'Reference Records'!$A$293:$C$295,3,FALSE)),"")</f>
        <v/>
      </c>
      <c r="W79" s="460" t="s">
        <v>567</v>
      </c>
      <c r="X79" s="460" t="s">
        <v>579</v>
      </c>
      <c r="Y79" s="459"/>
      <c r="Z79" s="459"/>
      <c r="AA79" s="216"/>
      <c r="AB79" s="161"/>
      <c r="AC79" s="51"/>
    </row>
    <row r="80" spans="1:29" ht="47.1" customHeight="1" x14ac:dyDescent="0.3">
      <c r="A80" s="367">
        <v>72</v>
      </c>
      <c r="B80" s="450" t="str">
        <f>IFERROR(IF(D80="","",VLOOKUP(W80,'Reference records(soft deleted)'!$B$61:$D$89,3,FALSE)),"")</f>
        <v/>
      </c>
      <c r="C80" s="450" t="str">
        <f>IFERROR(IF(D80="","",VLOOKUP(X80,'Reference records(soft deleted)'!$B$171:$D$343,3,FALSE)),"")</f>
        <v/>
      </c>
      <c r="D80" s="451"/>
      <c r="E80" s="452" t="str">
        <f>IF('Overview - Section A'!$AN$5="Funding Request",IF(F80="Funding Request Place Holder","",F80),"")</f>
        <v/>
      </c>
      <c r="F80" s="453" t="str">
        <f>IFERROR(IF(Z80="","",VLOOKUP(Z80,'Overview - Section A'!$P$30:$Q$31,2,FALSE)),"")</f>
        <v/>
      </c>
      <c r="G80" s="454"/>
      <c r="H80" s="454"/>
      <c r="I80" s="454"/>
      <c r="J80" s="454"/>
      <c r="K80" s="454"/>
      <c r="L80" s="454"/>
      <c r="M80" s="452"/>
      <c r="N80" s="455" t="str">
        <f t="shared" si="2"/>
        <v/>
      </c>
      <c r="O80" s="456"/>
      <c r="P80" s="457"/>
      <c r="Q80" s="458"/>
      <c r="R80" s="433" t="str">
        <f>IFERROR(IF('Overview - Section A'!$AN$5="Funding Request",VLOOKUP(E80,'Overview - Section A'!$M$30:$P$31,4,FALSE),IF(Z80="","",Z80)),"")</f>
        <v/>
      </c>
      <c r="S80" s="433" t="b">
        <f t="shared" si="3"/>
        <v>0</v>
      </c>
      <c r="T80" s="433" t="s">
        <v>1052</v>
      </c>
      <c r="U80" s="433" t="str">
        <f t="array" ref="U80">IFERROR(IF(INDEX('Overview - Section A'!$AB$119:$AB$173,MATCH(LEFT(C80,255),LEFT('Overview - Section A'!$W$119:$W$173,255),0))=0,"",INDEX('Overview - Section A'!$AB$119:$AB$173,MATCH(LEFT(C80,255),LEFT('Overview - Section A'!$W$119:$W$173,255),0))),"")</f>
        <v>a1M36000004b8blEAA</v>
      </c>
      <c r="V80" s="459" t="str">
        <f>IFERROR(IF('Overview - Section A'!$AN$5="Funding Request",IF('Reference Records'!$B$276&lt;&gt;"",VLOOKUP(N80,'Reference Records'!$B$276:$C$277,2,FALSE),VLOOKUP(N80,'Reference Records'!$A$289:$C$290,3,FALSE)),VLOOKUP(N80,'Reference Records'!$A$293:$C$295,3,FALSE)),"")</f>
        <v/>
      </c>
      <c r="W80" s="460" t="s">
        <v>567</v>
      </c>
      <c r="X80" s="460" t="s">
        <v>579</v>
      </c>
      <c r="Y80" s="459"/>
      <c r="Z80" s="459"/>
      <c r="AA80" s="216"/>
      <c r="AB80" s="161"/>
      <c r="AC80" s="51"/>
    </row>
    <row r="81" spans="1:40" ht="47.1" customHeight="1" x14ac:dyDescent="0.3">
      <c r="A81" s="367">
        <v>73</v>
      </c>
      <c r="B81" s="450" t="str">
        <f>IFERROR(IF(D81="","",VLOOKUP(W81,'Reference records(soft deleted)'!$B$61:$D$89,3,FALSE)),"")</f>
        <v/>
      </c>
      <c r="C81" s="450" t="str">
        <f>IFERROR(IF(D81="","",VLOOKUP(X81,'Reference records(soft deleted)'!$B$171:$D$343,3,FALSE)),"")</f>
        <v/>
      </c>
      <c r="D81" s="451"/>
      <c r="E81" s="452" t="str">
        <f>IF('Overview - Section A'!$AN$5="Funding Request",IF(F81="Funding Request Place Holder","",F81),"")</f>
        <v/>
      </c>
      <c r="F81" s="453" t="str">
        <f>IFERROR(IF(Z81="","",VLOOKUP(Z81,'Overview - Section A'!$P$30:$Q$31,2,FALSE)),"")</f>
        <v/>
      </c>
      <c r="G81" s="454"/>
      <c r="H81" s="454"/>
      <c r="I81" s="454"/>
      <c r="J81" s="454"/>
      <c r="K81" s="454"/>
      <c r="L81" s="454"/>
      <c r="M81" s="452"/>
      <c r="N81" s="455" t="str">
        <f t="shared" si="2"/>
        <v/>
      </c>
      <c r="O81" s="456"/>
      <c r="P81" s="457"/>
      <c r="Q81" s="458"/>
      <c r="R81" s="433" t="str">
        <f>IFERROR(IF('Overview - Section A'!$AN$5="Funding Request",VLOOKUP(E81,'Overview - Section A'!$M$30:$P$31,4,FALSE),IF(Z81="","",Z81)),"")</f>
        <v/>
      </c>
      <c r="S81" s="433" t="b">
        <f t="shared" si="3"/>
        <v>0</v>
      </c>
      <c r="T81" s="433" t="s">
        <v>1053</v>
      </c>
      <c r="U81" s="433" t="str">
        <f t="array" ref="U81">IFERROR(IF(INDEX('Overview - Section A'!$AB$119:$AB$173,MATCH(LEFT(C81,255),LEFT('Overview - Section A'!$W$119:$W$173,255),0))=0,"",INDEX('Overview - Section A'!$AB$119:$AB$173,MATCH(LEFT(C81,255),LEFT('Overview - Section A'!$W$119:$W$173,255),0))),"")</f>
        <v>a1M36000004b8blEAA</v>
      </c>
      <c r="V81" s="459" t="str">
        <f>IFERROR(IF('Overview - Section A'!$AN$5="Funding Request",IF('Reference Records'!$B$276&lt;&gt;"",VLOOKUP(N81,'Reference Records'!$B$276:$C$277,2,FALSE),VLOOKUP(N81,'Reference Records'!$A$289:$C$290,3,FALSE)),VLOOKUP(N81,'Reference Records'!$A$293:$C$295,3,FALSE)),"")</f>
        <v/>
      </c>
      <c r="W81" s="460" t="s">
        <v>567</v>
      </c>
      <c r="X81" s="460" t="s">
        <v>579</v>
      </c>
      <c r="Y81" s="459"/>
      <c r="Z81" s="459"/>
      <c r="AA81" s="216"/>
      <c r="AB81" s="161"/>
      <c r="AC81" s="51"/>
    </row>
    <row r="82" spans="1:40" ht="47.1" customHeight="1" x14ac:dyDescent="0.3">
      <c r="A82" s="367">
        <v>74</v>
      </c>
      <c r="B82" s="450" t="str">
        <f>IFERROR(IF(D82="","",VLOOKUP(W82,'Reference records(soft deleted)'!$B$61:$D$89,3,FALSE)),"")</f>
        <v/>
      </c>
      <c r="C82" s="450" t="str">
        <f>IFERROR(IF(D82="","",VLOOKUP(X82,'Reference records(soft deleted)'!$B$171:$D$343,3,FALSE)),"")</f>
        <v/>
      </c>
      <c r="D82" s="451"/>
      <c r="E82" s="452" t="str">
        <f>IF('Overview - Section A'!$AN$5="Funding Request",IF(F82="Funding Request Place Holder","",F82),"")</f>
        <v/>
      </c>
      <c r="F82" s="453" t="str">
        <f>IFERROR(IF(Z82="","",VLOOKUP(Z82,'Overview - Section A'!$P$30:$Q$31,2,FALSE)),"")</f>
        <v/>
      </c>
      <c r="G82" s="454"/>
      <c r="H82" s="454"/>
      <c r="I82" s="454"/>
      <c r="J82" s="454"/>
      <c r="K82" s="454"/>
      <c r="L82" s="454"/>
      <c r="M82" s="452"/>
      <c r="N82" s="455" t="str">
        <f t="shared" si="2"/>
        <v/>
      </c>
      <c r="O82" s="456"/>
      <c r="P82" s="457"/>
      <c r="Q82" s="458"/>
      <c r="R82" s="433" t="str">
        <f>IFERROR(IF('Overview - Section A'!$AN$5="Funding Request",VLOOKUP(E82,'Overview - Section A'!$M$30:$P$31,4,FALSE),IF(Z82="","",Z82)),"")</f>
        <v/>
      </c>
      <c r="S82" s="433" t="b">
        <f t="shared" si="3"/>
        <v>0</v>
      </c>
      <c r="T82" s="433" t="s">
        <v>1054</v>
      </c>
      <c r="U82" s="433" t="str">
        <f t="array" ref="U82">IFERROR(IF(INDEX('Overview - Section A'!$AB$119:$AB$173,MATCH(LEFT(C82,255),LEFT('Overview - Section A'!$W$119:$W$173,255),0))=0,"",INDEX('Overview - Section A'!$AB$119:$AB$173,MATCH(LEFT(C82,255),LEFT('Overview - Section A'!$W$119:$W$173,255),0))),"")</f>
        <v>a1M36000004b8blEAA</v>
      </c>
      <c r="V82" s="459" t="str">
        <f>IFERROR(IF('Overview - Section A'!$AN$5="Funding Request",IF('Reference Records'!$B$276&lt;&gt;"",VLOOKUP(N82,'Reference Records'!$B$276:$C$277,2,FALSE),VLOOKUP(N82,'Reference Records'!$A$289:$C$290,3,FALSE)),VLOOKUP(N82,'Reference Records'!$A$293:$C$295,3,FALSE)),"")</f>
        <v/>
      </c>
      <c r="W82" s="460" t="s">
        <v>567</v>
      </c>
      <c r="X82" s="460" t="s">
        <v>579</v>
      </c>
      <c r="Y82" s="459"/>
      <c r="Z82" s="459"/>
      <c r="AA82" s="216"/>
      <c r="AB82" s="161"/>
      <c r="AC82" s="51"/>
    </row>
    <row r="83" spans="1:40" ht="47.1" customHeight="1" x14ac:dyDescent="0.3">
      <c r="A83" s="367">
        <v>75</v>
      </c>
      <c r="B83" s="450" t="str">
        <f>IFERROR(IF(D83="","",VLOOKUP(W83,'Reference records(soft deleted)'!$B$61:$D$89,3,FALSE)),"")</f>
        <v/>
      </c>
      <c r="C83" s="450" t="str">
        <f>IFERROR(IF(D83="","",VLOOKUP(X83,'Reference records(soft deleted)'!$B$171:$D$343,3,FALSE)),"")</f>
        <v/>
      </c>
      <c r="D83" s="451"/>
      <c r="E83" s="452" t="str">
        <f>IF('Overview - Section A'!$AN$5="Funding Request",IF(F83="Funding Request Place Holder","",F83),"")</f>
        <v/>
      </c>
      <c r="F83" s="453" t="str">
        <f>IFERROR(IF(Z83="","",VLOOKUP(Z83,'Overview - Section A'!$P$30:$Q$31,2,FALSE)),"")</f>
        <v/>
      </c>
      <c r="G83" s="454"/>
      <c r="H83" s="454"/>
      <c r="I83" s="454"/>
      <c r="J83" s="454"/>
      <c r="K83" s="454"/>
      <c r="L83" s="454"/>
      <c r="M83" s="452"/>
      <c r="N83" s="455" t="str">
        <f t="shared" si="2"/>
        <v/>
      </c>
      <c r="O83" s="456"/>
      <c r="P83" s="457"/>
      <c r="Q83" s="458"/>
      <c r="R83" s="433" t="str">
        <f>IFERROR(IF('Overview - Section A'!$AN$5="Funding Request",VLOOKUP(E83,'Overview - Section A'!$M$30:$P$31,4,FALSE),IF(Z83="","",Z83)),"")</f>
        <v/>
      </c>
      <c r="S83" s="433" t="b">
        <f t="shared" si="3"/>
        <v>0</v>
      </c>
      <c r="T83" s="433" t="s">
        <v>1055</v>
      </c>
      <c r="U83" s="433" t="str">
        <f t="array" ref="U83">IFERROR(IF(INDEX('Overview - Section A'!$AB$119:$AB$173,MATCH(LEFT(C83,255),LEFT('Overview - Section A'!$W$119:$W$173,255),0))=0,"",INDEX('Overview - Section A'!$AB$119:$AB$173,MATCH(LEFT(C83,255),LEFT('Overview - Section A'!$W$119:$W$173,255),0))),"")</f>
        <v>a1M36000004b8blEAA</v>
      </c>
      <c r="V83" s="459" t="str">
        <f>IFERROR(IF('Overview - Section A'!$AN$5="Funding Request",IF('Reference Records'!$B$276&lt;&gt;"",VLOOKUP(N83,'Reference Records'!$B$276:$C$277,2,FALSE),VLOOKUP(N83,'Reference Records'!$A$289:$C$290,3,FALSE)),VLOOKUP(N83,'Reference Records'!$A$293:$C$295,3,FALSE)),"")</f>
        <v/>
      </c>
      <c r="W83" s="460" t="s">
        <v>567</v>
      </c>
      <c r="X83" s="460" t="s">
        <v>579</v>
      </c>
      <c r="Y83" s="459"/>
      <c r="Z83" s="459"/>
      <c r="AA83" s="216"/>
      <c r="AB83" s="161"/>
      <c r="AC83" s="51"/>
    </row>
    <row r="84" spans="1:40" ht="47.1" customHeight="1" x14ac:dyDescent="0.3">
      <c r="A84" s="367">
        <v>76</v>
      </c>
      <c r="B84" s="450" t="str">
        <f>IFERROR(IF(D84="","",VLOOKUP(W84,'Reference records(soft deleted)'!$B$61:$D$89,3,FALSE)),"")</f>
        <v/>
      </c>
      <c r="C84" s="450" t="str">
        <f>IFERROR(IF(D84="","",VLOOKUP(X84,'Reference records(soft deleted)'!$B$171:$D$343,3,FALSE)),"")</f>
        <v/>
      </c>
      <c r="D84" s="451"/>
      <c r="E84" s="452" t="str">
        <f>IF('Overview - Section A'!$AN$5="Funding Request",IF(F84="Funding Request Place Holder","",F84),"")</f>
        <v/>
      </c>
      <c r="F84" s="453" t="str">
        <f>IFERROR(IF(Z84="","",VLOOKUP(Z84,'Overview - Section A'!$P$30:$Q$31,2,FALSE)),"")</f>
        <v/>
      </c>
      <c r="G84" s="454"/>
      <c r="H84" s="454"/>
      <c r="I84" s="454"/>
      <c r="J84" s="454"/>
      <c r="K84" s="454"/>
      <c r="L84" s="454"/>
      <c r="M84" s="452"/>
      <c r="N84" s="455" t="str">
        <f t="shared" si="2"/>
        <v/>
      </c>
      <c r="O84" s="456"/>
      <c r="P84" s="457"/>
      <c r="Q84" s="458"/>
      <c r="R84" s="433" t="str">
        <f>IFERROR(IF('Overview - Section A'!$AN$5="Funding Request",VLOOKUP(E84,'Overview - Section A'!$M$30:$P$31,4,FALSE),IF(Z84="","",Z84)),"")</f>
        <v/>
      </c>
      <c r="S84" s="433" t="b">
        <f t="shared" si="3"/>
        <v>0</v>
      </c>
      <c r="T84" s="433" t="s">
        <v>1056</v>
      </c>
      <c r="U84" s="433" t="str">
        <f t="array" ref="U84">IFERROR(IF(INDEX('Overview - Section A'!$AB$119:$AB$173,MATCH(LEFT(C84,255),LEFT('Overview - Section A'!$W$119:$W$173,255),0))=0,"",INDEX('Overview - Section A'!$AB$119:$AB$173,MATCH(LEFT(C84,255),LEFT('Overview - Section A'!$W$119:$W$173,255),0))),"")</f>
        <v>a1M36000004b8blEAA</v>
      </c>
      <c r="V84" s="459" t="str">
        <f>IFERROR(IF('Overview - Section A'!$AN$5="Funding Request",IF('Reference Records'!$B$276&lt;&gt;"",VLOOKUP(N84,'Reference Records'!$B$276:$C$277,2,FALSE),VLOOKUP(N84,'Reference Records'!$A$289:$C$290,3,FALSE)),VLOOKUP(N84,'Reference Records'!$A$293:$C$295,3,FALSE)),"")</f>
        <v/>
      </c>
      <c r="W84" s="460" t="s">
        <v>567</v>
      </c>
      <c r="X84" s="460" t="s">
        <v>579</v>
      </c>
      <c r="Y84" s="459"/>
      <c r="Z84" s="459"/>
      <c r="AA84" s="216"/>
      <c r="AB84" s="161"/>
      <c r="AC84" s="51"/>
    </row>
    <row r="85" spans="1:40" ht="47.1" customHeight="1" x14ac:dyDescent="0.3">
      <c r="A85" s="367">
        <v>77</v>
      </c>
      <c r="B85" s="450" t="str">
        <f>IFERROR(IF(D85="","",VLOOKUP(W85,'Reference records(soft deleted)'!$B$61:$D$89,3,FALSE)),"")</f>
        <v/>
      </c>
      <c r="C85" s="450" t="str">
        <f>IFERROR(IF(D85="","",VLOOKUP(X85,'Reference records(soft deleted)'!$B$171:$D$343,3,FALSE)),"")</f>
        <v/>
      </c>
      <c r="D85" s="451"/>
      <c r="E85" s="452" t="str">
        <f>IF('Overview - Section A'!$AN$5="Funding Request",IF(F85="Funding Request Place Holder","",F85),"")</f>
        <v/>
      </c>
      <c r="F85" s="453" t="str">
        <f>IFERROR(IF(Z85="","",VLOOKUP(Z85,'Overview - Section A'!$P$30:$Q$31,2,FALSE)),"")</f>
        <v/>
      </c>
      <c r="G85" s="454"/>
      <c r="H85" s="454"/>
      <c r="I85" s="454"/>
      <c r="J85" s="454"/>
      <c r="K85" s="454"/>
      <c r="L85" s="454"/>
      <c r="M85" s="452"/>
      <c r="N85" s="455" t="str">
        <f t="shared" si="2"/>
        <v/>
      </c>
      <c r="O85" s="456"/>
      <c r="P85" s="457"/>
      <c r="Q85" s="458"/>
      <c r="R85" s="433" t="str">
        <f>IFERROR(IF('Overview - Section A'!$AN$5="Funding Request",VLOOKUP(E85,'Overview - Section A'!$M$30:$P$31,4,FALSE),IF(Z85="","",Z85)),"")</f>
        <v/>
      </c>
      <c r="S85" s="433" t="b">
        <f t="shared" si="3"/>
        <v>0</v>
      </c>
      <c r="T85" s="433" t="s">
        <v>1057</v>
      </c>
      <c r="U85" s="433" t="str">
        <f t="array" ref="U85">IFERROR(IF(INDEX('Overview - Section A'!$AB$119:$AB$173,MATCH(LEFT(C85,255),LEFT('Overview - Section A'!$W$119:$W$173,255),0))=0,"",INDEX('Overview - Section A'!$AB$119:$AB$173,MATCH(LEFT(C85,255),LEFT('Overview - Section A'!$W$119:$W$173,255),0))),"")</f>
        <v>a1M36000004b8blEAA</v>
      </c>
      <c r="V85" s="459" t="str">
        <f>IFERROR(IF('Overview - Section A'!$AN$5="Funding Request",IF('Reference Records'!$B$276&lt;&gt;"",VLOOKUP(N85,'Reference Records'!$B$276:$C$277,2,FALSE),VLOOKUP(N85,'Reference Records'!$A$289:$C$290,3,FALSE)),VLOOKUP(N85,'Reference Records'!$A$293:$C$295,3,FALSE)),"")</f>
        <v/>
      </c>
      <c r="W85" s="460" t="s">
        <v>567</v>
      </c>
      <c r="X85" s="460" t="s">
        <v>579</v>
      </c>
      <c r="Y85" s="459"/>
      <c r="Z85" s="459"/>
      <c r="AA85" s="216"/>
      <c r="AB85" s="161"/>
      <c r="AC85" s="51"/>
    </row>
    <row r="86" spans="1:40" ht="47.1" customHeight="1" x14ac:dyDescent="0.3">
      <c r="A86" s="367">
        <v>78</v>
      </c>
      <c r="B86" s="450" t="str">
        <f>IFERROR(IF(D86="","",VLOOKUP(W86,'Reference records(soft deleted)'!$B$61:$D$89,3,FALSE)),"")</f>
        <v/>
      </c>
      <c r="C86" s="450" t="str">
        <f>IFERROR(IF(D86="","",VLOOKUP(X86,'Reference records(soft deleted)'!$B$171:$D$343,3,FALSE)),"")</f>
        <v/>
      </c>
      <c r="D86" s="451"/>
      <c r="E86" s="452" t="str">
        <f>IF('Overview - Section A'!$AN$5="Funding Request",IF(F86="Funding Request Place Holder","",F86),"")</f>
        <v/>
      </c>
      <c r="F86" s="453" t="str">
        <f>IFERROR(IF(Z86="","",VLOOKUP(Z86,'Overview - Section A'!$P$30:$Q$31,2,FALSE)),"")</f>
        <v/>
      </c>
      <c r="G86" s="454"/>
      <c r="H86" s="454"/>
      <c r="I86" s="454"/>
      <c r="J86" s="454"/>
      <c r="K86" s="454"/>
      <c r="L86" s="454"/>
      <c r="M86" s="452"/>
      <c r="N86" s="455" t="str">
        <f t="shared" si="2"/>
        <v/>
      </c>
      <c r="O86" s="456"/>
      <c r="P86" s="457"/>
      <c r="Q86" s="458"/>
      <c r="R86" s="433" t="str">
        <f>IFERROR(IF('Overview - Section A'!$AN$5="Funding Request",VLOOKUP(E86,'Overview - Section A'!$M$30:$P$31,4,FALSE),IF(Z86="","",Z86)),"")</f>
        <v/>
      </c>
      <c r="S86" s="433" t="b">
        <f t="shared" si="3"/>
        <v>0</v>
      </c>
      <c r="T86" s="433" t="s">
        <v>1058</v>
      </c>
      <c r="U86" s="433" t="str">
        <f t="array" ref="U86">IFERROR(IF(INDEX('Overview - Section A'!$AB$119:$AB$173,MATCH(LEFT(C86,255),LEFT('Overview - Section A'!$W$119:$W$173,255),0))=0,"",INDEX('Overview - Section A'!$AB$119:$AB$173,MATCH(LEFT(C86,255),LEFT('Overview - Section A'!$W$119:$W$173,255),0))),"")</f>
        <v>a1M36000004b8blEAA</v>
      </c>
      <c r="V86" s="459" t="str">
        <f>IFERROR(IF('Overview - Section A'!$AN$5="Funding Request",IF('Reference Records'!$B$276&lt;&gt;"",VLOOKUP(N86,'Reference Records'!$B$276:$C$277,2,FALSE),VLOOKUP(N86,'Reference Records'!$A$289:$C$290,3,FALSE)),VLOOKUP(N86,'Reference Records'!$A$293:$C$295,3,FALSE)),"")</f>
        <v/>
      </c>
      <c r="W86" s="460" t="s">
        <v>567</v>
      </c>
      <c r="X86" s="460" t="s">
        <v>579</v>
      </c>
      <c r="Y86" s="459"/>
      <c r="Z86" s="459"/>
      <c r="AA86" s="216"/>
      <c r="AB86" s="161"/>
      <c r="AC86" s="51"/>
    </row>
    <row r="87" spans="1:40" ht="47.1" customHeight="1" x14ac:dyDescent="0.3">
      <c r="A87" s="367">
        <v>79</v>
      </c>
      <c r="B87" s="450" t="str">
        <f>IFERROR(IF(D87="","",VLOOKUP(W87,'Reference records(soft deleted)'!$B$61:$D$89,3,FALSE)),"")</f>
        <v/>
      </c>
      <c r="C87" s="450" t="str">
        <f>IFERROR(IF(D87="","",VLOOKUP(X87,'Reference records(soft deleted)'!$B$171:$D$343,3,FALSE)),"")</f>
        <v/>
      </c>
      <c r="D87" s="451"/>
      <c r="E87" s="452" t="str">
        <f>IF('Overview - Section A'!$AN$5="Funding Request",IF(F87="Funding Request Place Holder","",F87),"")</f>
        <v/>
      </c>
      <c r="F87" s="453" t="str">
        <f>IFERROR(IF(Z87="","",VLOOKUP(Z87,'Overview - Section A'!$P$30:$Q$31,2,FALSE)),"")</f>
        <v/>
      </c>
      <c r="G87" s="454"/>
      <c r="H87" s="454"/>
      <c r="I87" s="454"/>
      <c r="J87" s="454"/>
      <c r="K87" s="454"/>
      <c r="L87" s="454"/>
      <c r="M87" s="452"/>
      <c r="N87" s="455" t="str">
        <f t="shared" si="2"/>
        <v/>
      </c>
      <c r="O87" s="456"/>
      <c r="P87" s="457"/>
      <c r="Q87" s="458"/>
      <c r="R87" s="433" t="str">
        <f>IFERROR(IF('Overview - Section A'!$AN$5="Funding Request",VLOOKUP(E87,'Overview - Section A'!$M$30:$P$31,4,FALSE),IF(Z87="","",Z87)),"")</f>
        <v/>
      </c>
      <c r="S87" s="433" t="b">
        <f t="shared" si="3"/>
        <v>0</v>
      </c>
      <c r="T87" s="433" t="s">
        <v>1059</v>
      </c>
      <c r="U87" s="433" t="str">
        <f t="array" ref="U87">IFERROR(IF(INDEX('Overview - Section A'!$AB$119:$AB$173,MATCH(LEFT(C87,255),LEFT('Overview - Section A'!$W$119:$W$173,255),0))=0,"",INDEX('Overview - Section A'!$AB$119:$AB$173,MATCH(LEFT(C87,255),LEFT('Overview - Section A'!$W$119:$W$173,255),0))),"")</f>
        <v>a1M36000004b8blEAA</v>
      </c>
      <c r="V87" s="459" t="str">
        <f>IFERROR(IF('Overview - Section A'!$AN$5="Funding Request",IF('Reference Records'!$B$276&lt;&gt;"",VLOOKUP(N87,'Reference Records'!$B$276:$C$277,2,FALSE),VLOOKUP(N87,'Reference Records'!$A$289:$C$290,3,FALSE)),VLOOKUP(N87,'Reference Records'!$A$293:$C$295,3,FALSE)),"")</f>
        <v/>
      </c>
      <c r="W87" s="460" t="s">
        <v>567</v>
      </c>
      <c r="X87" s="460" t="s">
        <v>579</v>
      </c>
      <c r="Y87" s="459"/>
      <c r="Z87" s="459"/>
      <c r="AA87" s="216"/>
      <c r="AB87" s="161"/>
      <c r="AC87" s="51"/>
    </row>
    <row r="88" spans="1:40" ht="47.1" customHeight="1" x14ac:dyDescent="0.3">
      <c r="A88" s="367">
        <v>80</v>
      </c>
      <c r="B88" s="450" t="str">
        <f>IFERROR(IF(D88="","",VLOOKUP(W88,'Reference records(soft deleted)'!$B$61:$D$89,3,FALSE)),"")</f>
        <v/>
      </c>
      <c r="C88" s="450" t="str">
        <f>IFERROR(IF(D88="","",VLOOKUP(X88,'Reference records(soft deleted)'!$B$171:$D$343,3,FALSE)),"")</f>
        <v/>
      </c>
      <c r="D88" s="451"/>
      <c r="E88" s="452" t="str">
        <f>IF('Overview - Section A'!$AN$5="Funding Request",IF(F88="Funding Request Place Holder","",F88),"")</f>
        <v/>
      </c>
      <c r="F88" s="453" t="str">
        <f>IFERROR(IF(Z88="","",VLOOKUP(Z88,'Overview - Section A'!$P$30:$Q$31,2,FALSE)),"")</f>
        <v/>
      </c>
      <c r="G88" s="454"/>
      <c r="H88" s="454"/>
      <c r="I88" s="454"/>
      <c r="J88" s="454"/>
      <c r="K88" s="454"/>
      <c r="L88" s="454"/>
      <c r="M88" s="452"/>
      <c r="N88" s="455" t="str">
        <f t="shared" si="2"/>
        <v/>
      </c>
      <c r="O88" s="456"/>
      <c r="P88" s="457"/>
      <c r="Q88" s="458"/>
      <c r="R88" s="433" t="str">
        <f>IFERROR(IF('Overview - Section A'!$AN$5="Funding Request",VLOOKUP(E88,'Overview - Section A'!$M$30:$P$31,4,FALSE),IF(Z88="","",Z88)),"")</f>
        <v/>
      </c>
      <c r="S88" s="433" t="b">
        <f t="shared" si="3"/>
        <v>0</v>
      </c>
      <c r="T88" s="433" t="s">
        <v>1060</v>
      </c>
      <c r="U88" s="433" t="str">
        <f t="array" ref="U88">IFERROR(IF(INDEX('Overview - Section A'!$AB$119:$AB$173,MATCH(LEFT(C88,255),LEFT('Overview - Section A'!$W$119:$W$173,255),0))=0,"",INDEX('Overview - Section A'!$AB$119:$AB$173,MATCH(LEFT(C88,255),LEFT('Overview - Section A'!$W$119:$W$173,255),0))),"")</f>
        <v>a1M36000004b8blEAA</v>
      </c>
      <c r="V88" s="459" t="str">
        <f>IFERROR(IF('Overview - Section A'!$AN$5="Funding Request",IF('Reference Records'!$B$276&lt;&gt;"",VLOOKUP(N88,'Reference Records'!$B$276:$C$277,2,FALSE),VLOOKUP(N88,'Reference Records'!$A$289:$C$290,3,FALSE)),VLOOKUP(N88,'Reference Records'!$A$293:$C$295,3,FALSE)),"")</f>
        <v/>
      </c>
      <c r="W88" s="460" t="s">
        <v>567</v>
      </c>
      <c r="X88" s="460" t="s">
        <v>579</v>
      </c>
      <c r="Y88" s="459"/>
      <c r="Z88" s="459"/>
      <c r="AA88" s="216"/>
      <c r="AB88" s="161"/>
      <c r="AC88" s="51"/>
    </row>
    <row r="89" spans="1:40" ht="1.5" customHeight="1" thickBot="1" x14ac:dyDescent="0.35">
      <c r="A89" s="65"/>
      <c r="B89" s="66"/>
      <c r="C89" s="66"/>
      <c r="D89" s="66"/>
      <c r="E89" s="66"/>
      <c r="F89" s="66"/>
      <c r="G89" s="66"/>
      <c r="H89" s="66"/>
      <c r="I89" s="66"/>
      <c r="J89" s="66"/>
      <c r="K89" s="66"/>
      <c r="L89" s="66"/>
      <c r="M89" s="66"/>
      <c r="N89" s="66"/>
      <c r="O89" s="66"/>
      <c r="P89" s="66"/>
      <c r="Q89" s="66"/>
      <c r="R89" s="66"/>
      <c r="S89" s="66"/>
      <c r="T89" s="66"/>
      <c r="U89" s="66"/>
      <c r="V89" s="61"/>
      <c r="AC89" s="61"/>
    </row>
    <row r="90" spans="1:40" ht="35.85" customHeight="1" thickBot="1" x14ac:dyDescent="0.35">
      <c r="E90" s="68"/>
      <c r="F90" s="68"/>
      <c r="G90" s="68"/>
      <c r="H90" s="68"/>
      <c r="I90" s="68"/>
      <c r="J90" s="68"/>
      <c r="K90" s="68"/>
      <c r="L90" s="68"/>
      <c r="M90" s="68"/>
      <c r="N90" s="68"/>
      <c r="W90" s="49"/>
      <c r="X90" s="49"/>
      <c r="Y90" s="49"/>
      <c r="Z90" s="49"/>
      <c r="AA90" s="49"/>
      <c r="AB90" s="49"/>
      <c r="AC90" s="49"/>
    </row>
    <row r="91" spans="1:40" ht="45.75" customHeight="1" thickBot="1" x14ac:dyDescent="0.35">
      <c r="A91" s="511" t="s">
        <v>171</v>
      </c>
      <c r="B91" s="512"/>
      <c r="C91" s="512"/>
      <c r="D91" s="512"/>
      <c r="E91" s="512"/>
      <c r="F91" s="129"/>
      <c r="G91" s="129"/>
      <c r="H91" s="129"/>
      <c r="I91" s="129"/>
      <c r="J91" s="129"/>
      <c r="K91" s="129"/>
      <c r="L91" s="129"/>
      <c r="M91" s="130"/>
      <c r="N91" s="68"/>
    </row>
    <row r="92" spans="1:40" ht="45.75" customHeight="1" x14ac:dyDescent="0.3">
      <c r="A92" s="379" t="s">
        <v>128</v>
      </c>
      <c r="B92" s="379" t="s">
        <v>89</v>
      </c>
      <c r="C92" s="379" t="s">
        <v>182</v>
      </c>
      <c r="D92" s="379" t="s">
        <v>142</v>
      </c>
      <c r="E92" s="379" t="s">
        <v>133</v>
      </c>
      <c r="F92" s="383" t="s">
        <v>162</v>
      </c>
      <c r="G92" s="383" t="s">
        <v>62</v>
      </c>
      <c r="H92" s="383" t="s">
        <v>0</v>
      </c>
      <c r="I92" s="383" t="s">
        <v>96</v>
      </c>
      <c r="J92" s="383" t="s">
        <v>60</v>
      </c>
      <c r="K92" s="383" t="s">
        <v>97</v>
      </c>
      <c r="L92" s="461" t="s">
        <v>62</v>
      </c>
      <c r="M92" s="127"/>
      <c r="N92" s="68"/>
    </row>
    <row r="93" spans="1:40" ht="156" hidden="1" x14ac:dyDescent="0.3">
      <c r="A93" s="367" t="s">
        <v>93</v>
      </c>
      <c r="B93" s="384" t="str">
        <f>IF(A93=A92,"",IF(VLOOKUP(A93,$A$8:$D$90,4,FALSE)=0,"",VLOOKUP(A93,$A$8:$D$90,4,FALSE)))</f>
        <v>[Key Activity]</v>
      </c>
      <c r="C93" s="385" t="str">
        <f ca="1">TEXT(IFERROR(INDEX('Overview - Section A'!$A$37:$A$44,MATCH(G93,'Overview - Section A'!$U$37:$U$44,0)),""),"d-mmm-yy") &amp;" to " &amp; TEXT(IFERROR(INDEX('Overview - Section A'!$E$37:$E$44,MATCH(G93,'Overview - Section A'!$U$37:$U$44,0)),""),"d-mmm-yy")</f>
        <v xml:space="preserve"> to </v>
      </c>
      <c r="D93" s="462" t="s">
        <v>94</v>
      </c>
      <c r="E93" s="462" t="s">
        <v>95</v>
      </c>
      <c r="F93" s="459" t="str">
        <f>IF(VLOOKUP(A93,$A$8:$D$90,4,FALSE)=0,"",VLOOKUP(A93,$A$8:$D$90,4,FALSE))</f>
        <v>[Key Activity]</v>
      </c>
      <c r="G93" s="463" t="s">
        <v>61</v>
      </c>
      <c r="H93" s="463" t="s">
        <v>47</v>
      </c>
      <c r="I93" s="464" t="b">
        <f>IFERROR(TRUE,FALSE)</f>
        <v>1</v>
      </c>
      <c r="J93" s="464" t="b">
        <f>IFERROR(IF(VLOOKUP(A93,$A$8:$D$90,4,FALSE)&lt;&gt;"",TRUE,FALSE),FALSE)</f>
        <v>1</v>
      </c>
      <c r="K93" s="464" t="str">
        <f>IFERROR(VLOOKUP(A93,$A$8:$T$90,20,FALSE),"")</f>
        <v>[Record ID]</v>
      </c>
      <c r="L93" s="465" t="s">
        <v>61</v>
      </c>
      <c r="M93" s="131"/>
      <c r="N93" s="68"/>
      <c r="AM93" s="5"/>
      <c r="AN93" s="5"/>
    </row>
    <row r="94" spans="1:40" ht="280.8" x14ac:dyDescent="0.3">
      <c r="A94" s="367">
        <v>1</v>
      </c>
      <c r="B94" s="384" t="str">
        <f t="shared" ref="B94:B157" si="4">IF(A94=A93,"",IF(VLOOKUP(A94,$A$8:$D$90,4,FALSE)=0,"",VLOOKUP(A94,$A$8:$D$90,4,FALSE)))</f>
        <v/>
      </c>
      <c r="C94" s="385" t="str">
        <f ca="1">TEXT(IFERROR(INDEX('Overview - Section A'!$A$37:$A$44,MATCH(G94,'Overview - Section A'!$U$37:$U$44,0)),""),"d-mmm-yy") &amp;" to " &amp; TEXT(IFERROR(INDEX('Overview - Section A'!$E$37:$E$44,MATCH(G94,'Overview - Section A'!$U$37:$U$44,0)),""),"d-mmm-yy")</f>
        <v>1-Jan-18 to 30-Jun-18</v>
      </c>
      <c r="D94" s="462"/>
      <c r="E94" s="462"/>
      <c r="F94" s="459" t="str">
        <f t="shared" ref="F94:F157" si="5">IF(VLOOKUP(A94,$A$8:$D$90,4,FALSE)=0,"",VLOOKUP(A94,$A$8:$D$90,4,FALSE))</f>
        <v/>
      </c>
      <c r="G94" s="463" t="s">
        <v>410</v>
      </c>
      <c r="H94" s="463"/>
      <c r="I94" s="464" t="b">
        <f t="shared" ref="I94:I157" si="6">IFERROR(TRUE,FALSE)</f>
        <v>1</v>
      </c>
      <c r="J94" s="464" t="b">
        <f t="shared" ref="J94:J157" si="7">IFERROR(IF(VLOOKUP(A94,$A$8:$D$90,4,FALSE)&lt;&gt;"",TRUE,FALSE),FALSE)</f>
        <v>0</v>
      </c>
      <c r="K94" s="464" t="str">
        <f t="shared" ref="K94:K157" si="8">IFERROR(VLOOKUP(A94,$A$8:$T$90,20,FALSE),"")</f>
        <v>a1N36000004vKwyEAE</v>
      </c>
      <c r="L94" s="465" t="s">
        <v>1061</v>
      </c>
      <c r="M94" s="131"/>
      <c r="N94" s="68"/>
      <c r="AM94" s="5"/>
      <c r="AN94" s="5"/>
    </row>
    <row r="95" spans="1:40" ht="280.8" x14ac:dyDescent="0.3">
      <c r="A95" s="367">
        <v>1</v>
      </c>
      <c r="B95" s="384" t="str">
        <f t="shared" si="4"/>
        <v/>
      </c>
      <c r="C95" s="385" t="str">
        <f ca="1">TEXT(IFERROR(INDEX('Overview - Section A'!$A$37:$A$44,MATCH(G95,'Overview - Section A'!$U$37:$U$44,0)),""),"d-mmm-yy") &amp;" to " &amp; TEXT(IFERROR(INDEX('Overview - Section A'!$E$37:$E$44,MATCH(G95,'Overview - Section A'!$U$37:$U$44,0)),""),"d-mmm-yy")</f>
        <v>1-Jul-18 to 31-Dec-18</v>
      </c>
      <c r="D95" s="462"/>
      <c r="E95" s="462"/>
      <c r="F95" s="459" t="str">
        <f t="shared" si="5"/>
        <v/>
      </c>
      <c r="G95" s="463" t="s">
        <v>412</v>
      </c>
      <c r="H95" s="463"/>
      <c r="I95" s="464" t="b">
        <f t="shared" si="6"/>
        <v>1</v>
      </c>
      <c r="J95" s="464" t="b">
        <f t="shared" si="7"/>
        <v>0</v>
      </c>
      <c r="K95" s="464" t="str">
        <f t="shared" si="8"/>
        <v>a1N36000004vKwyEAE</v>
      </c>
      <c r="L95" s="465" t="s">
        <v>1062</v>
      </c>
      <c r="M95" s="131"/>
      <c r="N95" s="68"/>
      <c r="AM95" s="5"/>
      <c r="AN95" s="5"/>
    </row>
    <row r="96" spans="1:40" ht="280.8" x14ac:dyDescent="0.3">
      <c r="A96" s="367">
        <v>1</v>
      </c>
      <c r="B96" s="384" t="str">
        <f t="shared" si="4"/>
        <v/>
      </c>
      <c r="C96" s="385" t="str">
        <f ca="1">TEXT(IFERROR(INDEX('Overview - Section A'!$A$37:$A$44,MATCH(G96,'Overview - Section A'!$U$37:$U$44,0)),""),"d-mmm-yy") &amp;" to " &amp; TEXT(IFERROR(INDEX('Overview - Section A'!$E$37:$E$44,MATCH(G96,'Overview - Section A'!$U$37:$U$44,0)),""),"d-mmm-yy")</f>
        <v>1-Jan-19 to 30-Jun-19</v>
      </c>
      <c r="D96" s="462"/>
      <c r="E96" s="462"/>
      <c r="F96" s="459" t="str">
        <f t="shared" si="5"/>
        <v/>
      </c>
      <c r="G96" s="463" t="s">
        <v>414</v>
      </c>
      <c r="H96" s="463"/>
      <c r="I96" s="464" t="b">
        <f t="shared" si="6"/>
        <v>1</v>
      </c>
      <c r="J96" s="464" t="b">
        <f t="shared" si="7"/>
        <v>0</v>
      </c>
      <c r="K96" s="464" t="str">
        <f t="shared" si="8"/>
        <v>a1N36000004vKwyEAE</v>
      </c>
      <c r="L96" s="465" t="s">
        <v>1063</v>
      </c>
      <c r="M96" s="131"/>
      <c r="N96" s="68"/>
      <c r="AM96" s="5"/>
      <c r="AN96" s="5"/>
    </row>
    <row r="97" spans="1:40" ht="280.8" x14ac:dyDescent="0.3">
      <c r="A97" s="367">
        <v>1</v>
      </c>
      <c r="B97" s="384" t="str">
        <f t="shared" si="4"/>
        <v/>
      </c>
      <c r="C97" s="385" t="str">
        <f ca="1">TEXT(IFERROR(INDEX('Overview - Section A'!$A$37:$A$44,MATCH(G97,'Overview - Section A'!$U$37:$U$44,0)),""),"d-mmm-yy") &amp;" to " &amp; TEXT(IFERROR(INDEX('Overview - Section A'!$E$37:$E$44,MATCH(G97,'Overview - Section A'!$U$37:$U$44,0)),""),"d-mmm-yy")</f>
        <v>1-Jul-19 to 31-Dec-19</v>
      </c>
      <c r="D97" s="462"/>
      <c r="E97" s="462"/>
      <c r="F97" s="459" t="str">
        <f t="shared" si="5"/>
        <v/>
      </c>
      <c r="G97" s="463" t="s">
        <v>416</v>
      </c>
      <c r="H97" s="463"/>
      <c r="I97" s="464" t="b">
        <f t="shared" si="6"/>
        <v>1</v>
      </c>
      <c r="J97" s="464" t="b">
        <f t="shared" si="7"/>
        <v>0</v>
      </c>
      <c r="K97" s="464" t="str">
        <f t="shared" si="8"/>
        <v>a1N36000004vKwyEAE</v>
      </c>
      <c r="L97" s="465" t="s">
        <v>1064</v>
      </c>
      <c r="M97" s="131"/>
      <c r="N97" s="68"/>
      <c r="AM97" s="5"/>
      <c r="AN97" s="5"/>
    </row>
    <row r="98" spans="1:40" ht="280.8" x14ac:dyDescent="0.3">
      <c r="A98" s="367">
        <v>1</v>
      </c>
      <c r="B98" s="384" t="str">
        <f t="shared" si="4"/>
        <v/>
      </c>
      <c r="C98" s="385" t="str">
        <f ca="1">TEXT(IFERROR(INDEX('Overview - Section A'!$A$37:$A$44,MATCH(G98,'Overview - Section A'!$U$37:$U$44,0)),""),"d-mmm-yy") &amp;" to " &amp; TEXT(IFERROR(INDEX('Overview - Section A'!$E$37:$E$44,MATCH(G98,'Overview - Section A'!$U$37:$U$44,0)),""),"d-mmm-yy")</f>
        <v>1-Jan-20 to 30-Jun-20</v>
      </c>
      <c r="D98" s="462"/>
      <c r="E98" s="462"/>
      <c r="F98" s="459" t="str">
        <f t="shared" si="5"/>
        <v/>
      </c>
      <c r="G98" s="463" t="s">
        <v>418</v>
      </c>
      <c r="H98" s="463"/>
      <c r="I98" s="464" t="b">
        <f t="shared" si="6"/>
        <v>1</v>
      </c>
      <c r="J98" s="464" t="b">
        <f t="shared" si="7"/>
        <v>0</v>
      </c>
      <c r="K98" s="464" t="str">
        <f t="shared" si="8"/>
        <v>a1N36000004vKwyEAE</v>
      </c>
      <c r="L98" s="465" t="s">
        <v>1065</v>
      </c>
      <c r="M98" s="131"/>
      <c r="N98" s="68"/>
      <c r="AM98" s="5"/>
      <c r="AN98" s="5"/>
    </row>
    <row r="99" spans="1:40" ht="280.8" x14ac:dyDescent="0.3">
      <c r="A99" s="367">
        <v>1</v>
      </c>
      <c r="B99" s="384" t="str">
        <f t="shared" si="4"/>
        <v/>
      </c>
      <c r="C99" s="385" t="str">
        <f ca="1">TEXT(IFERROR(INDEX('Overview - Section A'!$A$37:$A$44,MATCH(G99,'Overview - Section A'!$U$37:$U$44,0)),""),"d-mmm-yy") &amp;" to " &amp; TEXT(IFERROR(INDEX('Overview - Section A'!$E$37:$E$44,MATCH(G99,'Overview - Section A'!$U$37:$U$44,0)),""),"d-mmm-yy")</f>
        <v>1-Jul-20 to 31-Dec-20</v>
      </c>
      <c r="D99" s="462"/>
      <c r="E99" s="462"/>
      <c r="F99" s="459" t="str">
        <f t="shared" si="5"/>
        <v/>
      </c>
      <c r="G99" s="463" t="s">
        <v>420</v>
      </c>
      <c r="H99" s="463"/>
      <c r="I99" s="464" t="b">
        <f t="shared" si="6"/>
        <v>1</v>
      </c>
      <c r="J99" s="464" t="b">
        <f t="shared" si="7"/>
        <v>0</v>
      </c>
      <c r="K99" s="464" t="str">
        <f t="shared" si="8"/>
        <v>a1N36000004vKwyEAE</v>
      </c>
      <c r="L99" s="465" t="s">
        <v>1066</v>
      </c>
      <c r="M99" s="131"/>
      <c r="N99" s="68"/>
      <c r="AM99" s="5"/>
      <c r="AN99" s="5"/>
    </row>
    <row r="100" spans="1:40" ht="280.8" x14ac:dyDescent="0.3">
      <c r="A100" s="367">
        <v>2</v>
      </c>
      <c r="B100" s="384" t="str">
        <f t="shared" si="4"/>
        <v/>
      </c>
      <c r="C100" s="385" t="str">
        <f ca="1">TEXT(IFERROR(INDEX('Overview - Section A'!$A$37:$A$44,MATCH(G100,'Overview - Section A'!$U$37:$U$44,0)),""),"d-mmm-yy") &amp;" to " &amp; TEXT(IFERROR(INDEX('Overview - Section A'!$E$37:$E$44,MATCH(G100,'Overview - Section A'!$U$37:$U$44,0)),""),"d-mmm-yy")</f>
        <v>1-Jan-18 to 30-Jun-18</v>
      </c>
      <c r="D100" s="462"/>
      <c r="E100" s="462"/>
      <c r="F100" s="459" t="str">
        <f t="shared" si="5"/>
        <v/>
      </c>
      <c r="G100" s="463" t="s">
        <v>410</v>
      </c>
      <c r="H100" s="463"/>
      <c r="I100" s="464" t="b">
        <f t="shared" si="6"/>
        <v>1</v>
      </c>
      <c r="J100" s="464" t="b">
        <f t="shared" si="7"/>
        <v>0</v>
      </c>
      <c r="K100" s="464" t="str">
        <f t="shared" si="8"/>
        <v>a1N36000004vKwzEAE</v>
      </c>
      <c r="L100" s="465" t="s">
        <v>1067</v>
      </c>
      <c r="M100" s="131"/>
      <c r="N100" s="68"/>
      <c r="AM100" s="5"/>
      <c r="AN100" s="5"/>
    </row>
    <row r="101" spans="1:40" ht="280.8" x14ac:dyDescent="0.3">
      <c r="A101" s="367">
        <v>2</v>
      </c>
      <c r="B101" s="384" t="str">
        <f t="shared" si="4"/>
        <v/>
      </c>
      <c r="C101" s="385" t="str">
        <f ca="1">TEXT(IFERROR(INDEX('Overview - Section A'!$A$37:$A$44,MATCH(G101,'Overview - Section A'!$U$37:$U$44,0)),""),"d-mmm-yy") &amp;" to " &amp; TEXT(IFERROR(INDEX('Overview - Section A'!$E$37:$E$44,MATCH(G101,'Overview - Section A'!$U$37:$U$44,0)),""),"d-mmm-yy")</f>
        <v>1-Jul-18 to 31-Dec-18</v>
      </c>
      <c r="D101" s="462"/>
      <c r="E101" s="462"/>
      <c r="F101" s="459" t="str">
        <f t="shared" si="5"/>
        <v/>
      </c>
      <c r="G101" s="463" t="s">
        <v>412</v>
      </c>
      <c r="H101" s="463"/>
      <c r="I101" s="464" t="b">
        <f t="shared" si="6"/>
        <v>1</v>
      </c>
      <c r="J101" s="464" t="b">
        <f t="shared" si="7"/>
        <v>0</v>
      </c>
      <c r="K101" s="464" t="str">
        <f t="shared" si="8"/>
        <v>a1N36000004vKwzEAE</v>
      </c>
      <c r="L101" s="465" t="s">
        <v>1068</v>
      </c>
      <c r="M101" s="131"/>
      <c r="N101" s="68"/>
      <c r="AM101" s="5"/>
      <c r="AN101" s="5"/>
    </row>
    <row r="102" spans="1:40" ht="280.8" x14ac:dyDescent="0.3">
      <c r="A102" s="367">
        <v>2</v>
      </c>
      <c r="B102" s="384" t="str">
        <f t="shared" si="4"/>
        <v/>
      </c>
      <c r="C102" s="385" t="str">
        <f ca="1">TEXT(IFERROR(INDEX('Overview - Section A'!$A$37:$A$44,MATCH(G102,'Overview - Section A'!$U$37:$U$44,0)),""),"d-mmm-yy") &amp;" to " &amp; TEXT(IFERROR(INDEX('Overview - Section A'!$E$37:$E$44,MATCH(G102,'Overview - Section A'!$U$37:$U$44,0)),""),"d-mmm-yy")</f>
        <v>1-Jan-19 to 30-Jun-19</v>
      </c>
      <c r="D102" s="462"/>
      <c r="E102" s="462"/>
      <c r="F102" s="459" t="str">
        <f t="shared" si="5"/>
        <v/>
      </c>
      <c r="G102" s="463" t="s">
        <v>414</v>
      </c>
      <c r="H102" s="463"/>
      <c r="I102" s="464" t="b">
        <f t="shared" si="6"/>
        <v>1</v>
      </c>
      <c r="J102" s="464" t="b">
        <f t="shared" si="7"/>
        <v>0</v>
      </c>
      <c r="K102" s="464" t="str">
        <f t="shared" si="8"/>
        <v>a1N36000004vKwzEAE</v>
      </c>
      <c r="L102" s="465" t="s">
        <v>1069</v>
      </c>
      <c r="M102" s="131"/>
      <c r="N102" s="68"/>
      <c r="AM102" s="5"/>
      <c r="AN102" s="5"/>
    </row>
    <row r="103" spans="1:40" ht="280.8" x14ac:dyDescent="0.3">
      <c r="A103" s="367">
        <v>2</v>
      </c>
      <c r="B103" s="384" t="str">
        <f t="shared" si="4"/>
        <v/>
      </c>
      <c r="C103" s="385" t="str">
        <f ca="1">TEXT(IFERROR(INDEX('Overview - Section A'!$A$37:$A$44,MATCH(G103,'Overview - Section A'!$U$37:$U$44,0)),""),"d-mmm-yy") &amp;" to " &amp; TEXT(IFERROR(INDEX('Overview - Section A'!$E$37:$E$44,MATCH(G103,'Overview - Section A'!$U$37:$U$44,0)),""),"d-mmm-yy")</f>
        <v>1-Jul-19 to 31-Dec-19</v>
      </c>
      <c r="D103" s="462"/>
      <c r="E103" s="462"/>
      <c r="F103" s="459" t="str">
        <f t="shared" si="5"/>
        <v/>
      </c>
      <c r="G103" s="463" t="s">
        <v>416</v>
      </c>
      <c r="H103" s="463"/>
      <c r="I103" s="464" t="b">
        <f t="shared" si="6"/>
        <v>1</v>
      </c>
      <c r="J103" s="464" t="b">
        <f t="shared" si="7"/>
        <v>0</v>
      </c>
      <c r="K103" s="464" t="str">
        <f t="shared" si="8"/>
        <v>a1N36000004vKwzEAE</v>
      </c>
      <c r="L103" s="465" t="s">
        <v>1070</v>
      </c>
      <c r="M103" s="131"/>
      <c r="N103" s="68"/>
      <c r="AM103" s="5"/>
      <c r="AN103" s="5"/>
    </row>
    <row r="104" spans="1:40" ht="280.8" x14ac:dyDescent="0.3">
      <c r="A104" s="367">
        <v>2</v>
      </c>
      <c r="B104" s="384" t="str">
        <f t="shared" si="4"/>
        <v/>
      </c>
      <c r="C104" s="385" t="str">
        <f ca="1">TEXT(IFERROR(INDEX('Overview - Section A'!$A$37:$A$44,MATCH(G104,'Overview - Section A'!$U$37:$U$44,0)),""),"d-mmm-yy") &amp;" to " &amp; TEXT(IFERROR(INDEX('Overview - Section A'!$E$37:$E$44,MATCH(G104,'Overview - Section A'!$U$37:$U$44,0)),""),"d-mmm-yy")</f>
        <v>1-Jan-20 to 30-Jun-20</v>
      </c>
      <c r="D104" s="462"/>
      <c r="E104" s="462"/>
      <c r="F104" s="459" t="str">
        <f t="shared" si="5"/>
        <v/>
      </c>
      <c r="G104" s="463" t="s">
        <v>418</v>
      </c>
      <c r="H104" s="463"/>
      <c r="I104" s="464" t="b">
        <f t="shared" si="6"/>
        <v>1</v>
      </c>
      <c r="J104" s="464" t="b">
        <f t="shared" si="7"/>
        <v>0</v>
      </c>
      <c r="K104" s="464" t="str">
        <f t="shared" si="8"/>
        <v>a1N36000004vKwzEAE</v>
      </c>
      <c r="L104" s="465" t="s">
        <v>1071</v>
      </c>
      <c r="M104" s="131"/>
      <c r="N104" s="68"/>
      <c r="AM104" s="5"/>
      <c r="AN104" s="5"/>
    </row>
    <row r="105" spans="1:40" ht="280.8" x14ac:dyDescent="0.3">
      <c r="A105" s="367">
        <v>2</v>
      </c>
      <c r="B105" s="384" t="str">
        <f t="shared" si="4"/>
        <v/>
      </c>
      <c r="C105" s="385" t="str">
        <f ca="1">TEXT(IFERROR(INDEX('Overview - Section A'!$A$37:$A$44,MATCH(G105,'Overview - Section A'!$U$37:$U$44,0)),""),"d-mmm-yy") &amp;" to " &amp; TEXT(IFERROR(INDEX('Overview - Section A'!$E$37:$E$44,MATCH(G105,'Overview - Section A'!$U$37:$U$44,0)),""),"d-mmm-yy")</f>
        <v>1-Jul-20 to 31-Dec-20</v>
      </c>
      <c r="D105" s="462"/>
      <c r="E105" s="462"/>
      <c r="F105" s="459" t="str">
        <f t="shared" si="5"/>
        <v/>
      </c>
      <c r="G105" s="463" t="s">
        <v>420</v>
      </c>
      <c r="H105" s="463"/>
      <c r="I105" s="464" t="b">
        <f t="shared" si="6"/>
        <v>1</v>
      </c>
      <c r="J105" s="464" t="b">
        <f t="shared" si="7"/>
        <v>0</v>
      </c>
      <c r="K105" s="464" t="str">
        <f t="shared" si="8"/>
        <v>a1N36000004vKwzEAE</v>
      </c>
      <c r="L105" s="465" t="s">
        <v>1072</v>
      </c>
      <c r="M105" s="131"/>
      <c r="N105" s="68"/>
      <c r="AM105" s="5"/>
      <c r="AN105" s="5"/>
    </row>
    <row r="106" spans="1:40" ht="280.8" x14ac:dyDescent="0.3">
      <c r="A106" s="367">
        <v>3</v>
      </c>
      <c r="B106" s="384" t="str">
        <f t="shared" si="4"/>
        <v/>
      </c>
      <c r="C106" s="385" t="str">
        <f ca="1">TEXT(IFERROR(INDEX('Overview - Section A'!$A$37:$A$44,MATCH(G106,'Overview - Section A'!$U$37:$U$44,0)),""),"d-mmm-yy") &amp;" to " &amp; TEXT(IFERROR(INDEX('Overview - Section A'!$E$37:$E$44,MATCH(G106,'Overview - Section A'!$U$37:$U$44,0)),""),"d-mmm-yy")</f>
        <v>1-Jan-18 to 30-Jun-18</v>
      </c>
      <c r="D106" s="462"/>
      <c r="E106" s="462"/>
      <c r="F106" s="459" t="str">
        <f t="shared" si="5"/>
        <v/>
      </c>
      <c r="G106" s="463" t="s">
        <v>410</v>
      </c>
      <c r="H106" s="463"/>
      <c r="I106" s="464" t="b">
        <f t="shared" si="6"/>
        <v>1</v>
      </c>
      <c r="J106" s="464" t="b">
        <f t="shared" si="7"/>
        <v>0</v>
      </c>
      <c r="K106" s="464" t="str">
        <f t="shared" si="8"/>
        <v>a1N36000004vKx0EAE</v>
      </c>
      <c r="L106" s="465" t="s">
        <v>1073</v>
      </c>
      <c r="M106" s="131"/>
      <c r="N106" s="68"/>
      <c r="AM106" s="5"/>
      <c r="AN106" s="5"/>
    </row>
    <row r="107" spans="1:40" ht="280.8" x14ac:dyDescent="0.3">
      <c r="A107" s="367">
        <v>3</v>
      </c>
      <c r="B107" s="384" t="str">
        <f t="shared" si="4"/>
        <v/>
      </c>
      <c r="C107" s="385" t="str">
        <f ca="1">TEXT(IFERROR(INDEX('Overview - Section A'!$A$37:$A$44,MATCH(G107,'Overview - Section A'!$U$37:$U$44,0)),""),"d-mmm-yy") &amp;" to " &amp; TEXT(IFERROR(INDEX('Overview - Section A'!$E$37:$E$44,MATCH(G107,'Overview - Section A'!$U$37:$U$44,0)),""),"d-mmm-yy")</f>
        <v>1-Jul-18 to 31-Dec-18</v>
      </c>
      <c r="D107" s="462"/>
      <c r="E107" s="462"/>
      <c r="F107" s="459" t="str">
        <f t="shared" si="5"/>
        <v/>
      </c>
      <c r="G107" s="463" t="s">
        <v>412</v>
      </c>
      <c r="H107" s="463"/>
      <c r="I107" s="464" t="b">
        <f t="shared" si="6"/>
        <v>1</v>
      </c>
      <c r="J107" s="464" t="b">
        <f t="shared" si="7"/>
        <v>0</v>
      </c>
      <c r="K107" s="464" t="str">
        <f t="shared" si="8"/>
        <v>a1N36000004vKx0EAE</v>
      </c>
      <c r="L107" s="465" t="s">
        <v>1074</v>
      </c>
      <c r="M107" s="131"/>
      <c r="N107" s="68"/>
      <c r="AM107" s="5"/>
      <c r="AN107" s="5"/>
    </row>
    <row r="108" spans="1:40" ht="280.8" x14ac:dyDescent="0.3">
      <c r="A108" s="367">
        <v>3</v>
      </c>
      <c r="B108" s="384" t="str">
        <f t="shared" si="4"/>
        <v/>
      </c>
      <c r="C108" s="385" t="str">
        <f ca="1">TEXT(IFERROR(INDEX('Overview - Section A'!$A$37:$A$44,MATCH(G108,'Overview - Section A'!$U$37:$U$44,0)),""),"d-mmm-yy") &amp;" to " &amp; TEXT(IFERROR(INDEX('Overview - Section A'!$E$37:$E$44,MATCH(G108,'Overview - Section A'!$U$37:$U$44,0)),""),"d-mmm-yy")</f>
        <v>1-Jan-19 to 30-Jun-19</v>
      </c>
      <c r="D108" s="462"/>
      <c r="E108" s="462"/>
      <c r="F108" s="459" t="str">
        <f t="shared" si="5"/>
        <v/>
      </c>
      <c r="G108" s="463" t="s">
        <v>414</v>
      </c>
      <c r="H108" s="463"/>
      <c r="I108" s="464" t="b">
        <f t="shared" si="6"/>
        <v>1</v>
      </c>
      <c r="J108" s="464" t="b">
        <f t="shared" si="7"/>
        <v>0</v>
      </c>
      <c r="K108" s="464" t="str">
        <f t="shared" si="8"/>
        <v>a1N36000004vKx0EAE</v>
      </c>
      <c r="L108" s="465" t="s">
        <v>1075</v>
      </c>
      <c r="M108" s="131"/>
      <c r="N108" s="68"/>
      <c r="AM108" s="5"/>
      <c r="AN108" s="5"/>
    </row>
    <row r="109" spans="1:40" ht="280.8" x14ac:dyDescent="0.3">
      <c r="A109" s="367">
        <v>3</v>
      </c>
      <c r="B109" s="384" t="str">
        <f t="shared" si="4"/>
        <v/>
      </c>
      <c r="C109" s="385" t="str">
        <f ca="1">TEXT(IFERROR(INDEX('Overview - Section A'!$A$37:$A$44,MATCH(G109,'Overview - Section A'!$U$37:$U$44,0)),""),"d-mmm-yy") &amp;" to " &amp; TEXT(IFERROR(INDEX('Overview - Section A'!$E$37:$E$44,MATCH(G109,'Overview - Section A'!$U$37:$U$44,0)),""),"d-mmm-yy")</f>
        <v>1-Jul-19 to 31-Dec-19</v>
      </c>
      <c r="D109" s="462"/>
      <c r="E109" s="462"/>
      <c r="F109" s="459" t="str">
        <f t="shared" si="5"/>
        <v/>
      </c>
      <c r="G109" s="463" t="s">
        <v>416</v>
      </c>
      <c r="H109" s="463"/>
      <c r="I109" s="464" t="b">
        <f t="shared" si="6"/>
        <v>1</v>
      </c>
      <c r="J109" s="464" t="b">
        <f t="shared" si="7"/>
        <v>0</v>
      </c>
      <c r="K109" s="464" t="str">
        <f t="shared" si="8"/>
        <v>a1N36000004vKx0EAE</v>
      </c>
      <c r="L109" s="465" t="s">
        <v>1076</v>
      </c>
      <c r="M109" s="131"/>
      <c r="N109" s="68"/>
      <c r="AM109" s="5"/>
      <c r="AN109" s="5"/>
    </row>
    <row r="110" spans="1:40" ht="280.8" x14ac:dyDescent="0.3">
      <c r="A110" s="367">
        <v>3</v>
      </c>
      <c r="B110" s="384" t="str">
        <f t="shared" si="4"/>
        <v/>
      </c>
      <c r="C110" s="385" t="str">
        <f ca="1">TEXT(IFERROR(INDEX('Overview - Section A'!$A$37:$A$44,MATCH(G110,'Overview - Section A'!$U$37:$U$44,0)),""),"d-mmm-yy") &amp;" to " &amp; TEXT(IFERROR(INDEX('Overview - Section A'!$E$37:$E$44,MATCH(G110,'Overview - Section A'!$U$37:$U$44,0)),""),"d-mmm-yy")</f>
        <v>1-Jan-20 to 30-Jun-20</v>
      </c>
      <c r="D110" s="462"/>
      <c r="E110" s="462"/>
      <c r="F110" s="459" t="str">
        <f t="shared" si="5"/>
        <v/>
      </c>
      <c r="G110" s="463" t="s">
        <v>418</v>
      </c>
      <c r="H110" s="463"/>
      <c r="I110" s="464" t="b">
        <f t="shared" si="6"/>
        <v>1</v>
      </c>
      <c r="J110" s="464" t="b">
        <f t="shared" si="7"/>
        <v>0</v>
      </c>
      <c r="K110" s="464" t="str">
        <f t="shared" si="8"/>
        <v>a1N36000004vKx0EAE</v>
      </c>
      <c r="L110" s="465" t="s">
        <v>1077</v>
      </c>
      <c r="M110" s="131"/>
      <c r="N110" s="68"/>
      <c r="AM110" s="5"/>
      <c r="AN110" s="5"/>
    </row>
    <row r="111" spans="1:40" ht="280.8" x14ac:dyDescent="0.3">
      <c r="A111" s="367">
        <v>3</v>
      </c>
      <c r="B111" s="384" t="str">
        <f t="shared" si="4"/>
        <v/>
      </c>
      <c r="C111" s="385" t="str">
        <f ca="1">TEXT(IFERROR(INDEX('Overview - Section A'!$A$37:$A$44,MATCH(G111,'Overview - Section A'!$U$37:$U$44,0)),""),"d-mmm-yy") &amp;" to " &amp; TEXT(IFERROR(INDEX('Overview - Section A'!$E$37:$E$44,MATCH(G111,'Overview - Section A'!$U$37:$U$44,0)),""),"d-mmm-yy")</f>
        <v>1-Jul-20 to 31-Dec-20</v>
      </c>
      <c r="D111" s="462"/>
      <c r="E111" s="462"/>
      <c r="F111" s="459" t="str">
        <f t="shared" si="5"/>
        <v/>
      </c>
      <c r="G111" s="463" t="s">
        <v>420</v>
      </c>
      <c r="H111" s="463"/>
      <c r="I111" s="464" t="b">
        <f t="shared" si="6"/>
        <v>1</v>
      </c>
      <c r="J111" s="464" t="b">
        <f t="shared" si="7"/>
        <v>0</v>
      </c>
      <c r="K111" s="464" t="str">
        <f t="shared" si="8"/>
        <v>a1N36000004vKx0EAE</v>
      </c>
      <c r="L111" s="465" t="s">
        <v>1078</v>
      </c>
      <c r="M111" s="131"/>
      <c r="N111" s="68"/>
      <c r="AM111" s="5"/>
      <c r="AN111" s="5"/>
    </row>
    <row r="112" spans="1:40" ht="280.8" x14ac:dyDescent="0.3">
      <c r="A112" s="367">
        <v>4</v>
      </c>
      <c r="B112" s="384" t="str">
        <f t="shared" si="4"/>
        <v/>
      </c>
      <c r="C112" s="385" t="str">
        <f ca="1">TEXT(IFERROR(INDEX('Overview - Section A'!$A$37:$A$44,MATCH(G112,'Overview - Section A'!$U$37:$U$44,0)),""),"d-mmm-yy") &amp;" to " &amp; TEXT(IFERROR(INDEX('Overview - Section A'!$E$37:$E$44,MATCH(G112,'Overview - Section A'!$U$37:$U$44,0)),""),"d-mmm-yy")</f>
        <v>1-Jan-18 to 30-Jun-18</v>
      </c>
      <c r="D112" s="462"/>
      <c r="E112" s="462"/>
      <c r="F112" s="459" t="str">
        <f t="shared" si="5"/>
        <v/>
      </c>
      <c r="G112" s="463" t="s">
        <v>410</v>
      </c>
      <c r="H112" s="463"/>
      <c r="I112" s="464" t="b">
        <f t="shared" si="6"/>
        <v>1</v>
      </c>
      <c r="J112" s="464" t="b">
        <f t="shared" si="7"/>
        <v>0</v>
      </c>
      <c r="K112" s="464" t="str">
        <f t="shared" si="8"/>
        <v>a1N36000004vKx1EAE</v>
      </c>
      <c r="L112" s="465" t="s">
        <v>1079</v>
      </c>
      <c r="M112" s="131"/>
      <c r="N112" s="68"/>
      <c r="AM112" s="5"/>
      <c r="AN112" s="5"/>
    </row>
    <row r="113" spans="1:40" ht="280.8" x14ac:dyDescent="0.3">
      <c r="A113" s="367">
        <v>4</v>
      </c>
      <c r="B113" s="384" t="str">
        <f t="shared" si="4"/>
        <v/>
      </c>
      <c r="C113" s="385" t="str">
        <f ca="1">TEXT(IFERROR(INDEX('Overview - Section A'!$A$37:$A$44,MATCH(G113,'Overview - Section A'!$U$37:$U$44,0)),""),"d-mmm-yy") &amp;" to " &amp; TEXT(IFERROR(INDEX('Overview - Section A'!$E$37:$E$44,MATCH(G113,'Overview - Section A'!$U$37:$U$44,0)),""),"d-mmm-yy")</f>
        <v>1-Jul-18 to 31-Dec-18</v>
      </c>
      <c r="D113" s="462"/>
      <c r="E113" s="462"/>
      <c r="F113" s="459" t="str">
        <f t="shared" si="5"/>
        <v/>
      </c>
      <c r="G113" s="463" t="s">
        <v>412</v>
      </c>
      <c r="H113" s="463"/>
      <c r="I113" s="464" t="b">
        <f t="shared" si="6"/>
        <v>1</v>
      </c>
      <c r="J113" s="464" t="b">
        <f t="shared" si="7"/>
        <v>0</v>
      </c>
      <c r="K113" s="464" t="str">
        <f t="shared" si="8"/>
        <v>a1N36000004vKx1EAE</v>
      </c>
      <c r="L113" s="465" t="s">
        <v>1080</v>
      </c>
      <c r="M113" s="131"/>
      <c r="N113" s="68"/>
      <c r="AM113" s="5"/>
      <c r="AN113" s="5"/>
    </row>
    <row r="114" spans="1:40" ht="280.8" x14ac:dyDescent="0.3">
      <c r="A114" s="367">
        <v>4</v>
      </c>
      <c r="B114" s="384" t="str">
        <f t="shared" si="4"/>
        <v/>
      </c>
      <c r="C114" s="385" t="str">
        <f ca="1">TEXT(IFERROR(INDEX('Overview - Section A'!$A$37:$A$44,MATCH(G114,'Overview - Section A'!$U$37:$U$44,0)),""),"d-mmm-yy") &amp;" to " &amp; TEXT(IFERROR(INDEX('Overview - Section A'!$E$37:$E$44,MATCH(G114,'Overview - Section A'!$U$37:$U$44,0)),""),"d-mmm-yy")</f>
        <v>1-Jan-19 to 30-Jun-19</v>
      </c>
      <c r="D114" s="462"/>
      <c r="E114" s="462"/>
      <c r="F114" s="459" t="str">
        <f t="shared" si="5"/>
        <v/>
      </c>
      <c r="G114" s="463" t="s">
        <v>414</v>
      </c>
      <c r="H114" s="463"/>
      <c r="I114" s="464" t="b">
        <f t="shared" si="6"/>
        <v>1</v>
      </c>
      <c r="J114" s="464" t="b">
        <f t="shared" si="7"/>
        <v>0</v>
      </c>
      <c r="K114" s="464" t="str">
        <f t="shared" si="8"/>
        <v>a1N36000004vKx1EAE</v>
      </c>
      <c r="L114" s="465" t="s">
        <v>1081</v>
      </c>
      <c r="M114" s="131"/>
      <c r="N114" s="68"/>
      <c r="AM114" s="5"/>
      <c r="AN114" s="5"/>
    </row>
    <row r="115" spans="1:40" ht="280.8" x14ac:dyDescent="0.3">
      <c r="A115" s="367">
        <v>4</v>
      </c>
      <c r="B115" s="384" t="str">
        <f t="shared" si="4"/>
        <v/>
      </c>
      <c r="C115" s="385" t="str">
        <f ca="1">TEXT(IFERROR(INDEX('Overview - Section A'!$A$37:$A$44,MATCH(G115,'Overview - Section A'!$U$37:$U$44,0)),""),"d-mmm-yy") &amp;" to " &amp; TEXT(IFERROR(INDEX('Overview - Section A'!$E$37:$E$44,MATCH(G115,'Overview - Section A'!$U$37:$U$44,0)),""),"d-mmm-yy")</f>
        <v>1-Jul-19 to 31-Dec-19</v>
      </c>
      <c r="D115" s="462"/>
      <c r="E115" s="462"/>
      <c r="F115" s="459" t="str">
        <f t="shared" si="5"/>
        <v/>
      </c>
      <c r="G115" s="463" t="s">
        <v>416</v>
      </c>
      <c r="H115" s="463"/>
      <c r="I115" s="464" t="b">
        <f t="shared" si="6"/>
        <v>1</v>
      </c>
      <c r="J115" s="464" t="b">
        <f t="shared" si="7"/>
        <v>0</v>
      </c>
      <c r="K115" s="464" t="str">
        <f t="shared" si="8"/>
        <v>a1N36000004vKx1EAE</v>
      </c>
      <c r="L115" s="465" t="s">
        <v>1082</v>
      </c>
      <c r="M115" s="131"/>
      <c r="N115" s="68"/>
      <c r="AM115" s="5"/>
      <c r="AN115" s="5"/>
    </row>
    <row r="116" spans="1:40" ht="280.8" x14ac:dyDescent="0.3">
      <c r="A116" s="367">
        <v>4</v>
      </c>
      <c r="B116" s="384" t="str">
        <f t="shared" si="4"/>
        <v/>
      </c>
      <c r="C116" s="385" t="str">
        <f ca="1">TEXT(IFERROR(INDEX('Overview - Section A'!$A$37:$A$44,MATCH(G116,'Overview - Section A'!$U$37:$U$44,0)),""),"d-mmm-yy") &amp;" to " &amp; TEXT(IFERROR(INDEX('Overview - Section A'!$E$37:$E$44,MATCH(G116,'Overview - Section A'!$U$37:$U$44,0)),""),"d-mmm-yy")</f>
        <v>1-Jan-20 to 30-Jun-20</v>
      </c>
      <c r="D116" s="462"/>
      <c r="E116" s="462"/>
      <c r="F116" s="459" t="str">
        <f t="shared" si="5"/>
        <v/>
      </c>
      <c r="G116" s="463" t="s">
        <v>418</v>
      </c>
      <c r="H116" s="463"/>
      <c r="I116" s="464" t="b">
        <f t="shared" si="6"/>
        <v>1</v>
      </c>
      <c r="J116" s="464" t="b">
        <f t="shared" si="7"/>
        <v>0</v>
      </c>
      <c r="K116" s="464" t="str">
        <f t="shared" si="8"/>
        <v>a1N36000004vKx1EAE</v>
      </c>
      <c r="L116" s="465" t="s">
        <v>1083</v>
      </c>
      <c r="M116" s="131"/>
      <c r="N116" s="68"/>
      <c r="AM116" s="5"/>
      <c r="AN116" s="5"/>
    </row>
    <row r="117" spans="1:40" ht="280.8" x14ac:dyDescent="0.3">
      <c r="A117" s="367">
        <v>4</v>
      </c>
      <c r="B117" s="384" t="str">
        <f t="shared" si="4"/>
        <v/>
      </c>
      <c r="C117" s="385" t="str">
        <f ca="1">TEXT(IFERROR(INDEX('Overview - Section A'!$A$37:$A$44,MATCH(G117,'Overview - Section A'!$U$37:$U$44,0)),""),"d-mmm-yy") &amp;" to " &amp; TEXT(IFERROR(INDEX('Overview - Section A'!$E$37:$E$44,MATCH(G117,'Overview - Section A'!$U$37:$U$44,0)),""),"d-mmm-yy")</f>
        <v>1-Jul-20 to 31-Dec-20</v>
      </c>
      <c r="D117" s="462"/>
      <c r="E117" s="462"/>
      <c r="F117" s="459" t="str">
        <f t="shared" si="5"/>
        <v/>
      </c>
      <c r="G117" s="463" t="s">
        <v>420</v>
      </c>
      <c r="H117" s="463"/>
      <c r="I117" s="464" t="b">
        <f t="shared" si="6"/>
        <v>1</v>
      </c>
      <c r="J117" s="464" t="b">
        <f t="shared" si="7"/>
        <v>0</v>
      </c>
      <c r="K117" s="464" t="str">
        <f t="shared" si="8"/>
        <v>a1N36000004vKx1EAE</v>
      </c>
      <c r="L117" s="465" t="s">
        <v>1084</v>
      </c>
      <c r="M117" s="131"/>
      <c r="N117" s="68"/>
      <c r="AM117" s="5"/>
      <c r="AN117" s="5"/>
    </row>
    <row r="118" spans="1:40" ht="280.8" x14ac:dyDescent="0.3">
      <c r="A118" s="367">
        <v>5</v>
      </c>
      <c r="B118" s="384" t="str">
        <f t="shared" si="4"/>
        <v/>
      </c>
      <c r="C118" s="385" t="str">
        <f ca="1">TEXT(IFERROR(INDEX('Overview - Section A'!$A$37:$A$44,MATCH(G118,'Overview - Section A'!$U$37:$U$44,0)),""),"d-mmm-yy") &amp;" to " &amp; TEXT(IFERROR(INDEX('Overview - Section A'!$E$37:$E$44,MATCH(G118,'Overview - Section A'!$U$37:$U$44,0)),""),"d-mmm-yy")</f>
        <v>1-Jan-18 to 30-Jun-18</v>
      </c>
      <c r="D118" s="462"/>
      <c r="E118" s="462"/>
      <c r="F118" s="459" t="str">
        <f t="shared" si="5"/>
        <v/>
      </c>
      <c r="G118" s="463" t="s">
        <v>410</v>
      </c>
      <c r="H118" s="463"/>
      <c r="I118" s="464" t="b">
        <f t="shared" si="6"/>
        <v>1</v>
      </c>
      <c r="J118" s="464" t="b">
        <f t="shared" si="7"/>
        <v>0</v>
      </c>
      <c r="K118" s="464" t="str">
        <f t="shared" si="8"/>
        <v>a1N36000004vKx2EAE</v>
      </c>
      <c r="L118" s="465" t="s">
        <v>1085</v>
      </c>
      <c r="M118" s="131"/>
      <c r="N118" s="68"/>
      <c r="AM118" s="5"/>
      <c r="AN118" s="5"/>
    </row>
    <row r="119" spans="1:40" ht="280.8" x14ac:dyDescent="0.3">
      <c r="A119" s="367">
        <v>5</v>
      </c>
      <c r="B119" s="384" t="str">
        <f t="shared" si="4"/>
        <v/>
      </c>
      <c r="C119" s="385" t="str">
        <f ca="1">TEXT(IFERROR(INDEX('Overview - Section A'!$A$37:$A$44,MATCH(G119,'Overview - Section A'!$U$37:$U$44,0)),""),"d-mmm-yy") &amp;" to " &amp; TEXT(IFERROR(INDEX('Overview - Section A'!$E$37:$E$44,MATCH(G119,'Overview - Section A'!$U$37:$U$44,0)),""),"d-mmm-yy")</f>
        <v>1-Jul-18 to 31-Dec-18</v>
      </c>
      <c r="D119" s="462"/>
      <c r="E119" s="462"/>
      <c r="F119" s="459" t="str">
        <f t="shared" si="5"/>
        <v/>
      </c>
      <c r="G119" s="463" t="s">
        <v>412</v>
      </c>
      <c r="H119" s="463"/>
      <c r="I119" s="464" t="b">
        <f t="shared" si="6"/>
        <v>1</v>
      </c>
      <c r="J119" s="464" t="b">
        <f t="shared" si="7"/>
        <v>0</v>
      </c>
      <c r="K119" s="464" t="str">
        <f t="shared" si="8"/>
        <v>a1N36000004vKx2EAE</v>
      </c>
      <c r="L119" s="465" t="s">
        <v>1086</v>
      </c>
      <c r="M119" s="131"/>
      <c r="N119" s="68"/>
      <c r="AM119" s="5"/>
      <c r="AN119" s="5"/>
    </row>
    <row r="120" spans="1:40" ht="280.8" x14ac:dyDescent="0.3">
      <c r="A120" s="367">
        <v>5</v>
      </c>
      <c r="B120" s="384" t="str">
        <f t="shared" si="4"/>
        <v/>
      </c>
      <c r="C120" s="385" t="str">
        <f ca="1">TEXT(IFERROR(INDEX('Overview - Section A'!$A$37:$A$44,MATCH(G120,'Overview - Section A'!$U$37:$U$44,0)),""),"d-mmm-yy") &amp;" to " &amp; TEXT(IFERROR(INDEX('Overview - Section A'!$E$37:$E$44,MATCH(G120,'Overview - Section A'!$U$37:$U$44,0)),""),"d-mmm-yy")</f>
        <v>1-Jan-19 to 30-Jun-19</v>
      </c>
      <c r="D120" s="462"/>
      <c r="E120" s="462"/>
      <c r="F120" s="459" t="str">
        <f t="shared" si="5"/>
        <v/>
      </c>
      <c r="G120" s="463" t="s">
        <v>414</v>
      </c>
      <c r="H120" s="463"/>
      <c r="I120" s="464" t="b">
        <f t="shared" si="6"/>
        <v>1</v>
      </c>
      <c r="J120" s="464" t="b">
        <f t="shared" si="7"/>
        <v>0</v>
      </c>
      <c r="K120" s="464" t="str">
        <f t="shared" si="8"/>
        <v>a1N36000004vKx2EAE</v>
      </c>
      <c r="L120" s="465" t="s">
        <v>1087</v>
      </c>
      <c r="M120" s="131"/>
      <c r="N120" s="68"/>
      <c r="AM120" s="5"/>
      <c r="AN120" s="5"/>
    </row>
    <row r="121" spans="1:40" ht="280.8" x14ac:dyDescent="0.3">
      <c r="A121" s="367">
        <v>5</v>
      </c>
      <c r="B121" s="384" t="str">
        <f t="shared" si="4"/>
        <v/>
      </c>
      <c r="C121" s="385" t="str">
        <f ca="1">TEXT(IFERROR(INDEX('Overview - Section A'!$A$37:$A$44,MATCH(G121,'Overview - Section A'!$U$37:$U$44,0)),""),"d-mmm-yy") &amp;" to " &amp; TEXT(IFERROR(INDEX('Overview - Section A'!$E$37:$E$44,MATCH(G121,'Overview - Section A'!$U$37:$U$44,0)),""),"d-mmm-yy")</f>
        <v>1-Jul-19 to 31-Dec-19</v>
      </c>
      <c r="D121" s="462"/>
      <c r="E121" s="462"/>
      <c r="F121" s="459" t="str">
        <f t="shared" si="5"/>
        <v/>
      </c>
      <c r="G121" s="463" t="s">
        <v>416</v>
      </c>
      <c r="H121" s="463"/>
      <c r="I121" s="464" t="b">
        <f t="shared" si="6"/>
        <v>1</v>
      </c>
      <c r="J121" s="464" t="b">
        <f t="shared" si="7"/>
        <v>0</v>
      </c>
      <c r="K121" s="464" t="str">
        <f t="shared" si="8"/>
        <v>a1N36000004vKx2EAE</v>
      </c>
      <c r="L121" s="465" t="s">
        <v>1088</v>
      </c>
      <c r="M121" s="131"/>
      <c r="N121" s="68"/>
      <c r="AM121" s="5"/>
      <c r="AN121" s="5"/>
    </row>
    <row r="122" spans="1:40" ht="280.8" x14ac:dyDescent="0.3">
      <c r="A122" s="367">
        <v>5</v>
      </c>
      <c r="B122" s="384" t="str">
        <f t="shared" si="4"/>
        <v/>
      </c>
      <c r="C122" s="385" t="str">
        <f ca="1">TEXT(IFERROR(INDEX('Overview - Section A'!$A$37:$A$44,MATCH(G122,'Overview - Section A'!$U$37:$U$44,0)),""),"d-mmm-yy") &amp;" to " &amp; TEXT(IFERROR(INDEX('Overview - Section A'!$E$37:$E$44,MATCH(G122,'Overview - Section A'!$U$37:$U$44,0)),""),"d-mmm-yy")</f>
        <v>1-Jan-20 to 30-Jun-20</v>
      </c>
      <c r="D122" s="462"/>
      <c r="E122" s="462"/>
      <c r="F122" s="459" t="str">
        <f t="shared" si="5"/>
        <v/>
      </c>
      <c r="G122" s="463" t="s">
        <v>418</v>
      </c>
      <c r="H122" s="463"/>
      <c r="I122" s="464" t="b">
        <f t="shared" si="6"/>
        <v>1</v>
      </c>
      <c r="J122" s="464" t="b">
        <f t="shared" si="7"/>
        <v>0</v>
      </c>
      <c r="K122" s="464" t="str">
        <f t="shared" si="8"/>
        <v>a1N36000004vKx2EAE</v>
      </c>
      <c r="L122" s="465" t="s">
        <v>1089</v>
      </c>
      <c r="M122" s="131"/>
      <c r="N122" s="68"/>
      <c r="AM122" s="5"/>
      <c r="AN122" s="5"/>
    </row>
    <row r="123" spans="1:40" ht="280.8" x14ac:dyDescent="0.3">
      <c r="A123" s="367">
        <v>5</v>
      </c>
      <c r="B123" s="384" t="str">
        <f t="shared" si="4"/>
        <v/>
      </c>
      <c r="C123" s="385" t="str">
        <f ca="1">TEXT(IFERROR(INDEX('Overview - Section A'!$A$37:$A$44,MATCH(G123,'Overview - Section A'!$U$37:$U$44,0)),""),"d-mmm-yy") &amp;" to " &amp; TEXT(IFERROR(INDEX('Overview - Section A'!$E$37:$E$44,MATCH(G123,'Overview - Section A'!$U$37:$U$44,0)),""),"d-mmm-yy")</f>
        <v>1-Jul-20 to 31-Dec-20</v>
      </c>
      <c r="D123" s="462"/>
      <c r="E123" s="462"/>
      <c r="F123" s="459" t="str">
        <f t="shared" si="5"/>
        <v/>
      </c>
      <c r="G123" s="463" t="s">
        <v>420</v>
      </c>
      <c r="H123" s="463"/>
      <c r="I123" s="464" t="b">
        <f t="shared" si="6"/>
        <v>1</v>
      </c>
      <c r="J123" s="464" t="b">
        <f t="shared" si="7"/>
        <v>0</v>
      </c>
      <c r="K123" s="464" t="str">
        <f t="shared" si="8"/>
        <v>a1N36000004vKx2EAE</v>
      </c>
      <c r="L123" s="465" t="s">
        <v>1090</v>
      </c>
      <c r="M123" s="131"/>
      <c r="N123" s="68"/>
      <c r="AM123" s="5"/>
      <c r="AN123" s="5"/>
    </row>
    <row r="124" spans="1:40" ht="280.8" x14ac:dyDescent="0.3">
      <c r="A124" s="367">
        <v>6</v>
      </c>
      <c r="B124" s="384" t="str">
        <f t="shared" si="4"/>
        <v/>
      </c>
      <c r="C124" s="385" t="str">
        <f ca="1">TEXT(IFERROR(INDEX('Overview - Section A'!$A$37:$A$44,MATCH(G124,'Overview - Section A'!$U$37:$U$44,0)),""),"d-mmm-yy") &amp;" to " &amp; TEXT(IFERROR(INDEX('Overview - Section A'!$E$37:$E$44,MATCH(G124,'Overview - Section A'!$U$37:$U$44,0)),""),"d-mmm-yy")</f>
        <v>1-Jan-18 to 30-Jun-18</v>
      </c>
      <c r="D124" s="462"/>
      <c r="E124" s="462"/>
      <c r="F124" s="459" t="str">
        <f t="shared" si="5"/>
        <v/>
      </c>
      <c r="G124" s="463" t="s">
        <v>410</v>
      </c>
      <c r="H124" s="463"/>
      <c r="I124" s="464" t="b">
        <f t="shared" si="6"/>
        <v>1</v>
      </c>
      <c r="J124" s="464" t="b">
        <f t="shared" si="7"/>
        <v>0</v>
      </c>
      <c r="K124" s="464" t="str">
        <f t="shared" si="8"/>
        <v>a1N36000004vKx3EAE</v>
      </c>
      <c r="L124" s="465" t="s">
        <v>1091</v>
      </c>
      <c r="M124" s="131"/>
      <c r="N124" s="68"/>
      <c r="AM124" s="5"/>
      <c r="AN124" s="5"/>
    </row>
    <row r="125" spans="1:40" ht="280.8" x14ac:dyDescent="0.3">
      <c r="A125" s="367">
        <v>6</v>
      </c>
      <c r="B125" s="384" t="str">
        <f t="shared" si="4"/>
        <v/>
      </c>
      <c r="C125" s="385" t="str">
        <f ca="1">TEXT(IFERROR(INDEX('Overview - Section A'!$A$37:$A$44,MATCH(G125,'Overview - Section A'!$U$37:$U$44,0)),""),"d-mmm-yy") &amp;" to " &amp; TEXT(IFERROR(INDEX('Overview - Section A'!$E$37:$E$44,MATCH(G125,'Overview - Section A'!$U$37:$U$44,0)),""),"d-mmm-yy")</f>
        <v>1-Jul-18 to 31-Dec-18</v>
      </c>
      <c r="D125" s="462"/>
      <c r="E125" s="462"/>
      <c r="F125" s="459" t="str">
        <f t="shared" si="5"/>
        <v/>
      </c>
      <c r="G125" s="463" t="s">
        <v>412</v>
      </c>
      <c r="H125" s="463"/>
      <c r="I125" s="464" t="b">
        <f t="shared" si="6"/>
        <v>1</v>
      </c>
      <c r="J125" s="464" t="b">
        <f t="shared" si="7"/>
        <v>0</v>
      </c>
      <c r="K125" s="464" t="str">
        <f t="shared" si="8"/>
        <v>a1N36000004vKx3EAE</v>
      </c>
      <c r="L125" s="465" t="s">
        <v>1092</v>
      </c>
      <c r="M125" s="131"/>
      <c r="N125" s="68"/>
      <c r="AM125" s="5"/>
      <c r="AN125" s="5"/>
    </row>
    <row r="126" spans="1:40" ht="280.8" x14ac:dyDescent="0.3">
      <c r="A126" s="367">
        <v>6</v>
      </c>
      <c r="B126" s="384" t="str">
        <f t="shared" si="4"/>
        <v/>
      </c>
      <c r="C126" s="385" t="str">
        <f ca="1">TEXT(IFERROR(INDEX('Overview - Section A'!$A$37:$A$44,MATCH(G126,'Overview - Section A'!$U$37:$U$44,0)),""),"d-mmm-yy") &amp;" to " &amp; TEXT(IFERROR(INDEX('Overview - Section A'!$E$37:$E$44,MATCH(G126,'Overview - Section A'!$U$37:$U$44,0)),""),"d-mmm-yy")</f>
        <v>1-Jan-19 to 30-Jun-19</v>
      </c>
      <c r="D126" s="462"/>
      <c r="E126" s="462"/>
      <c r="F126" s="459" t="str">
        <f t="shared" si="5"/>
        <v/>
      </c>
      <c r="G126" s="463" t="s">
        <v>414</v>
      </c>
      <c r="H126" s="463"/>
      <c r="I126" s="464" t="b">
        <f t="shared" si="6"/>
        <v>1</v>
      </c>
      <c r="J126" s="464" t="b">
        <f t="shared" si="7"/>
        <v>0</v>
      </c>
      <c r="K126" s="464" t="str">
        <f t="shared" si="8"/>
        <v>a1N36000004vKx3EAE</v>
      </c>
      <c r="L126" s="465" t="s">
        <v>1093</v>
      </c>
      <c r="M126" s="131"/>
      <c r="N126" s="68"/>
      <c r="AM126" s="5"/>
      <c r="AN126" s="5"/>
    </row>
    <row r="127" spans="1:40" ht="280.8" x14ac:dyDescent="0.3">
      <c r="A127" s="367">
        <v>6</v>
      </c>
      <c r="B127" s="384" t="str">
        <f t="shared" si="4"/>
        <v/>
      </c>
      <c r="C127" s="385" t="str">
        <f ca="1">TEXT(IFERROR(INDEX('Overview - Section A'!$A$37:$A$44,MATCH(G127,'Overview - Section A'!$U$37:$U$44,0)),""),"d-mmm-yy") &amp;" to " &amp; TEXT(IFERROR(INDEX('Overview - Section A'!$E$37:$E$44,MATCH(G127,'Overview - Section A'!$U$37:$U$44,0)),""),"d-mmm-yy")</f>
        <v>1-Jul-19 to 31-Dec-19</v>
      </c>
      <c r="D127" s="462"/>
      <c r="E127" s="462"/>
      <c r="F127" s="459" t="str">
        <f t="shared" si="5"/>
        <v/>
      </c>
      <c r="G127" s="463" t="s">
        <v>416</v>
      </c>
      <c r="H127" s="463"/>
      <c r="I127" s="464" t="b">
        <f t="shared" si="6"/>
        <v>1</v>
      </c>
      <c r="J127" s="464" t="b">
        <f t="shared" si="7"/>
        <v>0</v>
      </c>
      <c r="K127" s="464" t="str">
        <f t="shared" si="8"/>
        <v>a1N36000004vKx3EAE</v>
      </c>
      <c r="L127" s="465" t="s">
        <v>1094</v>
      </c>
      <c r="M127" s="131"/>
      <c r="N127" s="68"/>
      <c r="AM127" s="5"/>
      <c r="AN127" s="5"/>
    </row>
    <row r="128" spans="1:40" ht="280.8" x14ac:dyDescent="0.3">
      <c r="A128" s="367">
        <v>6</v>
      </c>
      <c r="B128" s="384" t="str">
        <f t="shared" si="4"/>
        <v/>
      </c>
      <c r="C128" s="385" t="str">
        <f ca="1">TEXT(IFERROR(INDEX('Overview - Section A'!$A$37:$A$44,MATCH(G128,'Overview - Section A'!$U$37:$U$44,0)),""),"d-mmm-yy") &amp;" to " &amp; TEXT(IFERROR(INDEX('Overview - Section A'!$E$37:$E$44,MATCH(G128,'Overview - Section A'!$U$37:$U$44,0)),""),"d-mmm-yy")</f>
        <v>1-Jan-20 to 30-Jun-20</v>
      </c>
      <c r="D128" s="462"/>
      <c r="E128" s="462"/>
      <c r="F128" s="459" t="str">
        <f t="shared" si="5"/>
        <v/>
      </c>
      <c r="G128" s="463" t="s">
        <v>418</v>
      </c>
      <c r="H128" s="463"/>
      <c r="I128" s="464" t="b">
        <f t="shared" si="6"/>
        <v>1</v>
      </c>
      <c r="J128" s="464" t="b">
        <f t="shared" si="7"/>
        <v>0</v>
      </c>
      <c r="K128" s="464" t="str">
        <f t="shared" si="8"/>
        <v>a1N36000004vKx3EAE</v>
      </c>
      <c r="L128" s="465" t="s">
        <v>1095</v>
      </c>
      <c r="M128" s="131"/>
      <c r="N128" s="68"/>
      <c r="AM128" s="5"/>
      <c r="AN128" s="5"/>
    </row>
    <row r="129" spans="1:40" ht="280.8" x14ac:dyDescent="0.3">
      <c r="A129" s="367">
        <v>6</v>
      </c>
      <c r="B129" s="384" t="str">
        <f t="shared" si="4"/>
        <v/>
      </c>
      <c r="C129" s="385" t="str">
        <f ca="1">TEXT(IFERROR(INDEX('Overview - Section A'!$A$37:$A$44,MATCH(G129,'Overview - Section A'!$U$37:$U$44,0)),""),"d-mmm-yy") &amp;" to " &amp; TEXT(IFERROR(INDEX('Overview - Section A'!$E$37:$E$44,MATCH(G129,'Overview - Section A'!$U$37:$U$44,0)),""),"d-mmm-yy")</f>
        <v>1-Jul-20 to 31-Dec-20</v>
      </c>
      <c r="D129" s="462"/>
      <c r="E129" s="462"/>
      <c r="F129" s="459" t="str">
        <f t="shared" si="5"/>
        <v/>
      </c>
      <c r="G129" s="463" t="s">
        <v>420</v>
      </c>
      <c r="H129" s="463"/>
      <c r="I129" s="464" t="b">
        <f t="shared" si="6"/>
        <v>1</v>
      </c>
      <c r="J129" s="464" t="b">
        <f t="shared" si="7"/>
        <v>0</v>
      </c>
      <c r="K129" s="464" t="str">
        <f t="shared" si="8"/>
        <v>a1N36000004vKx3EAE</v>
      </c>
      <c r="L129" s="465" t="s">
        <v>1096</v>
      </c>
      <c r="M129" s="131"/>
      <c r="N129" s="68"/>
      <c r="AM129" s="5"/>
      <c r="AN129" s="5"/>
    </row>
    <row r="130" spans="1:40" ht="280.8" x14ac:dyDescent="0.3">
      <c r="A130" s="367">
        <v>7</v>
      </c>
      <c r="B130" s="384" t="str">
        <f t="shared" si="4"/>
        <v/>
      </c>
      <c r="C130" s="385" t="str">
        <f ca="1">TEXT(IFERROR(INDEX('Overview - Section A'!$A$37:$A$44,MATCH(G130,'Overview - Section A'!$U$37:$U$44,0)),""),"d-mmm-yy") &amp;" to " &amp; TEXT(IFERROR(INDEX('Overview - Section A'!$E$37:$E$44,MATCH(G130,'Overview - Section A'!$U$37:$U$44,0)),""),"d-mmm-yy")</f>
        <v>1-Jan-18 to 30-Jun-18</v>
      </c>
      <c r="D130" s="462"/>
      <c r="E130" s="462"/>
      <c r="F130" s="459" t="str">
        <f t="shared" si="5"/>
        <v/>
      </c>
      <c r="G130" s="463" t="s">
        <v>410</v>
      </c>
      <c r="H130" s="463"/>
      <c r="I130" s="464" t="b">
        <f t="shared" si="6"/>
        <v>1</v>
      </c>
      <c r="J130" s="464" t="b">
        <f t="shared" si="7"/>
        <v>0</v>
      </c>
      <c r="K130" s="464" t="str">
        <f t="shared" si="8"/>
        <v>a1N36000004vKx4EAE</v>
      </c>
      <c r="L130" s="465" t="s">
        <v>1097</v>
      </c>
      <c r="M130" s="131"/>
      <c r="N130" s="68"/>
      <c r="AM130" s="5"/>
      <c r="AN130" s="5"/>
    </row>
    <row r="131" spans="1:40" ht="280.8" x14ac:dyDescent="0.3">
      <c r="A131" s="367">
        <v>7</v>
      </c>
      <c r="B131" s="384" t="str">
        <f t="shared" si="4"/>
        <v/>
      </c>
      <c r="C131" s="385" t="str">
        <f ca="1">TEXT(IFERROR(INDEX('Overview - Section A'!$A$37:$A$44,MATCH(G131,'Overview - Section A'!$U$37:$U$44,0)),""),"d-mmm-yy") &amp;" to " &amp; TEXT(IFERROR(INDEX('Overview - Section A'!$E$37:$E$44,MATCH(G131,'Overview - Section A'!$U$37:$U$44,0)),""),"d-mmm-yy")</f>
        <v>1-Jul-18 to 31-Dec-18</v>
      </c>
      <c r="D131" s="462"/>
      <c r="E131" s="462"/>
      <c r="F131" s="459" t="str">
        <f t="shared" si="5"/>
        <v/>
      </c>
      <c r="G131" s="463" t="s">
        <v>412</v>
      </c>
      <c r="H131" s="463"/>
      <c r="I131" s="464" t="b">
        <f t="shared" si="6"/>
        <v>1</v>
      </c>
      <c r="J131" s="464" t="b">
        <f t="shared" si="7"/>
        <v>0</v>
      </c>
      <c r="K131" s="464" t="str">
        <f t="shared" si="8"/>
        <v>a1N36000004vKx4EAE</v>
      </c>
      <c r="L131" s="465" t="s">
        <v>1098</v>
      </c>
      <c r="M131" s="131"/>
      <c r="N131" s="68"/>
      <c r="AM131" s="5"/>
      <c r="AN131" s="5"/>
    </row>
    <row r="132" spans="1:40" ht="280.8" x14ac:dyDescent="0.3">
      <c r="A132" s="367">
        <v>7</v>
      </c>
      <c r="B132" s="384" t="str">
        <f t="shared" si="4"/>
        <v/>
      </c>
      <c r="C132" s="385" t="str">
        <f ca="1">TEXT(IFERROR(INDEX('Overview - Section A'!$A$37:$A$44,MATCH(G132,'Overview - Section A'!$U$37:$U$44,0)),""),"d-mmm-yy") &amp;" to " &amp; TEXT(IFERROR(INDEX('Overview - Section A'!$E$37:$E$44,MATCH(G132,'Overview - Section A'!$U$37:$U$44,0)),""),"d-mmm-yy")</f>
        <v>1-Jan-19 to 30-Jun-19</v>
      </c>
      <c r="D132" s="462"/>
      <c r="E132" s="462"/>
      <c r="F132" s="459" t="str">
        <f t="shared" si="5"/>
        <v/>
      </c>
      <c r="G132" s="463" t="s">
        <v>414</v>
      </c>
      <c r="H132" s="463"/>
      <c r="I132" s="464" t="b">
        <f t="shared" si="6"/>
        <v>1</v>
      </c>
      <c r="J132" s="464" t="b">
        <f t="shared" si="7"/>
        <v>0</v>
      </c>
      <c r="K132" s="464" t="str">
        <f t="shared" si="8"/>
        <v>a1N36000004vKx4EAE</v>
      </c>
      <c r="L132" s="465" t="s">
        <v>1099</v>
      </c>
      <c r="M132" s="131"/>
      <c r="N132" s="68"/>
      <c r="AM132" s="5"/>
      <c r="AN132" s="5"/>
    </row>
    <row r="133" spans="1:40" ht="280.8" x14ac:dyDescent="0.3">
      <c r="A133" s="367">
        <v>7</v>
      </c>
      <c r="B133" s="384" t="str">
        <f t="shared" si="4"/>
        <v/>
      </c>
      <c r="C133" s="385" t="str">
        <f ca="1">TEXT(IFERROR(INDEX('Overview - Section A'!$A$37:$A$44,MATCH(G133,'Overview - Section A'!$U$37:$U$44,0)),""),"d-mmm-yy") &amp;" to " &amp; TEXT(IFERROR(INDEX('Overview - Section A'!$E$37:$E$44,MATCH(G133,'Overview - Section A'!$U$37:$U$44,0)),""),"d-mmm-yy")</f>
        <v>1-Jul-19 to 31-Dec-19</v>
      </c>
      <c r="D133" s="462"/>
      <c r="E133" s="462"/>
      <c r="F133" s="459" t="str">
        <f t="shared" si="5"/>
        <v/>
      </c>
      <c r="G133" s="463" t="s">
        <v>416</v>
      </c>
      <c r="H133" s="463"/>
      <c r="I133" s="464" t="b">
        <f t="shared" si="6"/>
        <v>1</v>
      </c>
      <c r="J133" s="464" t="b">
        <f t="shared" si="7"/>
        <v>0</v>
      </c>
      <c r="K133" s="464" t="str">
        <f t="shared" si="8"/>
        <v>a1N36000004vKx4EAE</v>
      </c>
      <c r="L133" s="465" t="s">
        <v>1100</v>
      </c>
      <c r="M133" s="131"/>
      <c r="N133" s="68"/>
      <c r="AM133" s="5"/>
      <c r="AN133" s="5"/>
    </row>
    <row r="134" spans="1:40" ht="280.8" x14ac:dyDescent="0.3">
      <c r="A134" s="367">
        <v>7</v>
      </c>
      <c r="B134" s="384" t="str">
        <f t="shared" si="4"/>
        <v/>
      </c>
      <c r="C134" s="385" t="str">
        <f ca="1">TEXT(IFERROR(INDEX('Overview - Section A'!$A$37:$A$44,MATCH(G134,'Overview - Section A'!$U$37:$U$44,0)),""),"d-mmm-yy") &amp;" to " &amp; TEXT(IFERROR(INDEX('Overview - Section A'!$E$37:$E$44,MATCH(G134,'Overview - Section A'!$U$37:$U$44,0)),""),"d-mmm-yy")</f>
        <v>1-Jan-20 to 30-Jun-20</v>
      </c>
      <c r="D134" s="462"/>
      <c r="E134" s="462"/>
      <c r="F134" s="459" t="str">
        <f t="shared" si="5"/>
        <v/>
      </c>
      <c r="G134" s="463" t="s">
        <v>418</v>
      </c>
      <c r="H134" s="463"/>
      <c r="I134" s="464" t="b">
        <f t="shared" si="6"/>
        <v>1</v>
      </c>
      <c r="J134" s="464" t="b">
        <f t="shared" si="7"/>
        <v>0</v>
      </c>
      <c r="K134" s="464" t="str">
        <f t="shared" si="8"/>
        <v>a1N36000004vKx4EAE</v>
      </c>
      <c r="L134" s="465" t="s">
        <v>1101</v>
      </c>
      <c r="M134" s="131"/>
      <c r="N134" s="68"/>
      <c r="AM134" s="5"/>
      <c r="AN134" s="5"/>
    </row>
    <row r="135" spans="1:40" ht="280.8" x14ac:dyDescent="0.3">
      <c r="A135" s="367">
        <v>7</v>
      </c>
      <c r="B135" s="384" t="str">
        <f t="shared" si="4"/>
        <v/>
      </c>
      <c r="C135" s="385" t="str">
        <f ca="1">TEXT(IFERROR(INDEX('Overview - Section A'!$A$37:$A$44,MATCH(G135,'Overview - Section A'!$U$37:$U$44,0)),""),"d-mmm-yy") &amp;" to " &amp; TEXT(IFERROR(INDEX('Overview - Section A'!$E$37:$E$44,MATCH(G135,'Overview - Section A'!$U$37:$U$44,0)),""),"d-mmm-yy")</f>
        <v>1-Jul-20 to 31-Dec-20</v>
      </c>
      <c r="D135" s="462"/>
      <c r="E135" s="462"/>
      <c r="F135" s="459" t="str">
        <f t="shared" si="5"/>
        <v/>
      </c>
      <c r="G135" s="463" t="s">
        <v>420</v>
      </c>
      <c r="H135" s="463"/>
      <c r="I135" s="464" t="b">
        <f t="shared" si="6"/>
        <v>1</v>
      </c>
      <c r="J135" s="464" t="b">
        <f t="shared" si="7"/>
        <v>0</v>
      </c>
      <c r="K135" s="464" t="str">
        <f t="shared" si="8"/>
        <v>a1N36000004vKx4EAE</v>
      </c>
      <c r="L135" s="465" t="s">
        <v>1102</v>
      </c>
      <c r="M135" s="131"/>
      <c r="N135" s="68"/>
      <c r="AM135" s="5"/>
      <c r="AN135" s="5"/>
    </row>
    <row r="136" spans="1:40" ht="280.8" x14ac:dyDescent="0.3">
      <c r="A136" s="367">
        <v>8</v>
      </c>
      <c r="B136" s="384" t="str">
        <f t="shared" si="4"/>
        <v/>
      </c>
      <c r="C136" s="385" t="str">
        <f ca="1">TEXT(IFERROR(INDEX('Overview - Section A'!$A$37:$A$44,MATCH(G136,'Overview - Section A'!$U$37:$U$44,0)),""),"d-mmm-yy") &amp;" to " &amp; TEXT(IFERROR(INDEX('Overview - Section A'!$E$37:$E$44,MATCH(G136,'Overview - Section A'!$U$37:$U$44,0)),""),"d-mmm-yy")</f>
        <v>1-Jan-18 to 30-Jun-18</v>
      </c>
      <c r="D136" s="462"/>
      <c r="E136" s="462"/>
      <c r="F136" s="459" t="str">
        <f t="shared" si="5"/>
        <v/>
      </c>
      <c r="G136" s="463" t="s">
        <v>410</v>
      </c>
      <c r="H136" s="463"/>
      <c r="I136" s="464" t="b">
        <f t="shared" si="6"/>
        <v>1</v>
      </c>
      <c r="J136" s="464" t="b">
        <f t="shared" si="7"/>
        <v>0</v>
      </c>
      <c r="K136" s="464" t="str">
        <f t="shared" si="8"/>
        <v>a1N36000004vKx5EAE</v>
      </c>
      <c r="L136" s="465" t="s">
        <v>1103</v>
      </c>
      <c r="M136" s="131"/>
      <c r="N136" s="68"/>
      <c r="AM136" s="5"/>
      <c r="AN136" s="5"/>
    </row>
    <row r="137" spans="1:40" ht="280.8" x14ac:dyDescent="0.3">
      <c r="A137" s="367">
        <v>8</v>
      </c>
      <c r="B137" s="384" t="str">
        <f t="shared" si="4"/>
        <v/>
      </c>
      <c r="C137" s="385" t="str">
        <f ca="1">TEXT(IFERROR(INDEX('Overview - Section A'!$A$37:$A$44,MATCH(G137,'Overview - Section A'!$U$37:$U$44,0)),""),"d-mmm-yy") &amp;" to " &amp; TEXT(IFERROR(INDEX('Overview - Section A'!$E$37:$E$44,MATCH(G137,'Overview - Section A'!$U$37:$U$44,0)),""),"d-mmm-yy")</f>
        <v>1-Jul-18 to 31-Dec-18</v>
      </c>
      <c r="D137" s="462"/>
      <c r="E137" s="462"/>
      <c r="F137" s="459" t="str">
        <f t="shared" si="5"/>
        <v/>
      </c>
      <c r="G137" s="463" t="s">
        <v>412</v>
      </c>
      <c r="H137" s="463"/>
      <c r="I137" s="464" t="b">
        <f t="shared" si="6"/>
        <v>1</v>
      </c>
      <c r="J137" s="464" t="b">
        <f t="shared" si="7"/>
        <v>0</v>
      </c>
      <c r="K137" s="464" t="str">
        <f t="shared" si="8"/>
        <v>a1N36000004vKx5EAE</v>
      </c>
      <c r="L137" s="465" t="s">
        <v>1104</v>
      </c>
      <c r="M137" s="131"/>
      <c r="N137" s="68"/>
      <c r="AM137" s="5"/>
      <c r="AN137" s="5"/>
    </row>
    <row r="138" spans="1:40" ht="280.8" x14ac:dyDescent="0.3">
      <c r="A138" s="367">
        <v>8</v>
      </c>
      <c r="B138" s="384" t="str">
        <f t="shared" si="4"/>
        <v/>
      </c>
      <c r="C138" s="385" t="str">
        <f ca="1">TEXT(IFERROR(INDEX('Overview - Section A'!$A$37:$A$44,MATCH(G138,'Overview - Section A'!$U$37:$U$44,0)),""),"d-mmm-yy") &amp;" to " &amp; TEXT(IFERROR(INDEX('Overview - Section A'!$E$37:$E$44,MATCH(G138,'Overview - Section A'!$U$37:$U$44,0)),""),"d-mmm-yy")</f>
        <v>1-Jan-19 to 30-Jun-19</v>
      </c>
      <c r="D138" s="462"/>
      <c r="E138" s="462"/>
      <c r="F138" s="459" t="str">
        <f t="shared" si="5"/>
        <v/>
      </c>
      <c r="G138" s="463" t="s">
        <v>414</v>
      </c>
      <c r="H138" s="463"/>
      <c r="I138" s="464" t="b">
        <f t="shared" si="6"/>
        <v>1</v>
      </c>
      <c r="J138" s="464" t="b">
        <f t="shared" si="7"/>
        <v>0</v>
      </c>
      <c r="K138" s="464" t="str">
        <f t="shared" si="8"/>
        <v>a1N36000004vKx5EAE</v>
      </c>
      <c r="L138" s="465" t="s">
        <v>1105</v>
      </c>
      <c r="M138" s="131"/>
      <c r="N138" s="68"/>
      <c r="AM138" s="5"/>
      <c r="AN138" s="5"/>
    </row>
    <row r="139" spans="1:40" ht="280.8" x14ac:dyDescent="0.3">
      <c r="A139" s="367">
        <v>8</v>
      </c>
      <c r="B139" s="384" t="str">
        <f t="shared" si="4"/>
        <v/>
      </c>
      <c r="C139" s="385" t="str">
        <f ca="1">TEXT(IFERROR(INDEX('Overview - Section A'!$A$37:$A$44,MATCH(G139,'Overview - Section A'!$U$37:$U$44,0)),""),"d-mmm-yy") &amp;" to " &amp; TEXT(IFERROR(INDEX('Overview - Section A'!$E$37:$E$44,MATCH(G139,'Overview - Section A'!$U$37:$U$44,0)),""),"d-mmm-yy")</f>
        <v>1-Jul-19 to 31-Dec-19</v>
      </c>
      <c r="D139" s="462"/>
      <c r="E139" s="462"/>
      <c r="F139" s="459" t="str">
        <f t="shared" si="5"/>
        <v/>
      </c>
      <c r="G139" s="463" t="s">
        <v>416</v>
      </c>
      <c r="H139" s="463"/>
      <c r="I139" s="464" t="b">
        <f t="shared" si="6"/>
        <v>1</v>
      </c>
      <c r="J139" s="464" t="b">
        <f t="shared" si="7"/>
        <v>0</v>
      </c>
      <c r="K139" s="464" t="str">
        <f t="shared" si="8"/>
        <v>a1N36000004vKx5EAE</v>
      </c>
      <c r="L139" s="465" t="s">
        <v>1106</v>
      </c>
      <c r="M139" s="131"/>
      <c r="N139" s="68"/>
      <c r="AM139" s="5"/>
      <c r="AN139" s="5"/>
    </row>
    <row r="140" spans="1:40" ht="280.8" x14ac:dyDescent="0.3">
      <c r="A140" s="367">
        <v>8</v>
      </c>
      <c r="B140" s="384" t="str">
        <f t="shared" si="4"/>
        <v/>
      </c>
      <c r="C140" s="385" t="str">
        <f ca="1">TEXT(IFERROR(INDEX('Overview - Section A'!$A$37:$A$44,MATCH(G140,'Overview - Section A'!$U$37:$U$44,0)),""),"d-mmm-yy") &amp;" to " &amp; TEXT(IFERROR(INDEX('Overview - Section A'!$E$37:$E$44,MATCH(G140,'Overview - Section A'!$U$37:$U$44,0)),""),"d-mmm-yy")</f>
        <v>1-Jan-20 to 30-Jun-20</v>
      </c>
      <c r="D140" s="462"/>
      <c r="E140" s="462"/>
      <c r="F140" s="459" t="str">
        <f t="shared" si="5"/>
        <v/>
      </c>
      <c r="G140" s="463" t="s">
        <v>418</v>
      </c>
      <c r="H140" s="463"/>
      <c r="I140" s="464" t="b">
        <f t="shared" si="6"/>
        <v>1</v>
      </c>
      <c r="J140" s="464" t="b">
        <f t="shared" si="7"/>
        <v>0</v>
      </c>
      <c r="K140" s="464" t="str">
        <f t="shared" si="8"/>
        <v>a1N36000004vKx5EAE</v>
      </c>
      <c r="L140" s="465" t="s">
        <v>1107</v>
      </c>
      <c r="M140" s="131"/>
      <c r="N140" s="68"/>
      <c r="AM140" s="5"/>
      <c r="AN140" s="5"/>
    </row>
    <row r="141" spans="1:40" ht="280.8" x14ac:dyDescent="0.3">
      <c r="A141" s="367">
        <v>8</v>
      </c>
      <c r="B141" s="384" t="str">
        <f t="shared" si="4"/>
        <v/>
      </c>
      <c r="C141" s="385" t="str">
        <f ca="1">TEXT(IFERROR(INDEX('Overview - Section A'!$A$37:$A$44,MATCH(G141,'Overview - Section A'!$U$37:$U$44,0)),""),"d-mmm-yy") &amp;" to " &amp; TEXT(IFERROR(INDEX('Overview - Section A'!$E$37:$E$44,MATCH(G141,'Overview - Section A'!$U$37:$U$44,0)),""),"d-mmm-yy")</f>
        <v>1-Jul-20 to 31-Dec-20</v>
      </c>
      <c r="D141" s="462"/>
      <c r="E141" s="462"/>
      <c r="F141" s="459" t="str">
        <f t="shared" si="5"/>
        <v/>
      </c>
      <c r="G141" s="463" t="s">
        <v>420</v>
      </c>
      <c r="H141" s="463"/>
      <c r="I141" s="464" t="b">
        <f t="shared" si="6"/>
        <v>1</v>
      </c>
      <c r="J141" s="464" t="b">
        <f t="shared" si="7"/>
        <v>0</v>
      </c>
      <c r="K141" s="464" t="str">
        <f t="shared" si="8"/>
        <v>a1N36000004vKx5EAE</v>
      </c>
      <c r="L141" s="465" t="s">
        <v>1108</v>
      </c>
      <c r="M141" s="131"/>
      <c r="N141" s="68"/>
      <c r="AM141" s="5"/>
      <c r="AN141" s="5"/>
    </row>
    <row r="142" spans="1:40" ht="280.8" x14ac:dyDescent="0.3">
      <c r="A142" s="367">
        <v>9</v>
      </c>
      <c r="B142" s="384" t="str">
        <f t="shared" si="4"/>
        <v/>
      </c>
      <c r="C142" s="385" t="str">
        <f ca="1">TEXT(IFERROR(INDEX('Overview - Section A'!$A$37:$A$44,MATCH(G142,'Overview - Section A'!$U$37:$U$44,0)),""),"d-mmm-yy") &amp;" to " &amp; TEXT(IFERROR(INDEX('Overview - Section A'!$E$37:$E$44,MATCH(G142,'Overview - Section A'!$U$37:$U$44,0)),""),"d-mmm-yy")</f>
        <v>1-Jan-18 to 30-Jun-18</v>
      </c>
      <c r="D142" s="462"/>
      <c r="E142" s="462"/>
      <c r="F142" s="459" t="str">
        <f t="shared" si="5"/>
        <v/>
      </c>
      <c r="G142" s="463" t="s">
        <v>410</v>
      </c>
      <c r="H142" s="463"/>
      <c r="I142" s="464" t="b">
        <f t="shared" si="6"/>
        <v>1</v>
      </c>
      <c r="J142" s="464" t="b">
        <f t="shared" si="7"/>
        <v>0</v>
      </c>
      <c r="K142" s="464" t="str">
        <f t="shared" si="8"/>
        <v>a1N36000004vKx6EAE</v>
      </c>
      <c r="L142" s="465" t="s">
        <v>1109</v>
      </c>
      <c r="M142" s="131"/>
      <c r="N142" s="68"/>
      <c r="AM142" s="5"/>
      <c r="AN142" s="5"/>
    </row>
    <row r="143" spans="1:40" ht="280.8" x14ac:dyDescent="0.3">
      <c r="A143" s="367">
        <v>9</v>
      </c>
      <c r="B143" s="384" t="str">
        <f t="shared" si="4"/>
        <v/>
      </c>
      <c r="C143" s="385" t="str">
        <f ca="1">TEXT(IFERROR(INDEX('Overview - Section A'!$A$37:$A$44,MATCH(G143,'Overview - Section A'!$U$37:$U$44,0)),""),"d-mmm-yy") &amp;" to " &amp; TEXT(IFERROR(INDEX('Overview - Section A'!$E$37:$E$44,MATCH(G143,'Overview - Section A'!$U$37:$U$44,0)),""),"d-mmm-yy")</f>
        <v>1-Jul-18 to 31-Dec-18</v>
      </c>
      <c r="D143" s="462"/>
      <c r="E143" s="462"/>
      <c r="F143" s="459" t="str">
        <f t="shared" si="5"/>
        <v/>
      </c>
      <c r="G143" s="463" t="s">
        <v>412</v>
      </c>
      <c r="H143" s="463"/>
      <c r="I143" s="464" t="b">
        <f t="shared" si="6"/>
        <v>1</v>
      </c>
      <c r="J143" s="464" t="b">
        <f t="shared" si="7"/>
        <v>0</v>
      </c>
      <c r="K143" s="464" t="str">
        <f t="shared" si="8"/>
        <v>a1N36000004vKx6EAE</v>
      </c>
      <c r="L143" s="465" t="s">
        <v>1110</v>
      </c>
      <c r="M143" s="131"/>
      <c r="N143" s="68"/>
      <c r="AM143" s="5"/>
      <c r="AN143" s="5"/>
    </row>
    <row r="144" spans="1:40" ht="280.8" x14ac:dyDescent="0.3">
      <c r="A144" s="367">
        <v>9</v>
      </c>
      <c r="B144" s="384" t="str">
        <f t="shared" si="4"/>
        <v/>
      </c>
      <c r="C144" s="385" t="str">
        <f ca="1">TEXT(IFERROR(INDEX('Overview - Section A'!$A$37:$A$44,MATCH(G144,'Overview - Section A'!$U$37:$U$44,0)),""),"d-mmm-yy") &amp;" to " &amp; TEXT(IFERROR(INDEX('Overview - Section A'!$E$37:$E$44,MATCH(G144,'Overview - Section A'!$U$37:$U$44,0)),""),"d-mmm-yy")</f>
        <v>1-Jan-19 to 30-Jun-19</v>
      </c>
      <c r="D144" s="462"/>
      <c r="E144" s="462"/>
      <c r="F144" s="459" t="str">
        <f t="shared" si="5"/>
        <v/>
      </c>
      <c r="G144" s="463" t="s">
        <v>414</v>
      </c>
      <c r="H144" s="463"/>
      <c r="I144" s="464" t="b">
        <f t="shared" si="6"/>
        <v>1</v>
      </c>
      <c r="J144" s="464" t="b">
        <f t="shared" si="7"/>
        <v>0</v>
      </c>
      <c r="K144" s="464" t="str">
        <f t="shared" si="8"/>
        <v>a1N36000004vKx6EAE</v>
      </c>
      <c r="L144" s="465" t="s">
        <v>1111</v>
      </c>
      <c r="M144" s="131"/>
      <c r="N144" s="68"/>
      <c r="AM144" s="5"/>
      <c r="AN144" s="5"/>
    </row>
    <row r="145" spans="1:40" ht="280.8" x14ac:dyDescent="0.3">
      <c r="A145" s="367">
        <v>9</v>
      </c>
      <c r="B145" s="384" t="str">
        <f t="shared" si="4"/>
        <v/>
      </c>
      <c r="C145" s="385" t="str">
        <f ca="1">TEXT(IFERROR(INDEX('Overview - Section A'!$A$37:$A$44,MATCH(G145,'Overview - Section A'!$U$37:$U$44,0)),""),"d-mmm-yy") &amp;" to " &amp; TEXT(IFERROR(INDEX('Overview - Section A'!$E$37:$E$44,MATCH(G145,'Overview - Section A'!$U$37:$U$44,0)),""),"d-mmm-yy")</f>
        <v>1-Jul-19 to 31-Dec-19</v>
      </c>
      <c r="D145" s="462"/>
      <c r="E145" s="462"/>
      <c r="F145" s="459" t="str">
        <f t="shared" si="5"/>
        <v/>
      </c>
      <c r="G145" s="463" t="s">
        <v>416</v>
      </c>
      <c r="H145" s="463"/>
      <c r="I145" s="464" t="b">
        <f t="shared" si="6"/>
        <v>1</v>
      </c>
      <c r="J145" s="464" t="b">
        <f t="shared" si="7"/>
        <v>0</v>
      </c>
      <c r="K145" s="464" t="str">
        <f t="shared" si="8"/>
        <v>a1N36000004vKx6EAE</v>
      </c>
      <c r="L145" s="465" t="s">
        <v>1112</v>
      </c>
      <c r="M145" s="131"/>
      <c r="N145" s="68"/>
      <c r="AM145" s="5"/>
      <c r="AN145" s="5"/>
    </row>
    <row r="146" spans="1:40" ht="280.8" x14ac:dyDescent="0.3">
      <c r="A146" s="367">
        <v>9</v>
      </c>
      <c r="B146" s="384" t="str">
        <f t="shared" si="4"/>
        <v/>
      </c>
      <c r="C146" s="385" t="str">
        <f ca="1">TEXT(IFERROR(INDEX('Overview - Section A'!$A$37:$A$44,MATCH(G146,'Overview - Section A'!$U$37:$U$44,0)),""),"d-mmm-yy") &amp;" to " &amp; TEXT(IFERROR(INDEX('Overview - Section A'!$E$37:$E$44,MATCH(G146,'Overview - Section A'!$U$37:$U$44,0)),""),"d-mmm-yy")</f>
        <v>1-Jan-20 to 30-Jun-20</v>
      </c>
      <c r="D146" s="462"/>
      <c r="E146" s="462"/>
      <c r="F146" s="459" t="str">
        <f t="shared" si="5"/>
        <v/>
      </c>
      <c r="G146" s="463" t="s">
        <v>418</v>
      </c>
      <c r="H146" s="463"/>
      <c r="I146" s="464" t="b">
        <f t="shared" si="6"/>
        <v>1</v>
      </c>
      <c r="J146" s="464" t="b">
        <f t="shared" si="7"/>
        <v>0</v>
      </c>
      <c r="K146" s="464" t="str">
        <f t="shared" si="8"/>
        <v>a1N36000004vKx6EAE</v>
      </c>
      <c r="L146" s="465" t="s">
        <v>1113</v>
      </c>
      <c r="M146" s="131"/>
      <c r="N146" s="68"/>
      <c r="AM146" s="5"/>
      <c r="AN146" s="5"/>
    </row>
    <row r="147" spans="1:40" ht="280.8" x14ac:dyDescent="0.3">
      <c r="A147" s="367">
        <v>9</v>
      </c>
      <c r="B147" s="384" t="str">
        <f t="shared" si="4"/>
        <v/>
      </c>
      <c r="C147" s="385" t="str">
        <f ca="1">TEXT(IFERROR(INDEX('Overview - Section A'!$A$37:$A$44,MATCH(G147,'Overview - Section A'!$U$37:$U$44,0)),""),"d-mmm-yy") &amp;" to " &amp; TEXT(IFERROR(INDEX('Overview - Section A'!$E$37:$E$44,MATCH(G147,'Overview - Section A'!$U$37:$U$44,0)),""),"d-mmm-yy")</f>
        <v>1-Jul-20 to 31-Dec-20</v>
      </c>
      <c r="D147" s="462"/>
      <c r="E147" s="462"/>
      <c r="F147" s="459" t="str">
        <f t="shared" si="5"/>
        <v/>
      </c>
      <c r="G147" s="463" t="s">
        <v>420</v>
      </c>
      <c r="H147" s="463"/>
      <c r="I147" s="464" t="b">
        <f t="shared" si="6"/>
        <v>1</v>
      </c>
      <c r="J147" s="464" t="b">
        <f t="shared" si="7"/>
        <v>0</v>
      </c>
      <c r="K147" s="464" t="str">
        <f t="shared" si="8"/>
        <v>a1N36000004vKx6EAE</v>
      </c>
      <c r="L147" s="465" t="s">
        <v>1114</v>
      </c>
      <c r="M147" s="131"/>
      <c r="N147" s="68"/>
      <c r="AM147" s="5"/>
      <c r="AN147" s="5"/>
    </row>
    <row r="148" spans="1:40" ht="280.8" x14ac:dyDescent="0.3">
      <c r="A148" s="367">
        <v>10</v>
      </c>
      <c r="B148" s="384" t="str">
        <f t="shared" si="4"/>
        <v/>
      </c>
      <c r="C148" s="385" t="str">
        <f ca="1">TEXT(IFERROR(INDEX('Overview - Section A'!$A$37:$A$44,MATCH(G148,'Overview - Section A'!$U$37:$U$44,0)),""),"d-mmm-yy") &amp;" to " &amp; TEXT(IFERROR(INDEX('Overview - Section A'!$E$37:$E$44,MATCH(G148,'Overview - Section A'!$U$37:$U$44,0)),""),"d-mmm-yy")</f>
        <v>1-Jan-18 to 30-Jun-18</v>
      </c>
      <c r="D148" s="462"/>
      <c r="E148" s="462"/>
      <c r="F148" s="459" t="str">
        <f t="shared" si="5"/>
        <v/>
      </c>
      <c r="G148" s="463" t="s">
        <v>410</v>
      </c>
      <c r="H148" s="463"/>
      <c r="I148" s="464" t="b">
        <f t="shared" si="6"/>
        <v>1</v>
      </c>
      <c r="J148" s="464" t="b">
        <f t="shared" si="7"/>
        <v>0</v>
      </c>
      <c r="K148" s="464" t="str">
        <f t="shared" si="8"/>
        <v>a1N36000004vKx7EAE</v>
      </c>
      <c r="L148" s="465" t="s">
        <v>1115</v>
      </c>
      <c r="M148" s="131"/>
      <c r="N148" s="68"/>
      <c r="AM148" s="5"/>
      <c r="AN148" s="5"/>
    </row>
    <row r="149" spans="1:40" ht="280.8" x14ac:dyDescent="0.3">
      <c r="A149" s="367">
        <v>10</v>
      </c>
      <c r="B149" s="384" t="str">
        <f t="shared" si="4"/>
        <v/>
      </c>
      <c r="C149" s="385" t="str">
        <f ca="1">TEXT(IFERROR(INDEX('Overview - Section A'!$A$37:$A$44,MATCH(G149,'Overview - Section A'!$U$37:$U$44,0)),""),"d-mmm-yy") &amp;" to " &amp; TEXT(IFERROR(INDEX('Overview - Section A'!$E$37:$E$44,MATCH(G149,'Overview - Section A'!$U$37:$U$44,0)),""),"d-mmm-yy")</f>
        <v>1-Jul-18 to 31-Dec-18</v>
      </c>
      <c r="D149" s="462"/>
      <c r="E149" s="462"/>
      <c r="F149" s="459" t="str">
        <f t="shared" si="5"/>
        <v/>
      </c>
      <c r="G149" s="463" t="s">
        <v>412</v>
      </c>
      <c r="H149" s="463"/>
      <c r="I149" s="464" t="b">
        <f t="shared" si="6"/>
        <v>1</v>
      </c>
      <c r="J149" s="464" t="b">
        <f t="shared" si="7"/>
        <v>0</v>
      </c>
      <c r="K149" s="464" t="str">
        <f t="shared" si="8"/>
        <v>a1N36000004vKx7EAE</v>
      </c>
      <c r="L149" s="465" t="s">
        <v>1116</v>
      </c>
      <c r="M149" s="131"/>
      <c r="N149" s="68"/>
      <c r="AM149" s="5"/>
      <c r="AN149" s="5"/>
    </row>
    <row r="150" spans="1:40" ht="280.8" x14ac:dyDescent="0.3">
      <c r="A150" s="367">
        <v>10</v>
      </c>
      <c r="B150" s="384" t="str">
        <f t="shared" si="4"/>
        <v/>
      </c>
      <c r="C150" s="385" t="str">
        <f ca="1">TEXT(IFERROR(INDEX('Overview - Section A'!$A$37:$A$44,MATCH(G150,'Overview - Section A'!$U$37:$U$44,0)),""),"d-mmm-yy") &amp;" to " &amp; TEXT(IFERROR(INDEX('Overview - Section A'!$E$37:$E$44,MATCH(G150,'Overview - Section A'!$U$37:$U$44,0)),""),"d-mmm-yy")</f>
        <v>1-Jan-19 to 30-Jun-19</v>
      </c>
      <c r="D150" s="462"/>
      <c r="E150" s="462"/>
      <c r="F150" s="459" t="str">
        <f t="shared" si="5"/>
        <v/>
      </c>
      <c r="G150" s="463" t="s">
        <v>414</v>
      </c>
      <c r="H150" s="463"/>
      <c r="I150" s="464" t="b">
        <f t="shared" si="6"/>
        <v>1</v>
      </c>
      <c r="J150" s="464" t="b">
        <f t="shared" si="7"/>
        <v>0</v>
      </c>
      <c r="K150" s="464" t="str">
        <f t="shared" si="8"/>
        <v>a1N36000004vKx7EAE</v>
      </c>
      <c r="L150" s="465" t="s">
        <v>1117</v>
      </c>
      <c r="M150" s="131"/>
      <c r="N150" s="68"/>
      <c r="AM150" s="5"/>
      <c r="AN150" s="5"/>
    </row>
    <row r="151" spans="1:40" ht="280.8" x14ac:dyDescent="0.3">
      <c r="A151" s="367">
        <v>10</v>
      </c>
      <c r="B151" s="384" t="str">
        <f t="shared" si="4"/>
        <v/>
      </c>
      <c r="C151" s="385" t="str">
        <f ca="1">TEXT(IFERROR(INDEX('Overview - Section A'!$A$37:$A$44,MATCH(G151,'Overview - Section A'!$U$37:$U$44,0)),""),"d-mmm-yy") &amp;" to " &amp; TEXT(IFERROR(INDEX('Overview - Section A'!$E$37:$E$44,MATCH(G151,'Overview - Section A'!$U$37:$U$44,0)),""),"d-mmm-yy")</f>
        <v>1-Jul-19 to 31-Dec-19</v>
      </c>
      <c r="D151" s="462"/>
      <c r="E151" s="462"/>
      <c r="F151" s="459" t="str">
        <f t="shared" si="5"/>
        <v/>
      </c>
      <c r="G151" s="463" t="s">
        <v>416</v>
      </c>
      <c r="H151" s="463"/>
      <c r="I151" s="464" t="b">
        <f t="shared" si="6"/>
        <v>1</v>
      </c>
      <c r="J151" s="464" t="b">
        <f t="shared" si="7"/>
        <v>0</v>
      </c>
      <c r="K151" s="464" t="str">
        <f t="shared" si="8"/>
        <v>a1N36000004vKx7EAE</v>
      </c>
      <c r="L151" s="465" t="s">
        <v>1118</v>
      </c>
      <c r="M151" s="131"/>
      <c r="N151" s="68"/>
      <c r="AM151" s="5"/>
      <c r="AN151" s="5"/>
    </row>
    <row r="152" spans="1:40" ht="280.8" x14ac:dyDescent="0.3">
      <c r="A152" s="367">
        <v>10</v>
      </c>
      <c r="B152" s="384" t="str">
        <f t="shared" si="4"/>
        <v/>
      </c>
      <c r="C152" s="385" t="str">
        <f ca="1">TEXT(IFERROR(INDEX('Overview - Section A'!$A$37:$A$44,MATCH(G152,'Overview - Section A'!$U$37:$U$44,0)),""),"d-mmm-yy") &amp;" to " &amp; TEXT(IFERROR(INDEX('Overview - Section A'!$E$37:$E$44,MATCH(G152,'Overview - Section A'!$U$37:$U$44,0)),""),"d-mmm-yy")</f>
        <v>1-Jan-20 to 30-Jun-20</v>
      </c>
      <c r="D152" s="462"/>
      <c r="E152" s="462"/>
      <c r="F152" s="459" t="str">
        <f t="shared" si="5"/>
        <v/>
      </c>
      <c r="G152" s="463" t="s">
        <v>418</v>
      </c>
      <c r="H152" s="463"/>
      <c r="I152" s="464" t="b">
        <f t="shared" si="6"/>
        <v>1</v>
      </c>
      <c r="J152" s="464" t="b">
        <f t="shared" si="7"/>
        <v>0</v>
      </c>
      <c r="K152" s="464" t="str">
        <f t="shared" si="8"/>
        <v>a1N36000004vKx7EAE</v>
      </c>
      <c r="L152" s="465" t="s">
        <v>1119</v>
      </c>
      <c r="M152" s="131"/>
      <c r="N152" s="68"/>
      <c r="AM152" s="5"/>
      <c r="AN152" s="5"/>
    </row>
    <row r="153" spans="1:40" ht="280.8" x14ac:dyDescent="0.3">
      <c r="A153" s="367">
        <v>10</v>
      </c>
      <c r="B153" s="384" t="str">
        <f t="shared" si="4"/>
        <v/>
      </c>
      <c r="C153" s="385" t="str">
        <f ca="1">TEXT(IFERROR(INDEX('Overview - Section A'!$A$37:$A$44,MATCH(G153,'Overview - Section A'!$U$37:$U$44,0)),""),"d-mmm-yy") &amp;" to " &amp; TEXT(IFERROR(INDEX('Overview - Section A'!$E$37:$E$44,MATCH(G153,'Overview - Section A'!$U$37:$U$44,0)),""),"d-mmm-yy")</f>
        <v>1-Jul-20 to 31-Dec-20</v>
      </c>
      <c r="D153" s="462"/>
      <c r="E153" s="462"/>
      <c r="F153" s="459" t="str">
        <f t="shared" si="5"/>
        <v/>
      </c>
      <c r="G153" s="463" t="s">
        <v>420</v>
      </c>
      <c r="H153" s="463"/>
      <c r="I153" s="464" t="b">
        <f t="shared" si="6"/>
        <v>1</v>
      </c>
      <c r="J153" s="464" t="b">
        <f t="shared" si="7"/>
        <v>0</v>
      </c>
      <c r="K153" s="464" t="str">
        <f t="shared" si="8"/>
        <v>a1N36000004vKx7EAE</v>
      </c>
      <c r="L153" s="465" t="s">
        <v>1120</v>
      </c>
      <c r="M153" s="131"/>
      <c r="N153" s="68"/>
      <c r="AM153" s="5"/>
      <c r="AN153" s="5"/>
    </row>
    <row r="154" spans="1:40" ht="280.8" x14ac:dyDescent="0.3">
      <c r="A154" s="367">
        <v>11</v>
      </c>
      <c r="B154" s="384" t="str">
        <f t="shared" si="4"/>
        <v/>
      </c>
      <c r="C154" s="385" t="str">
        <f ca="1">TEXT(IFERROR(INDEX('Overview - Section A'!$A$37:$A$44,MATCH(G154,'Overview - Section A'!$U$37:$U$44,0)),""),"d-mmm-yy") &amp;" to " &amp; TEXT(IFERROR(INDEX('Overview - Section A'!$E$37:$E$44,MATCH(G154,'Overview - Section A'!$U$37:$U$44,0)),""),"d-mmm-yy")</f>
        <v>1-Jan-18 to 30-Jun-18</v>
      </c>
      <c r="D154" s="462"/>
      <c r="E154" s="462"/>
      <c r="F154" s="459" t="str">
        <f t="shared" si="5"/>
        <v/>
      </c>
      <c r="G154" s="463" t="s">
        <v>410</v>
      </c>
      <c r="H154" s="463"/>
      <c r="I154" s="464" t="b">
        <f t="shared" si="6"/>
        <v>1</v>
      </c>
      <c r="J154" s="464" t="b">
        <f t="shared" si="7"/>
        <v>0</v>
      </c>
      <c r="K154" s="464" t="str">
        <f t="shared" si="8"/>
        <v>a1N36000004vKx8EAE</v>
      </c>
      <c r="L154" s="465" t="s">
        <v>1121</v>
      </c>
      <c r="M154" s="131"/>
      <c r="N154" s="68"/>
      <c r="AM154" s="5"/>
      <c r="AN154" s="5"/>
    </row>
    <row r="155" spans="1:40" ht="280.8" x14ac:dyDescent="0.3">
      <c r="A155" s="367">
        <v>11</v>
      </c>
      <c r="B155" s="384" t="str">
        <f t="shared" si="4"/>
        <v/>
      </c>
      <c r="C155" s="385" t="str">
        <f ca="1">TEXT(IFERROR(INDEX('Overview - Section A'!$A$37:$A$44,MATCH(G155,'Overview - Section A'!$U$37:$U$44,0)),""),"d-mmm-yy") &amp;" to " &amp; TEXT(IFERROR(INDEX('Overview - Section A'!$E$37:$E$44,MATCH(G155,'Overview - Section A'!$U$37:$U$44,0)),""),"d-mmm-yy")</f>
        <v>1-Jul-18 to 31-Dec-18</v>
      </c>
      <c r="D155" s="462"/>
      <c r="E155" s="462"/>
      <c r="F155" s="459" t="str">
        <f t="shared" si="5"/>
        <v/>
      </c>
      <c r="G155" s="463" t="s">
        <v>412</v>
      </c>
      <c r="H155" s="463"/>
      <c r="I155" s="464" t="b">
        <f t="shared" si="6"/>
        <v>1</v>
      </c>
      <c r="J155" s="464" t="b">
        <f t="shared" si="7"/>
        <v>0</v>
      </c>
      <c r="K155" s="464" t="str">
        <f t="shared" si="8"/>
        <v>a1N36000004vKx8EAE</v>
      </c>
      <c r="L155" s="465" t="s">
        <v>1122</v>
      </c>
      <c r="M155" s="131"/>
      <c r="N155" s="68"/>
      <c r="AM155" s="5"/>
      <c r="AN155" s="5"/>
    </row>
    <row r="156" spans="1:40" ht="280.8" x14ac:dyDescent="0.3">
      <c r="A156" s="367">
        <v>11</v>
      </c>
      <c r="B156" s="384" t="str">
        <f t="shared" si="4"/>
        <v/>
      </c>
      <c r="C156" s="385" t="str">
        <f ca="1">TEXT(IFERROR(INDEX('Overview - Section A'!$A$37:$A$44,MATCH(G156,'Overview - Section A'!$U$37:$U$44,0)),""),"d-mmm-yy") &amp;" to " &amp; TEXT(IFERROR(INDEX('Overview - Section A'!$E$37:$E$44,MATCH(G156,'Overview - Section A'!$U$37:$U$44,0)),""),"d-mmm-yy")</f>
        <v>1-Jan-19 to 30-Jun-19</v>
      </c>
      <c r="D156" s="462"/>
      <c r="E156" s="462"/>
      <c r="F156" s="459" t="str">
        <f t="shared" si="5"/>
        <v/>
      </c>
      <c r="G156" s="463" t="s">
        <v>414</v>
      </c>
      <c r="H156" s="463"/>
      <c r="I156" s="464" t="b">
        <f t="shared" si="6"/>
        <v>1</v>
      </c>
      <c r="J156" s="464" t="b">
        <f t="shared" si="7"/>
        <v>0</v>
      </c>
      <c r="K156" s="464" t="str">
        <f t="shared" si="8"/>
        <v>a1N36000004vKx8EAE</v>
      </c>
      <c r="L156" s="465" t="s">
        <v>1123</v>
      </c>
      <c r="M156" s="131"/>
      <c r="N156" s="68"/>
      <c r="AM156" s="5"/>
      <c r="AN156" s="5"/>
    </row>
    <row r="157" spans="1:40" ht="280.8" x14ac:dyDescent="0.3">
      <c r="A157" s="367">
        <v>11</v>
      </c>
      <c r="B157" s="384" t="str">
        <f t="shared" si="4"/>
        <v/>
      </c>
      <c r="C157" s="385" t="str">
        <f ca="1">TEXT(IFERROR(INDEX('Overview - Section A'!$A$37:$A$44,MATCH(G157,'Overview - Section A'!$U$37:$U$44,0)),""),"d-mmm-yy") &amp;" to " &amp; TEXT(IFERROR(INDEX('Overview - Section A'!$E$37:$E$44,MATCH(G157,'Overview - Section A'!$U$37:$U$44,0)),""),"d-mmm-yy")</f>
        <v>1-Jul-19 to 31-Dec-19</v>
      </c>
      <c r="D157" s="462"/>
      <c r="E157" s="462"/>
      <c r="F157" s="459" t="str">
        <f t="shared" si="5"/>
        <v/>
      </c>
      <c r="G157" s="463" t="s">
        <v>416</v>
      </c>
      <c r="H157" s="463"/>
      <c r="I157" s="464" t="b">
        <f t="shared" si="6"/>
        <v>1</v>
      </c>
      <c r="J157" s="464" t="b">
        <f t="shared" si="7"/>
        <v>0</v>
      </c>
      <c r="K157" s="464" t="str">
        <f t="shared" si="8"/>
        <v>a1N36000004vKx8EAE</v>
      </c>
      <c r="L157" s="465" t="s">
        <v>1124</v>
      </c>
      <c r="M157" s="131"/>
      <c r="N157" s="68"/>
      <c r="AM157" s="5"/>
      <c r="AN157" s="5"/>
    </row>
    <row r="158" spans="1:40" ht="280.8" x14ac:dyDescent="0.3">
      <c r="A158" s="367">
        <v>11</v>
      </c>
      <c r="B158" s="384" t="str">
        <f t="shared" ref="B158:B221" si="9">IF(A158=A157,"",IF(VLOOKUP(A158,$A$8:$D$90,4,FALSE)=0,"",VLOOKUP(A158,$A$8:$D$90,4,FALSE)))</f>
        <v/>
      </c>
      <c r="C158" s="385" t="str">
        <f ca="1">TEXT(IFERROR(INDEX('Overview - Section A'!$A$37:$A$44,MATCH(G158,'Overview - Section A'!$U$37:$U$44,0)),""),"d-mmm-yy") &amp;" to " &amp; TEXT(IFERROR(INDEX('Overview - Section A'!$E$37:$E$44,MATCH(G158,'Overview - Section A'!$U$37:$U$44,0)),""),"d-mmm-yy")</f>
        <v>1-Jan-20 to 30-Jun-20</v>
      </c>
      <c r="D158" s="462"/>
      <c r="E158" s="462"/>
      <c r="F158" s="459" t="str">
        <f t="shared" ref="F158:F221" si="10">IF(VLOOKUP(A158,$A$8:$D$90,4,FALSE)=0,"",VLOOKUP(A158,$A$8:$D$90,4,FALSE))</f>
        <v/>
      </c>
      <c r="G158" s="463" t="s">
        <v>418</v>
      </c>
      <c r="H158" s="463"/>
      <c r="I158" s="464" t="b">
        <f t="shared" ref="I158:I221" si="11">IFERROR(TRUE,FALSE)</f>
        <v>1</v>
      </c>
      <c r="J158" s="464" t="b">
        <f t="shared" ref="J158:J221" si="12">IFERROR(IF(VLOOKUP(A158,$A$8:$D$90,4,FALSE)&lt;&gt;"",TRUE,FALSE),FALSE)</f>
        <v>0</v>
      </c>
      <c r="K158" s="464" t="str">
        <f t="shared" ref="K158:K221" si="13">IFERROR(VLOOKUP(A158,$A$8:$T$90,20,FALSE),"")</f>
        <v>a1N36000004vKx8EAE</v>
      </c>
      <c r="L158" s="465" t="s">
        <v>1125</v>
      </c>
      <c r="M158" s="131"/>
      <c r="N158" s="68"/>
      <c r="AM158" s="5"/>
      <c r="AN158" s="5"/>
    </row>
    <row r="159" spans="1:40" ht="280.8" x14ac:dyDescent="0.3">
      <c r="A159" s="367">
        <v>11</v>
      </c>
      <c r="B159" s="384" t="str">
        <f t="shared" si="9"/>
        <v/>
      </c>
      <c r="C159" s="385" t="str">
        <f ca="1">TEXT(IFERROR(INDEX('Overview - Section A'!$A$37:$A$44,MATCH(G159,'Overview - Section A'!$U$37:$U$44,0)),""),"d-mmm-yy") &amp;" to " &amp; TEXT(IFERROR(INDEX('Overview - Section A'!$E$37:$E$44,MATCH(G159,'Overview - Section A'!$U$37:$U$44,0)),""),"d-mmm-yy")</f>
        <v>1-Jul-20 to 31-Dec-20</v>
      </c>
      <c r="D159" s="462"/>
      <c r="E159" s="462"/>
      <c r="F159" s="459" t="str">
        <f t="shared" si="10"/>
        <v/>
      </c>
      <c r="G159" s="463" t="s">
        <v>420</v>
      </c>
      <c r="H159" s="463"/>
      <c r="I159" s="464" t="b">
        <f t="shared" si="11"/>
        <v>1</v>
      </c>
      <c r="J159" s="464" t="b">
        <f t="shared" si="12"/>
        <v>0</v>
      </c>
      <c r="K159" s="464" t="str">
        <f t="shared" si="13"/>
        <v>a1N36000004vKx8EAE</v>
      </c>
      <c r="L159" s="465" t="s">
        <v>1126</v>
      </c>
      <c r="M159" s="131"/>
      <c r="N159" s="68"/>
      <c r="AM159" s="5"/>
      <c r="AN159" s="5"/>
    </row>
    <row r="160" spans="1:40" ht="280.8" x14ac:dyDescent="0.3">
      <c r="A160" s="367">
        <v>12</v>
      </c>
      <c r="B160" s="384" t="str">
        <f t="shared" si="9"/>
        <v/>
      </c>
      <c r="C160" s="385" t="str">
        <f ca="1">TEXT(IFERROR(INDEX('Overview - Section A'!$A$37:$A$44,MATCH(G160,'Overview - Section A'!$U$37:$U$44,0)),""),"d-mmm-yy") &amp;" to " &amp; TEXT(IFERROR(INDEX('Overview - Section A'!$E$37:$E$44,MATCH(G160,'Overview - Section A'!$U$37:$U$44,0)),""),"d-mmm-yy")</f>
        <v>1-Jan-18 to 30-Jun-18</v>
      </c>
      <c r="D160" s="462"/>
      <c r="E160" s="462"/>
      <c r="F160" s="459" t="str">
        <f t="shared" si="10"/>
        <v/>
      </c>
      <c r="G160" s="463" t="s">
        <v>410</v>
      </c>
      <c r="H160" s="463"/>
      <c r="I160" s="464" t="b">
        <f t="shared" si="11"/>
        <v>1</v>
      </c>
      <c r="J160" s="464" t="b">
        <f t="shared" si="12"/>
        <v>0</v>
      </c>
      <c r="K160" s="464" t="str">
        <f t="shared" si="13"/>
        <v>a1N36000004vKx9EAE</v>
      </c>
      <c r="L160" s="465" t="s">
        <v>1127</v>
      </c>
      <c r="M160" s="131"/>
      <c r="N160" s="68"/>
      <c r="AM160" s="5"/>
      <c r="AN160" s="5"/>
    </row>
    <row r="161" spans="1:40" ht="280.8" x14ac:dyDescent="0.3">
      <c r="A161" s="367">
        <v>12</v>
      </c>
      <c r="B161" s="384" t="str">
        <f t="shared" si="9"/>
        <v/>
      </c>
      <c r="C161" s="385" t="str">
        <f ca="1">TEXT(IFERROR(INDEX('Overview - Section A'!$A$37:$A$44,MATCH(G161,'Overview - Section A'!$U$37:$U$44,0)),""),"d-mmm-yy") &amp;" to " &amp; TEXT(IFERROR(INDEX('Overview - Section A'!$E$37:$E$44,MATCH(G161,'Overview - Section A'!$U$37:$U$44,0)),""),"d-mmm-yy")</f>
        <v>1-Jul-18 to 31-Dec-18</v>
      </c>
      <c r="D161" s="462"/>
      <c r="E161" s="462"/>
      <c r="F161" s="459" t="str">
        <f t="shared" si="10"/>
        <v/>
      </c>
      <c r="G161" s="463" t="s">
        <v>412</v>
      </c>
      <c r="H161" s="463"/>
      <c r="I161" s="464" t="b">
        <f t="shared" si="11"/>
        <v>1</v>
      </c>
      <c r="J161" s="464" t="b">
        <f t="shared" si="12"/>
        <v>0</v>
      </c>
      <c r="K161" s="464" t="str">
        <f t="shared" si="13"/>
        <v>a1N36000004vKx9EAE</v>
      </c>
      <c r="L161" s="465" t="s">
        <v>1128</v>
      </c>
      <c r="M161" s="131"/>
      <c r="N161" s="68"/>
      <c r="AM161" s="5"/>
      <c r="AN161" s="5"/>
    </row>
    <row r="162" spans="1:40" ht="280.8" x14ac:dyDescent="0.3">
      <c r="A162" s="367">
        <v>12</v>
      </c>
      <c r="B162" s="384" t="str">
        <f t="shared" si="9"/>
        <v/>
      </c>
      <c r="C162" s="385" t="str">
        <f ca="1">TEXT(IFERROR(INDEX('Overview - Section A'!$A$37:$A$44,MATCH(G162,'Overview - Section A'!$U$37:$U$44,0)),""),"d-mmm-yy") &amp;" to " &amp; TEXT(IFERROR(INDEX('Overview - Section A'!$E$37:$E$44,MATCH(G162,'Overview - Section A'!$U$37:$U$44,0)),""),"d-mmm-yy")</f>
        <v>1-Jan-19 to 30-Jun-19</v>
      </c>
      <c r="D162" s="462"/>
      <c r="E162" s="462"/>
      <c r="F162" s="459" t="str">
        <f t="shared" si="10"/>
        <v/>
      </c>
      <c r="G162" s="463" t="s">
        <v>414</v>
      </c>
      <c r="H162" s="463"/>
      <c r="I162" s="464" t="b">
        <f t="shared" si="11"/>
        <v>1</v>
      </c>
      <c r="J162" s="464" t="b">
        <f t="shared" si="12"/>
        <v>0</v>
      </c>
      <c r="K162" s="464" t="str">
        <f t="shared" si="13"/>
        <v>a1N36000004vKx9EAE</v>
      </c>
      <c r="L162" s="465" t="s">
        <v>1129</v>
      </c>
      <c r="M162" s="131"/>
      <c r="N162" s="68"/>
      <c r="AM162" s="5"/>
      <c r="AN162" s="5"/>
    </row>
    <row r="163" spans="1:40" ht="280.8" x14ac:dyDescent="0.3">
      <c r="A163" s="367">
        <v>12</v>
      </c>
      <c r="B163" s="384" t="str">
        <f t="shared" si="9"/>
        <v/>
      </c>
      <c r="C163" s="385" t="str">
        <f ca="1">TEXT(IFERROR(INDEX('Overview - Section A'!$A$37:$A$44,MATCH(G163,'Overview - Section A'!$U$37:$U$44,0)),""),"d-mmm-yy") &amp;" to " &amp; TEXT(IFERROR(INDEX('Overview - Section A'!$E$37:$E$44,MATCH(G163,'Overview - Section A'!$U$37:$U$44,0)),""),"d-mmm-yy")</f>
        <v>1-Jul-19 to 31-Dec-19</v>
      </c>
      <c r="D163" s="462"/>
      <c r="E163" s="462"/>
      <c r="F163" s="459" t="str">
        <f t="shared" si="10"/>
        <v/>
      </c>
      <c r="G163" s="463" t="s">
        <v>416</v>
      </c>
      <c r="H163" s="463"/>
      <c r="I163" s="464" t="b">
        <f t="shared" si="11"/>
        <v>1</v>
      </c>
      <c r="J163" s="464" t="b">
        <f t="shared" si="12"/>
        <v>0</v>
      </c>
      <c r="K163" s="464" t="str">
        <f t="shared" si="13"/>
        <v>a1N36000004vKx9EAE</v>
      </c>
      <c r="L163" s="465" t="s">
        <v>1130</v>
      </c>
      <c r="M163" s="131"/>
      <c r="N163" s="68"/>
      <c r="AM163" s="5"/>
      <c r="AN163" s="5"/>
    </row>
    <row r="164" spans="1:40" ht="280.8" x14ac:dyDescent="0.3">
      <c r="A164" s="367">
        <v>12</v>
      </c>
      <c r="B164" s="384" t="str">
        <f t="shared" si="9"/>
        <v/>
      </c>
      <c r="C164" s="385" t="str">
        <f ca="1">TEXT(IFERROR(INDEX('Overview - Section A'!$A$37:$A$44,MATCH(G164,'Overview - Section A'!$U$37:$U$44,0)),""),"d-mmm-yy") &amp;" to " &amp; TEXT(IFERROR(INDEX('Overview - Section A'!$E$37:$E$44,MATCH(G164,'Overview - Section A'!$U$37:$U$44,0)),""),"d-mmm-yy")</f>
        <v>1-Jan-20 to 30-Jun-20</v>
      </c>
      <c r="D164" s="462"/>
      <c r="E164" s="462"/>
      <c r="F164" s="459" t="str">
        <f t="shared" si="10"/>
        <v/>
      </c>
      <c r="G164" s="463" t="s">
        <v>418</v>
      </c>
      <c r="H164" s="463"/>
      <c r="I164" s="464" t="b">
        <f t="shared" si="11"/>
        <v>1</v>
      </c>
      <c r="J164" s="464" t="b">
        <f t="shared" si="12"/>
        <v>0</v>
      </c>
      <c r="K164" s="464" t="str">
        <f t="shared" si="13"/>
        <v>a1N36000004vKx9EAE</v>
      </c>
      <c r="L164" s="465" t="s">
        <v>1131</v>
      </c>
      <c r="M164" s="131"/>
      <c r="N164" s="68"/>
      <c r="AM164" s="5"/>
      <c r="AN164" s="5"/>
    </row>
    <row r="165" spans="1:40" ht="280.8" x14ac:dyDescent="0.3">
      <c r="A165" s="367">
        <v>12</v>
      </c>
      <c r="B165" s="384" t="str">
        <f t="shared" si="9"/>
        <v/>
      </c>
      <c r="C165" s="385" t="str">
        <f ca="1">TEXT(IFERROR(INDEX('Overview - Section A'!$A$37:$A$44,MATCH(G165,'Overview - Section A'!$U$37:$U$44,0)),""),"d-mmm-yy") &amp;" to " &amp; TEXT(IFERROR(INDEX('Overview - Section A'!$E$37:$E$44,MATCH(G165,'Overview - Section A'!$U$37:$U$44,0)),""),"d-mmm-yy")</f>
        <v>1-Jul-20 to 31-Dec-20</v>
      </c>
      <c r="D165" s="462"/>
      <c r="E165" s="462"/>
      <c r="F165" s="459" t="str">
        <f t="shared" si="10"/>
        <v/>
      </c>
      <c r="G165" s="463" t="s">
        <v>420</v>
      </c>
      <c r="H165" s="463"/>
      <c r="I165" s="464" t="b">
        <f t="shared" si="11"/>
        <v>1</v>
      </c>
      <c r="J165" s="464" t="b">
        <f t="shared" si="12"/>
        <v>0</v>
      </c>
      <c r="K165" s="464" t="str">
        <f t="shared" si="13"/>
        <v>a1N36000004vKx9EAE</v>
      </c>
      <c r="L165" s="465" t="s">
        <v>1132</v>
      </c>
      <c r="M165" s="131"/>
      <c r="N165" s="68"/>
      <c r="AM165" s="5"/>
      <c r="AN165" s="5"/>
    </row>
    <row r="166" spans="1:40" ht="280.8" x14ac:dyDescent="0.3">
      <c r="A166" s="367">
        <v>13</v>
      </c>
      <c r="B166" s="384" t="str">
        <f t="shared" si="9"/>
        <v/>
      </c>
      <c r="C166" s="385" t="str">
        <f ca="1">TEXT(IFERROR(INDEX('Overview - Section A'!$A$37:$A$44,MATCH(G166,'Overview - Section A'!$U$37:$U$44,0)),""),"d-mmm-yy") &amp;" to " &amp; TEXT(IFERROR(INDEX('Overview - Section A'!$E$37:$E$44,MATCH(G166,'Overview - Section A'!$U$37:$U$44,0)),""),"d-mmm-yy")</f>
        <v>1-Jan-18 to 30-Jun-18</v>
      </c>
      <c r="D166" s="462"/>
      <c r="E166" s="462"/>
      <c r="F166" s="459" t="str">
        <f t="shared" si="10"/>
        <v/>
      </c>
      <c r="G166" s="463" t="s">
        <v>410</v>
      </c>
      <c r="H166" s="463"/>
      <c r="I166" s="464" t="b">
        <f t="shared" si="11"/>
        <v>1</v>
      </c>
      <c r="J166" s="464" t="b">
        <f t="shared" si="12"/>
        <v>0</v>
      </c>
      <c r="K166" s="464" t="str">
        <f t="shared" si="13"/>
        <v>a1N36000004vKxAEAU</v>
      </c>
      <c r="L166" s="465" t="s">
        <v>1133</v>
      </c>
      <c r="M166" s="131"/>
      <c r="N166" s="68"/>
      <c r="AM166" s="5"/>
      <c r="AN166" s="5"/>
    </row>
    <row r="167" spans="1:40" ht="280.8" x14ac:dyDescent="0.3">
      <c r="A167" s="367">
        <v>13</v>
      </c>
      <c r="B167" s="384" t="str">
        <f t="shared" si="9"/>
        <v/>
      </c>
      <c r="C167" s="385" t="str">
        <f ca="1">TEXT(IFERROR(INDEX('Overview - Section A'!$A$37:$A$44,MATCH(G167,'Overview - Section A'!$U$37:$U$44,0)),""),"d-mmm-yy") &amp;" to " &amp; TEXT(IFERROR(INDEX('Overview - Section A'!$E$37:$E$44,MATCH(G167,'Overview - Section A'!$U$37:$U$44,0)),""),"d-mmm-yy")</f>
        <v>1-Jul-18 to 31-Dec-18</v>
      </c>
      <c r="D167" s="462"/>
      <c r="E167" s="462"/>
      <c r="F167" s="459" t="str">
        <f t="shared" si="10"/>
        <v/>
      </c>
      <c r="G167" s="463" t="s">
        <v>412</v>
      </c>
      <c r="H167" s="463"/>
      <c r="I167" s="464" t="b">
        <f t="shared" si="11"/>
        <v>1</v>
      </c>
      <c r="J167" s="464" t="b">
        <f t="shared" si="12"/>
        <v>0</v>
      </c>
      <c r="K167" s="464" t="str">
        <f t="shared" si="13"/>
        <v>a1N36000004vKxAEAU</v>
      </c>
      <c r="L167" s="465" t="s">
        <v>1134</v>
      </c>
      <c r="M167" s="131"/>
      <c r="N167" s="68"/>
      <c r="AM167" s="5"/>
      <c r="AN167" s="5"/>
    </row>
    <row r="168" spans="1:40" ht="280.8" x14ac:dyDescent="0.3">
      <c r="A168" s="367">
        <v>13</v>
      </c>
      <c r="B168" s="384" t="str">
        <f t="shared" si="9"/>
        <v/>
      </c>
      <c r="C168" s="385" t="str">
        <f ca="1">TEXT(IFERROR(INDEX('Overview - Section A'!$A$37:$A$44,MATCH(G168,'Overview - Section A'!$U$37:$U$44,0)),""),"d-mmm-yy") &amp;" to " &amp; TEXT(IFERROR(INDEX('Overview - Section A'!$E$37:$E$44,MATCH(G168,'Overview - Section A'!$U$37:$U$44,0)),""),"d-mmm-yy")</f>
        <v>1-Jan-19 to 30-Jun-19</v>
      </c>
      <c r="D168" s="462"/>
      <c r="E168" s="462"/>
      <c r="F168" s="459" t="str">
        <f t="shared" si="10"/>
        <v/>
      </c>
      <c r="G168" s="463" t="s">
        <v>414</v>
      </c>
      <c r="H168" s="463"/>
      <c r="I168" s="464" t="b">
        <f t="shared" si="11"/>
        <v>1</v>
      </c>
      <c r="J168" s="464" t="b">
        <f t="shared" si="12"/>
        <v>0</v>
      </c>
      <c r="K168" s="464" t="str">
        <f t="shared" si="13"/>
        <v>a1N36000004vKxAEAU</v>
      </c>
      <c r="L168" s="465" t="s">
        <v>1135</v>
      </c>
      <c r="M168" s="131"/>
      <c r="N168" s="68"/>
      <c r="AM168" s="5"/>
      <c r="AN168" s="5"/>
    </row>
    <row r="169" spans="1:40" ht="280.8" x14ac:dyDescent="0.3">
      <c r="A169" s="367">
        <v>13</v>
      </c>
      <c r="B169" s="384" t="str">
        <f t="shared" si="9"/>
        <v/>
      </c>
      <c r="C169" s="385" t="str">
        <f ca="1">TEXT(IFERROR(INDEX('Overview - Section A'!$A$37:$A$44,MATCH(G169,'Overview - Section A'!$U$37:$U$44,0)),""),"d-mmm-yy") &amp;" to " &amp; TEXT(IFERROR(INDEX('Overview - Section A'!$E$37:$E$44,MATCH(G169,'Overview - Section A'!$U$37:$U$44,0)),""),"d-mmm-yy")</f>
        <v>1-Jul-19 to 31-Dec-19</v>
      </c>
      <c r="D169" s="462"/>
      <c r="E169" s="462"/>
      <c r="F169" s="459" t="str">
        <f t="shared" si="10"/>
        <v/>
      </c>
      <c r="G169" s="463" t="s">
        <v>416</v>
      </c>
      <c r="H169" s="463"/>
      <c r="I169" s="464" t="b">
        <f t="shared" si="11"/>
        <v>1</v>
      </c>
      <c r="J169" s="464" t="b">
        <f t="shared" si="12"/>
        <v>0</v>
      </c>
      <c r="K169" s="464" t="str">
        <f t="shared" si="13"/>
        <v>a1N36000004vKxAEAU</v>
      </c>
      <c r="L169" s="465" t="s">
        <v>1136</v>
      </c>
      <c r="M169" s="131"/>
      <c r="N169" s="68"/>
      <c r="AM169" s="5"/>
      <c r="AN169" s="5"/>
    </row>
    <row r="170" spans="1:40" ht="280.8" x14ac:dyDescent="0.3">
      <c r="A170" s="367">
        <v>13</v>
      </c>
      <c r="B170" s="384" t="str">
        <f t="shared" si="9"/>
        <v/>
      </c>
      <c r="C170" s="385" t="str">
        <f ca="1">TEXT(IFERROR(INDEX('Overview - Section A'!$A$37:$A$44,MATCH(G170,'Overview - Section A'!$U$37:$U$44,0)),""),"d-mmm-yy") &amp;" to " &amp; TEXT(IFERROR(INDEX('Overview - Section A'!$E$37:$E$44,MATCH(G170,'Overview - Section A'!$U$37:$U$44,0)),""),"d-mmm-yy")</f>
        <v>1-Jan-20 to 30-Jun-20</v>
      </c>
      <c r="D170" s="462"/>
      <c r="E170" s="462"/>
      <c r="F170" s="459" t="str">
        <f t="shared" si="10"/>
        <v/>
      </c>
      <c r="G170" s="463" t="s">
        <v>418</v>
      </c>
      <c r="H170" s="463"/>
      <c r="I170" s="464" t="b">
        <f t="shared" si="11"/>
        <v>1</v>
      </c>
      <c r="J170" s="464" t="b">
        <f t="shared" si="12"/>
        <v>0</v>
      </c>
      <c r="K170" s="464" t="str">
        <f t="shared" si="13"/>
        <v>a1N36000004vKxAEAU</v>
      </c>
      <c r="L170" s="465" t="s">
        <v>1137</v>
      </c>
      <c r="M170" s="131"/>
      <c r="N170" s="68"/>
      <c r="AM170" s="5"/>
      <c r="AN170" s="5"/>
    </row>
    <row r="171" spans="1:40" ht="280.8" x14ac:dyDescent="0.3">
      <c r="A171" s="367">
        <v>13</v>
      </c>
      <c r="B171" s="384" t="str">
        <f t="shared" si="9"/>
        <v/>
      </c>
      <c r="C171" s="385" t="str">
        <f ca="1">TEXT(IFERROR(INDEX('Overview - Section A'!$A$37:$A$44,MATCH(G171,'Overview - Section A'!$U$37:$U$44,0)),""),"d-mmm-yy") &amp;" to " &amp; TEXT(IFERROR(INDEX('Overview - Section A'!$E$37:$E$44,MATCH(G171,'Overview - Section A'!$U$37:$U$44,0)),""),"d-mmm-yy")</f>
        <v>1-Jul-20 to 31-Dec-20</v>
      </c>
      <c r="D171" s="462"/>
      <c r="E171" s="462"/>
      <c r="F171" s="459" t="str">
        <f t="shared" si="10"/>
        <v/>
      </c>
      <c r="G171" s="463" t="s">
        <v>420</v>
      </c>
      <c r="H171" s="463"/>
      <c r="I171" s="464" t="b">
        <f t="shared" si="11"/>
        <v>1</v>
      </c>
      <c r="J171" s="464" t="b">
        <f t="shared" si="12"/>
        <v>0</v>
      </c>
      <c r="K171" s="464" t="str">
        <f t="shared" si="13"/>
        <v>a1N36000004vKxAEAU</v>
      </c>
      <c r="L171" s="465" t="s">
        <v>1138</v>
      </c>
      <c r="M171" s="131"/>
      <c r="N171" s="68"/>
      <c r="AM171" s="5"/>
      <c r="AN171" s="5"/>
    </row>
    <row r="172" spans="1:40" ht="280.8" x14ac:dyDescent="0.3">
      <c r="A172" s="367">
        <v>14</v>
      </c>
      <c r="B172" s="384" t="str">
        <f t="shared" si="9"/>
        <v/>
      </c>
      <c r="C172" s="385" t="str">
        <f ca="1">TEXT(IFERROR(INDEX('Overview - Section A'!$A$37:$A$44,MATCH(G172,'Overview - Section A'!$U$37:$U$44,0)),""),"d-mmm-yy") &amp;" to " &amp; TEXT(IFERROR(INDEX('Overview - Section A'!$E$37:$E$44,MATCH(G172,'Overview - Section A'!$U$37:$U$44,0)),""),"d-mmm-yy")</f>
        <v>1-Jan-18 to 30-Jun-18</v>
      </c>
      <c r="D172" s="462"/>
      <c r="E172" s="462"/>
      <c r="F172" s="459" t="str">
        <f t="shared" si="10"/>
        <v/>
      </c>
      <c r="G172" s="463" t="s">
        <v>410</v>
      </c>
      <c r="H172" s="463"/>
      <c r="I172" s="464" t="b">
        <f t="shared" si="11"/>
        <v>1</v>
      </c>
      <c r="J172" s="464" t="b">
        <f t="shared" si="12"/>
        <v>0</v>
      </c>
      <c r="K172" s="464" t="str">
        <f t="shared" si="13"/>
        <v>a1N36000004vKxBEAU</v>
      </c>
      <c r="L172" s="465" t="s">
        <v>1139</v>
      </c>
      <c r="M172" s="131"/>
      <c r="N172" s="68"/>
      <c r="AM172" s="5"/>
      <c r="AN172" s="5"/>
    </row>
    <row r="173" spans="1:40" ht="280.8" x14ac:dyDescent="0.3">
      <c r="A173" s="367">
        <v>14</v>
      </c>
      <c r="B173" s="384" t="str">
        <f t="shared" si="9"/>
        <v/>
      </c>
      <c r="C173" s="385" t="str">
        <f ca="1">TEXT(IFERROR(INDEX('Overview - Section A'!$A$37:$A$44,MATCH(G173,'Overview - Section A'!$U$37:$U$44,0)),""),"d-mmm-yy") &amp;" to " &amp; TEXT(IFERROR(INDEX('Overview - Section A'!$E$37:$E$44,MATCH(G173,'Overview - Section A'!$U$37:$U$44,0)),""),"d-mmm-yy")</f>
        <v>1-Jul-18 to 31-Dec-18</v>
      </c>
      <c r="D173" s="462"/>
      <c r="E173" s="462"/>
      <c r="F173" s="459" t="str">
        <f t="shared" si="10"/>
        <v/>
      </c>
      <c r="G173" s="463" t="s">
        <v>412</v>
      </c>
      <c r="H173" s="463"/>
      <c r="I173" s="464" t="b">
        <f t="shared" si="11"/>
        <v>1</v>
      </c>
      <c r="J173" s="464" t="b">
        <f t="shared" si="12"/>
        <v>0</v>
      </c>
      <c r="K173" s="464" t="str">
        <f t="shared" si="13"/>
        <v>a1N36000004vKxBEAU</v>
      </c>
      <c r="L173" s="465" t="s">
        <v>1140</v>
      </c>
      <c r="M173" s="131"/>
      <c r="N173" s="68"/>
      <c r="AM173" s="5"/>
      <c r="AN173" s="5"/>
    </row>
    <row r="174" spans="1:40" ht="280.8" x14ac:dyDescent="0.3">
      <c r="A174" s="367">
        <v>14</v>
      </c>
      <c r="B174" s="384" t="str">
        <f t="shared" si="9"/>
        <v/>
      </c>
      <c r="C174" s="385" t="str">
        <f ca="1">TEXT(IFERROR(INDEX('Overview - Section A'!$A$37:$A$44,MATCH(G174,'Overview - Section A'!$U$37:$U$44,0)),""),"d-mmm-yy") &amp;" to " &amp; TEXT(IFERROR(INDEX('Overview - Section A'!$E$37:$E$44,MATCH(G174,'Overview - Section A'!$U$37:$U$44,0)),""),"d-mmm-yy")</f>
        <v>1-Jan-19 to 30-Jun-19</v>
      </c>
      <c r="D174" s="462"/>
      <c r="E174" s="462"/>
      <c r="F174" s="459" t="str">
        <f t="shared" si="10"/>
        <v/>
      </c>
      <c r="G174" s="463" t="s">
        <v>414</v>
      </c>
      <c r="H174" s="463"/>
      <c r="I174" s="464" t="b">
        <f t="shared" si="11"/>
        <v>1</v>
      </c>
      <c r="J174" s="464" t="b">
        <f t="shared" si="12"/>
        <v>0</v>
      </c>
      <c r="K174" s="464" t="str">
        <f t="shared" si="13"/>
        <v>a1N36000004vKxBEAU</v>
      </c>
      <c r="L174" s="465" t="s">
        <v>1141</v>
      </c>
      <c r="M174" s="131"/>
      <c r="N174" s="68"/>
      <c r="AM174" s="5"/>
      <c r="AN174" s="5"/>
    </row>
    <row r="175" spans="1:40" ht="280.8" x14ac:dyDescent="0.3">
      <c r="A175" s="367">
        <v>14</v>
      </c>
      <c r="B175" s="384" t="str">
        <f t="shared" si="9"/>
        <v/>
      </c>
      <c r="C175" s="385" t="str">
        <f ca="1">TEXT(IFERROR(INDEX('Overview - Section A'!$A$37:$A$44,MATCH(G175,'Overview - Section A'!$U$37:$U$44,0)),""),"d-mmm-yy") &amp;" to " &amp; TEXT(IFERROR(INDEX('Overview - Section A'!$E$37:$E$44,MATCH(G175,'Overview - Section A'!$U$37:$U$44,0)),""),"d-mmm-yy")</f>
        <v>1-Jul-19 to 31-Dec-19</v>
      </c>
      <c r="D175" s="462"/>
      <c r="E175" s="462"/>
      <c r="F175" s="459" t="str">
        <f t="shared" si="10"/>
        <v/>
      </c>
      <c r="G175" s="463" t="s">
        <v>416</v>
      </c>
      <c r="H175" s="463"/>
      <c r="I175" s="464" t="b">
        <f t="shared" si="11"/>
        <v>1</v>
      </c>
      <c r="J175" s="464" t="b">
        <f t="shared" si="12"/>
        <v>0</v>
      </c>
      <c r="K175" s="464" t="str">
        <f t="shared" si="13"/>
        <v>a1N36000004vKxBEAU</v>
      </c>
      <c r="L175" s="465" t="s">
        <v>1142</v>
      </c>
      <c r="M175" s="131"/>
      <c r="N175" s="68"/>
      <c r="AM175" s="5"/>
      <c r="AN175" s="5"/>
    </row>
    <row r="176" spans="1:40" ht="280.8" x14ac:dyDescent="0.3">
      <c r="A176" s="367">
        <v>14</v>
      </c>
      <c r="B176" s="384" t="str">
        <f t="shared" si="9"/>
        <v/>
      </c>
      <c r="C176" s="385" t="str">
        <f ca="1">TEXT(IFERROR(INDEX('Overview - Section A'!$A$37:$A$44,MATCH(G176,'Overview - Section A'!$U$37:$U$44,0)),""),"d-mmm-yy") &amp;" to " &amp; TEXT(IFERROR(INDEX('Overview - Section A'!$E$37:$E$44,MATCH(G176,'Overview - Section A'!$U$37:$U$44,0)),""),"d-mmm-yy")</f>
        <v>1-Jan-20 to 30-Jun-20</v>
      </c>
      <c r="D176" s="462"/>
      <c r="E176" s="462"/>
      <c r="F176" s="459" t="str">
        <f t="shared" si="10"/>
        <v/>
      </c>
      <c r="G176" s="463" t="s">
        <v>418</v>
      </c>
      <c r="H176" s="463"/>
      <c r="I176" s="464" t="b">
        <f t="shared" si="11"/>
        <v>1</v>
      </c>
      <c r="J176" s="464" t="b">
        <f t="shared" si="12"/>
        <v>0</v>
      </c>
      <c r="K176" s="464" t="str">
        <f t="shared" si="13"/>
        <v>a1N36000004vKxBEAU</v>
      </c>
      <c r="L176" s="465" t="s">
        <v>1143</v>
      </c>
      <c r="M176" s="131"/>
      <c r="N176" s="68"/>
      <c r="AM176" s="5"/>
      <c r="AN176" s="5"/>
    </row>
    <row r="177" spans="1:40" ht="280.8" x14ac:dyDescent="0.3">
      <c r="A177" s="367">
        <v>14</v>
      </c>
      <c r="B177" s="384" t="str">
        <f t="shared" si="9"/>
        <v/>
      </c>
      <c r="C177" s="385" t="str">
        <f ca="1">TEXT(IFERROR(INDEX('Overview - Section A'!$A$37:$A$44,MATCH(G177,'Overview - Section A'!$U$37:$U$44,0)),""),"d-mmm-yy") &amp;" to " &amp; TEXT(IFERROR(INDEX('Overview - Section A'!$E$37:$E$44,MATCH(G177,'Overview - Section A'!$U$37:$U$44,0)),""),"d-mmm-yy")</f>
        <v>1-Jul-20 to 31-Dec-20</v>
      </c>
      <c r="D177" s="462"/>
      <c r="E177" s="462"/>
      <c r="F177" s="459" t="str">
        <f t="shared" si="10"/>
        <v/>
      </c>
      <c r="G177" s="463" t="s">
        <v>420</v>
      </c>
      <c r="H177" s="463"/>
      <c r="I177" s="464" t="b">
        <f t="shared" si="11"/>
        <v>1</v>
      </c>
      <c r="J177" s="464" t="b">
        <f t="shared" si="12"/>
        <v>0</v>
      </c>
      <c r="K177" s="464" t="str">
        <f t="shared" si="13"/>
        <v>a1N36000004vKxBEAU</v>
      </c>
      <c r="L177" s="465" t="s">
        <v>1144</v>
      </c>
      <c r="M177" s="131"/>
      <c r="N177" s="68"/>
      <c r="AM177" s="5"/>
      <c r="AN177" s="5"/>
    </row>
    <row r="178" spans="1:40" ht="280.8" x14ac:dyDescent="0.3">
      <c r="A178" s="367">
        <v>15</v>
      </c>
      <c r="B178" s="384" t="str">
        <f t="shared" si="9"/>
        <v/>
      </c>
      <c r="C178" s="385" t="str">
        <f ca="1">TEXT(IFERROR(INDEX('Overview - Section A'!$A$37:$A$44,MATCH(G178,'Overview - Section A'!$U$37:$U$44,0)),""),"d-mmm-yy") &amp;" to " &amp; TEXT(IFERROR(INDEX('Overview - Section A'!$E$37:$E$44,MATCH(G178,'Overview - Section A'!$U$37:$U$44,0)),""),"d-mmm-yy")</f>
        <v>1-Jan-18 to 30-Jun-18</v>
      </c>
      <c r="D178" s="462"/>
      <c r="E178" s="462"/>
      <c r="F178" s="459" t="str">
        <f t="shared" si="10"/>
        <v/>
      </c>
      <c r="G178" s="463" t="s">
        <v>410</v>
      </c>
      <c r="H178" s="463"/>
      <c r="I178" s="464" t="b">
        <f t="shared" si="11"/>
        <v>1</v>
      </c>
      <c r="J178" s="464" t="b">
        <f t="shared" si="12"/>
        <v>0</v>
      </c>
      <c r="K178" s="464" t="str">
        <f t="shared" si="13"/>
        <v>a1N36000004vKxCEAU</v>
      </c>
      <c r="L178" s="465" t="s">
        <v>1145</v>
      </c>
      <c r="M178" s="131"/>
      <c r="N178" s="68"/>
      <c r="AM178" s="5"/>
      <c r="AN178" s="5"/>
    </row>
    <row r="179" spans="1:40" ht="280.8" x14ac:dyDescent="0.3">
      <c r="A179" s="367">
        <v>15</v>
      </c>
      <c r="B179" s="384" t="str">
        <f t="shared" si="9"/>
        <v/>
      </c>
      <c r="C179" s="385" t="str">
        <f ca="1">TEXT(IFERROR(INDEX('Overview - Section A'!$A$37:$A$44,MATCH(G179,'Overview - Section A'!$U$37:$U$44,0)),""),"d-mmm-yy") &amp;" to " &amp; TEXT(IFERROR(INDEX('Overview - Section A'!$E$37:$E$44,MATCH(G179,'Overview - Section A'!$U$37:$U$44,0)),""),"d-mmm-yy")</f>
        <v>1-Jul-18 to 31-Dec-18</v>
      </c>
      <c r="D179" s="462"/>
      <c r="E179" s="462"/>
      <c r="F179" s="459" t="str">
        <f t="shared" si="10"/>
        <v/>
      </c>
      <c r="G179" s="463" t="s">
        <v>412</v>
      </c>
      <c r="H179" s="463"/>
      <c r="I179" s="464" t="b">
        <f t="shared" si="11"/>
        <v>1</v>
      </c>
      <c r="J179" s="464" t="b">
        <f t="shared" si="12"/>
        <v>0</v>
      </c>
      <c r="K179" s="464" t="str">
        <f t="shared" si="13"/>
        <v>a1N36000004vKxCEAU</v>
      </c>
      <c r="L179" s="465" t="s">
        <v>1146</v>
      </c>
      <c r="M179" s="131"/>
      <c r="N179" s="68"/>
      <c r="AM179" s="5"/>
      <c r="AN179" s="5"/>
    </row>
    <row r="180" spans="1:40" ht="280.8" x14ac:dyDescent="0.3">
      <c r="A180" s="367">
        <v>15</v>
      </c>
      <c r="B180" s="384" t="str">
        <f t="shared" si="9"/>
        <v/>
      </c>
      <c r="C180" s="385" t="str">
        <f ca="1">TEXT(IFERROR(INDEX('Overview - Section A'!$A$37:$A$44,MATCH(G180,'Overview - Section A'!$U$37:$U$44,0)),""),"d-mmm-yy") &amp;" to " &amp; TEXT(IFERROR(INDEX('Overview - Section A'!$E$37:$E$44,MATCH(G180,'Overview - Section A'!$U$37:$U$44,0)),""),"d-mmm-yy")</f>
        <v>1-Jan-19 to 30-Jun-19</v>
      </c>
      <c r="D180" s="462"/>
      <c r="E180" s="462"/>
      <c r="F180" s="459" t="str">
        <f t="shared" si="10"/>
        <v/>
      </c>
      <c r="G180" s="463" t="s">
        <v>414</v>
      </c>
      <c r="H180" s="463"/>
      <c r="I180" s="464" t="b">
        <f t="shared" si="11"/>
        <v>1</v>
      </c>
      <c r="J180" s="464" t="b">
        <f t="shared" si="12"/>
        <v>0</v>
      </c>
      <c r="K180" s="464" t="str">
        <f t="shared" si="13"/>
        <v>a1N36000004vKxCEAU</v>
      </c>
      <c r="L180" s="465" t="s">
        <v>1147</v>
      </c>
      <c r="M180" s="131"/>
      <c r="N180" s="68"/>
      <c r="AM180" s="5"/>
      <c r="AN180" s="5"/>
    </row>
    <row r="181" spans="1:40" ht="280.8" x14ac:dyDescent="0.3">
      <c r="A181" s="367">
        <v>15</v>
      </c>
      <c r="B181" s="384" t="str">
        <f t="shared" si="9"/>
        <v/>
      </c>
      <c r="C181" s="385" t="str">
        <f ca="1">TEXT(IFERROR(INDEX('Overview - Section A'!$A$37:$A$44,MATCH(G181,'Overview - Section A'!$U$37:$U$44,0)),""),"d-mmm-yy") &amp;" to " &amp; TEXT(IFERROR(INDEX('Overview - Section A'!$E$37:$E$44,MATCH(G181,'Overview - Section A'!$U$37:$U$44,0)),""),"d-mmm-yy")</f>
        <v>1-Jul-19 to 31-Dec-19</v>
      </c>
      <c r="D181" s="462"/>
      <c r="E181" s="462"/>
      <c r="F181" s="459" t="str">
        <f t="shared" si="10"/>
        <v/>
      </c>
      <c r="G181" s="463" t="s">
        <v>416</v>
      </c>
      <c r="H181" s="463"/>
      <c r="I181" s="464" t="b">
        <f t="shared" si="11"/>
        <v>1</v>
      </c>
      <c r="J181" s="464" t="b">
        <f t="shared" si="12"/>
        <v>0</v>
      </c>
      <c r="K181" s="464" t="str">
        <f t="shared" si="13"/>
        <v>a1N36000004vKxCEAU</v>
      </c>
      <c r="L181" s="465" t="s">
        <v>1148</v>
      </c>
      <c r="M181" s="131"/>
      <c r="N181" s="68"/>
      <c r="AM181" s="5"/>
      <c r="AN181" s="5"/>
    </row>
    <row r="182" spans="1:40" ht="280.8" x14ac:dyDescent="0.3">
      <c r="A182" s="367">
        <v>15</v>
      </c>
      <c r="B182" s="384" t="str">
        <f t="shared" si="9"/>
        <v/>
      </c>
      <c r="C182" s="385" t="str">
        <f ca="1">TEXT(IFERROR(INDEX('Overview - Section A'!$A$37:$A$44,MATCH(G182,'Overview - Section A'!$U$37:$U$44,0)),""),"d-mmm-yy") &amp;" to " &amp; TEXT(IFERROR(INDEX('Overview - Section A'!$E$37:$E$44,MATCH(G182,'Overview - Section A'!$U$37:$U$44,0)),""),"d-mmm-yy")</f>
        <v>1-Jan-20 to 30-Jun-20</v>
      </c>
      <c r="D182" s="462"/>
      <c r="E182" s="462"/>
      <c r="F182" s="459" t="str">
        <f t="shared" si="10"/>
        <v/>
      </c>
      <c r="G182" s="463" t="s">
        <v>418</v>
      </c>
      <c r="H182" s="463"/>
      <c r="I182" s="464" t="b">
        <f t="shared" si="11"/>
        <v>1</v>
      </c>
      <c r="J182" s="464" t="b">
        <f t="shared" si="12"/>
        <v>0</v>
      </c>
      <c r="K182" s="464" t="str">
        <f t="shared" si="13"/>
        <v>a1N36000004vKxCEAU</v>
      </c>
      <c r="L182" s="465" t="s">
        <v>1149</v>
      </c>
      <c r="M182" s="131"/>
      <c r="N182" s="68"/>
      <c r="AM182" s="5"/>
      <c r="AN182" s="5"/>
    </row>
    <row r="183" spans="1:40" ht="280.8" x14ac:dyDescent="0.3">
      <c r="A183" s="367">
        <v>15</v>
      </c>
      <c r="B183" s="384" t="str">
        <f t="shared" si="9"/>
        <v/>
      </c>
      <c r="C183" s="385" t="str">
        <f ca="1">TEXT(IFERROR(INDEX('Overview - Section A'!$A$37:$A$44,MATCH(G183,'Overview - Section A'!$U$37:$U$44,0)),""),"d-mmm-yy") &amp;" to " &amp; TEXT(IFERROR(INDEX('Overview - Section A'!$E$37:$E$44,MATCH(G183,'Overview - Section A'!$U$37:$U$44,0)),""),"d-mmm-yy")</f>
        <v>1-Jul-20 to 31-Dec-20</v>
      </c>
      <c r="D183" s="462"/>
      <c r="E183" s="462"/>
      <c r="F183" s="459" t="str">
        <f t="shared" si="10"/>
        <v/>
      </c>
      <c r="G183" s="463" t="s">
        <v>420</v>
      </c>
      <c r="H183" s="463"/>
      <c r="I183" s="464" t="b">
        <f t="shared" si="11"/>
        <v>1</v>
      </c>
      <c r="J183" s="464" t="b">
        <f t="shared" si="12"/>
        <v>0</v>
      </c>
      <c r="K183" s="464" t="str">
        <f t="shared" si="13"/>
        <v>a1N36000004vKxCEAU</v>
      </c>
      <c r="L183" s="465" t="s">
        <v>1150</v>
      </c>
      <c r="M183" s="131"/>
      <c r="N183" s="68"/>
      <c r="AM183" s="5"/>
      <c r="AN183" s="5"/>
    </row>
    <row r="184" spans="1:40" ht="280.8" x14ac:dyDescent="0.3">
      <c r="A184" s="367">
        <v>16</v>
      </c>
      <c r="B184" s="384" t="str">
        <f t="shared" si="9"/>
        <v/>
      </c>
      <c r="C184" s="385" t="str">
        <f ca="1">TEXT(IFERROR(INDEX('Overview - Section A'!$A$37:$A$44,MATCH(G184,'Overview - Section A'!$U$37:$U$44,0)),""),"d-mmm-yy") &amp;" to " &amp; TEXT(IFERROR(INDEX('Overview - Section A'!$E$37:$E$44,MATCH(G184,'Overview - Section A'!$U$37:$U$44,0)),""),"d-mmm-yy")</f>
        <v>1-Jan-18 to 30-Jun-18</v>
      </c>
      <c r="D184" s="462"/>
      <c r="E184" s="462"/>
      <c r="F184" s="459" t="str">
        <f t="shared" si="10"/>
        <v/>
      </c>
      <c r="G184" s="463" t="s">
        <v>410</v>
      </c>
      <c r="H184" s="463"/>
      <c r="I184" s="464" t="b">
        <f t="shared" si="11"/>
        <v>1</v>
      </c>
      <c r="J184" s="464" t="b">
        <f t="shared" si="12"/>
        <v>0</v>
      </c>
      <c r="K184" s="464" t="str">
        <f t="shared" si="13"/>
        <v>a1N36000004vKxDEAU</v>
      </c>
      <c r="L184" s="465" t="s">
        <v>1151</v>
      </c>
      <c r="M184" s="131"/>
      <c r="N184" s="68"/>
      <c r="AM184" s="5"/>
      <c r="AN184" s="5"/>
    </row>
    <row r="185" spans="1:40" ht="280.8" x14ac:dyDescent="0.3">
      <c r="A185" s="367">
        <v>16</v>
      </c>
      <c r="B185" s="384" t="str">
        <f t="shared" si="9"/>
        <v/>
      </c>
      <c r="C185" s="385" t="str">
        <f ca="1">TEXT(IFERROR(INDEX('Overview - Section A'!$A$37:$A$44,MATCH(G185,'Overview - Section A'!$U$37:$U$44,0)),""),"d-mmm-yy") &amp;" to " &amp; TEXT(IFERROR(INDEX('Overview - Section A'!$E$37:$E$44,MATCH(G185,'Overview - Section A'!$U$37:$U$44,0)),""),"d-mmm-yy")</f>
        <v>1-Jul-18 to 31-Dec-18</v>
      </c>
      <c r="D185" s="462"/>
      <c r="E185" s="462"/>
      <c r="F185" s="459" t="str">
        <f t="shared" si="10"/>
        <v/>
      </c>
      <c r="G185" s="463" t="s">
        <v>412</v>
      </c>
      <c r="H185" s="463"/>
      <c r="I185" s="464" t="b">
        <f t="shared" si="11"/>
        <v>1</v>
      </c>
      <c r="J185" s="464" t="b">
        <f t="shared" si="12"/>
        <v>0</v>
      </c>
      <c r="K185" s="464" t="str">
        <f t="shared" si="13"/>
        <v>a1N36000004vKxDEAU</v>
      </c>
      <c r="L185" s="465" t="s">
        <v>1152</v>
      </c>
      <c r="M185" s="131"/>
      <c r="N185" s="68"/>
      <c r="AM185" s="5"/>
      <c r="AN185" s="5"/>
    </row>
    <row r="186" spans="1:40" ht="280.8" x14ac:dyDescent="0.3">
      <c r="A186" s="367">
        <v>16</v>
      </c>
      <c r="B186" s="384" t="str">
        <f t="shared" si="9"/>
        <v/>
      </c>
      <c r="C186" s="385" t="str">
        <f ca="1">TEXT(IFERROR(INDEX('Overview - Section A'!$A$37:$A$44,MATCH(G186,'Overview - Section A'!$U$37:$U$44,0)),""),"d-mmm-yy") &amp;" to " &amp; TEXT(IFERROR(INDEX('Overview - Section A'!$E$37:$E$44,MATCH(G186,'Overview - Section A'!$U$37:$U$44,0)),""),"d-mmm-yy")</f>
        <v>1-Jan-19 to 30-Jun-19</v>
      </c>
      <c r="D186" s="462"/>
      <c r="E186" s="462"/>
      <c r="F186" s="459" t="str">
        <f t="shared" si="10"/>
        <v/>
      </c>
      <c r="G186" s="463" t="s">
        <v>414</v>
      </c>
      <c r="H186" s="463"/>
      <c r="I186" s="464" t="b">
        <f t="shared" si="11"/>
        <v>1</v>
      </c>
      <c r="J186" s="464" t="b">
        <f t="shared" si="12"/>
        <v>0</v>
      </c>
      <c r="K186" s="464" t="str">
        <f t="shared" si="13"/>
        <v>a1N36000004vKxDEAU</v>
      </c>
      <c r="L186" s="465" t="s">
        <v>1153</v>
      </c>
      <c r="M186" s="131"/>
      <c r="N186" s="68"/>
      <c r="AM186" s="5"/>
      <c r="AN186" s="5"/>
    </row>
    <row r="187" spans="1:40" ht="280.8" x14ac:dyDescent="0.3">
      <c r="A187" s="367">
        <v>16</v>
      </c>
      <c r="B187" s="384" t="str">
        <f t="shared" si="9"/>
        <v/>
      </c>
      <c r="C187" s="385" t="str">
        <f ca="1">TEXT(IFERROR(INDEX('Overview - Section A'!$A$37:$A$44,MATCH(G187,'Overview - Section A'!$U$37:$U$44,0)),""),"d-mmm-yy") &amp;" to " &amp; TEXT(IFERROR(INDEX('Overview - Section A'!$E$37:$E$44,MATCH(G187,'Overview - Section A'!$U$37:$U$44,0)),""),"d-mmm-yy")</f>
        <v>1-Jul-19 to 31-Dec-19</v>
      </c>
      <c r="D187" s="462"/>
      <c r="E187" s="462"/>
      <c r="F187" s="459" t="str">
        <f t="shared" si="10"/>
        <v/>
      </c>
      <c r="G187" s="463" t="s">
        <v>416</v>
      </c>
      <c r="H187" s="463"/>
      <c r="I187" s="464" t="b">
        <f t="shared" si="11"/>
        <v>1</v>
      </c>
      <c r="J187" s="464" t="b">
        <f t="shared" si="12"/>
        <v>0</v>
      </c>
      <c r="K187" s="464" t="str">
        <f t="shared" si="13"/>
        <v>a1N36000004vKxDEAU</v>
      </c>
      <c r="L187" s="465" t="s">
        <v>1154</v>
      </c>
      <c r="M187" s="131"/>
      <c r="N187" s="68"/>
      <c r="AM187" s="5"/>
      <c r="AN187" s="5"/>
    </row>
    <row r="188" spans="1:40" ht="280.8" x14ac:dyDescent="0.3">
      <c r="A188" s="367">
        <v>16</v>
      </c>
      <c r="B188" s="384" t="str">
        <f t="shared" si="9"/>
        <v/>
      </c>
      <c r="C188" s="385" t="str">
        <f ca="1">TEXT(IFERROR(INDEX('Overview - Section A'!$A$37:$A$44,MATCH(G188,'Overview - Section A'!$U$37:$U$44,0)),""),"d-mmm-yy") &amp;" to " &amp; TEXT(IFERROR(INDEX('Overview - Section A'!$E$37:$E$44,MATCH(G188,'Overview - Section A'!$U$37:$U$44,0)),""),"d-mmm-yy")</f>
        <v>1-Jan-20 to 30-Jun-20</v>
      </c>
      <c r="D188" s="462"/>
      <c r="E188" s="462"/>
      <c r="F188" s="459" t="str">
        <f t="shared" si="10"/>
        <v/>
      </c>
      <c r="G188" s="463" t="s">
        <v>418</v>
      </c>
      <c r="H188" s="463"/>
      <c r="I188" s="464" t="b">
        <f t="shared" si="11"/>
        <v>1</v>
      </c>
      <c r="J188" s="464" t="b">
        <f t="shared" si="12"/>
        <v>0</v>
      </c>
      <c r="K188" s="464" t="str">
        <f t="shared" si="13"/>
        <v>a1N36000004vKxDEAU</v>
      </c>
      <c r="L188" s="465" t="s">
        <v>1155</v>
      </c>
      <c r="M188" s="131"/>
      <c r="N188" s="68"/>
      <c r="AM188" s="5"/>
      <c r="AN188" s="5"/>
    </row>
    <row r="189" spans="1:40" ht="280.8" x14ac:dyDescent="0.3">
      <c r="A189" s="367">
        <v>16</v>
      </c>
      <c r="B189" s="384" t="str">
        <f t="shared" si="9"/>
        <v/>
      </c>
      <c r="C189" s="385" t="str">
        <f ca="1">TEXT(IFERROR(INDEX('Overview - Section A'!$A$37:$A$44,MATCH(G189,'Overview - Section A'!$U$37:$U$44,0)),""),"d-mmm-yy") &amp;" to " &amp; TEXT(IFERROR(INDEX('Overview - Section A'!$E$37:$E$44,MATCH(G189,'Overview - Section A'!$U$37:$U$44,0)),""),"d-mmm-yy")</f>
        <v>1-Jul-20 to 31-Dec-20</v>
      </c>
      <c r="D189" s="462"/>
      <c r="E189" s="462"/>
      <c r="F189" s="459" t="str">
        <f t="shared" si="10"/>
        <v/>
      </c>
      <c r="G189" s="463" t="s">
        <v>420</v>
      </c>
      <c r="H189" s="463"/>
      <c r="I189" s="464" t="b">
        <f t="shared" si="11"/>
        <v>1</v>
      </c>
      <c r="J189" s="464" t="b">
        <f t="shared" si="12"/>
        <v>0</v>
      </c>
      <c r="K189" s="464" t="str">
        <f t="shared" si="13"/>
        <v>a1N36000004vKxDEAU</v>
      </c>
      <c r="L189" s="465" t="s">
        <v>1156</v>
      </c>
      <c r="M189" s="131"/>
      <c r="N189" s="68"/>
      <c r="AM189" s="5"/>
      <c r="AN189" s="5"/>
    </row>
    <row r="190" spans="1:40" ht="280.8" x14ac:dyDescent="0.3">
      <c r="A190" s="367">
        <v>17</v>
      </c>
      <c r="B190" s="384" t="str">
        <f t="shared" si="9"/>
        <v/>
      </c>
      <c r="C190" s="385" t="str">
        <f ca="1">TEXT(IFERROR(INDEX('Overview - Section A'!$A$37:$A$44,MATCH(G190,'Overview - Section A'!$U$37:$U$44,0)),""),"d-mmm-yy") &amp;" to " &amp; TEXT(IFERROR(INDEX('Overview - Section A'!$E$37:$E$44,MATCH(G190,'Overview - Section A'!$U$37:$U$44,0)),""),"d-mmm-yy")</f>
        <v>1-Jan-18 to 30-Jun-18</v>
      </c>
      <c r="D190" s="462"/>
      <c r="E190" s="462"/>
      <c r="F190" s="459" t="str">
        <f t="shared" si="10"/>
        <v/>
      </c>
      <c r="G190" s="463" t="s">
        <v>410</v>
      </c>
      <c r="H190" s="463"/>
      <c r="I190" s="464" t="b">
        <f t="shared" si="11"/>
        <v>1</v>
      </c>
      <c r="J190" s="464" t="b">
        <f t="shared" si="12"/>
        <v>0</v>
      </c>
      <c r="K190" s="464" t="str">
        <f t="shared" si="13"/>
        <v>a1N36000004vKxEEAU</v>
      </c>
      <c r="L190" s="465" t="s">
        <v>1157</v>
      </c>
      <c r="M190" s="131"/>
      <c r="N190" s="68"/>
      <c r="AM190" s="5"/>
      <c r="AN190" s="5"/>
    </row>
    <row r="191" spans="1:40" ht="280.8" x14ac:dyDescent="0.3">
      <c r="A191" s="367">
        <v>17</v>
      </c>
      <c r="B191" s="384" t="str">
        <f t="shared" si="9"/>
        <v/>
      </c>
      <c r="C191" s="385" t="str">
        <f ca="1">TEXT(IFERROR(INDEX('Overview - Section A'!$A$37:$A$44,MATCH(G191,'Overview - Section A'!$U$37:$U$44,0)),""),"d-mmm-yy") &amp;" to " &amp; TEXT(IFERROR(INDEX('Overview - Section A'!$E$37:$E$44,MATCH(G191,'Overview - Section A'!$U$37:$U$44,0)),""),"d-mmm-yy")</f>
        <v>1-Jul-18 to 31-Dec-18</v>
      </c>
      <c r="D191" s="462"/>
      <c r="E191" s="462"/>
      <c r="F191" s="459" t="str">
        <f t="shared" si="10"/>
        <v/>
      </c>
      <c r="G191" s="463" t="s">
        <v>412</v>
      </c>
      <c r="H191" s="463"/>
      <c r="I191" s="464" t="b">
        <f t="shared" si="11"/>
        <v>1</v>
      </c>
      <c r="J191" s="464" t="b">
        <f t="shared" si="12"/>
        <v>0</v>
      </c>
      <c r="K191" s="464" t="str">
        <f t="shared" si="13"/>
        <v>a1N36000004vKxEEAU</v>
      </c>
      <c r="L191" s="465" t="s">
        <v>1158</v>
      </c>
      <c r="M191" s="131"/>
      <c r="N191" s="68"/>
      <c r="AM191" s="5"/>
      <c r="AN191" s="5"/>
    </row>
    <row r="192" spans="1:40" ht="280.8" x14ac:dyDescent="0.3">
      <c r="A192" s="367">
        <v>17</v>
      </c>
      <c r="B192" s="384" t="str">
        <f t="shared" si="9"/>
        <v/>
      </c>
      <c r="C192" s="385" t="str">
        <f ca="1">TEXT(IFERROR(INDEX('Overview - Section A'!$A$37:$A$44,MATCH(G192,'Overview - Section A'!$U$37:$U$44,0)),""),"d-mmm-yy") &amp;" to " &amp; TEXT(IFERROR(INDEX('Overview - Section A'!$E$37:$E$44,MATCH(G192,'Overview - Section A'!$U$37:$U$44,0)),""),"d-mmm-yy")</f>
        <v>1-Jan-19 to 30-Jun-19</v>
      </c>
      <c r="D192" s="462"/>
      <c r="E192" s="462"/>
      <c r="F192" s="459" t="str">
        <f t="shared" si="10"/>
        <v/>
      </c>
      <c r="G192" s="463" t="s">
        <v>414</v>
      </c>
      <c r="H192" s="463"/>
      <c r="I192" s="464" t="b">
        <f t="shared" si="11"/>
        <v>1</v>
      </c>
      <c r="J192" s="464" t="b">
        <f t="shared" si="12"/>
        <v>0</v>
      </c>
      <c r="K192" s="464" t="str">
        <f t="shared" si="13"/>
        <v>a1N36000004vKxEEAU</v>
      </c>
      <c r="L192" s="465" t="s">
        <v>1159</v>
      </c>
      <c r="M192" s="131"/>
      <c r="N192" s="68"/>
      <c r="AM192" s="5"/>
      <c r="AN192" s="5"/>
    </row>
    <row r="193" spans="1:40" ht="280.8" x14ac:dyDescent="0.3">
      <c r="A193" s="367">
        <v>17</v>
      </c>
      <c r="B193" s="384" t="str">
        <f t="shared" si="9"/>
        <v/>
      </c>
      <c r="C193" s="385" t="str">
        <f ca="1">TEXT(IFERROR(INDEX('Overview - Section A'!$A$37:$A$44,MATCH(G193,'Overview - Section A'!$U$37:$U$44,0)),""),"d-mmm-yy") &amp;" to " &amp; TEXT(IFERROR(INDEX('Overview - Section A'!$E$37:$E$44,MATCH(G193,'Overview - Section A'!$U$37:$U$44,0)),""),"d-mmm-yy")</f>
        <v>1-Jul-19 to 31-Dec-19</v>
      </c>
      <c r="D193" s="462"/>
      <c r="E193" s="462"/>
      <c r="F193" s="459" t="str">
        <f t="shared" si="10"/>
        <v/>
      </c>
      <c r="G193" s="463" t="s">
        <v>416</v>
      </c>
      <c r="H193" s="463"/>
      <c r="I193" s="464" t="b">
        <f t="shared" si="11"/>
        <v>1</v>
      </c>
      <c r="J193" s="464" t="b">
        <f t="shared" si="12"/>
        <v>0</v>
      </c>
      <c r="K193" s="464" t="str">
        <f t="shared" si="13"/>
        <v>a1N36000004vKxEEAU</v>
      </c>
      <c r="L193" s="465" t="s">
        <v>1160</v>
      </c>
      <c r="M193" s="131"/>
      <c r="N193" s="68"/>
      <c r="AM193" s="5"/>
      <c r="AN193" s="5"/>
    </row>
    <row r="194" spans="1:40" ht="280.8" x14ac:dyDescent="0.3">
      <c r="A194" s="367">
        <v>17</v>
      </c>
      <c r="B194" s="384" t="str">
        <f t="shared" si="9"/>
        <v/>
      </c>
      <c r="C194" s="385" t="str">
        <f ca="1">TEXT(IFERROR(INDEX('Overview - Section A'!$A$37:$A$44,MATCH(G194,'Overview - Section A'!$U$37:$U$44,0)),""),"d-mmm-yy") &amp;" to " &amp; TEXT(IFERROR(INDEX('Overview - Section A'!$E$37:$E$44,MATCH(G194,'Overview - Section A'!$U$37:$U$44,0)),""),"d-mmm-yy")</f>
        <v>1-Jan-20 to 30-Jun-20</v>
      </c>
      <c r="D194" s="462"/>
      <c r="E194" s="462"/>
      <c r="F194" s="459" t="str">
        <f t="shared" si="10"/>
        <v/>
      </c>
      <c r="G194" s="463" t="s">
        <v>418</v>
      </c>
      <c r="H194" s="463"/>
      <c r="I194" s="464" t="b">
        <f t="shared" si="11"/>
        <v>1</v>
      </c>
      <c r="J194" s="464" t="b">
        <f t="shared" si="12"/>
        <v>0</v>
      </c>
      <c r="K194" s="464" t="str">
        <f t="shared" si="13"/>
        <v>a1N36000004vKxEEAU</v>
      </c>
      <c r="L194" s="465" t="s">
        <v>1161</v>
      </c>
      <c r="M194" s="131"/>
      <c r="N194" s="68"/>
      <c r="AM194" s="5"/>
      <c r="AN194" s="5"/>
    </row>
    <row r="195" spans="1:40" ht="280.8" x14ac:dyDescent="0.3">
      <c r="A195" s="367">
        <v>17</v>
      </c>
      <c r="B195" s="384" t="str">
        <f t="shared" si="9"/>
        <v/>
      </c>
      <c r="C195" s="385" t="str">
        <f ca="1">TEXT(IFERROR(INDEX('Overview - Section A'!$A$37:$A$44,MATCH(G195,'Overview - Section A'!$U$37:$U$44,0)),""),"d-mmm-yy") &amp;" to " &amp; TEXT(IFERROR(INDEX('Overview - Section A'!$E$37:$E$44,MATCH(G195,'Overview - Section A'!$U$37:$U$44,0)),""),"d-mmm-yy")</f>
        <v>1-Jul-20 to 31-Dec-20</v>
      </c>
      <c r="D195" s="462"/>
      <c r="E195" s="462"/>
      <c r="F195" s="459" t="str">
        <f t="shared" si="10"/>
        <v/>
      </c>
      <c r="G195" s="463" t="s">
        <v>420</v>
      </c>
      <c r="H195" s="463"/>
      <c r="I195" s="464" t="b">
        <f t="shared" si="11"/>
        <v>1</v>
      </c>
      <c r="J195" s="464" t="b">
        <f t="shared" si="12"/>
        <v>0</v>
      </c>
      <c r="K195" s="464" t="str">
        <f t="shared" si="13"/>
        <v>a1N36000004vKxEEAU</v>
      </c>
      <c r="L195" s="465" t="s">
        <v>1162</v>
      </c>
      <c r="M195" s="131"/>
      <c r="N195" s="68"/>
      <c r="AM195" s="5"/>
      <c r="AN195" s="5"/>
    </row>
    <row r="196" spans="1:40" ht="280.8" x14ac:dyDescent="0.3">
      <c r="A196" s="367">
        <v>18</v>
      </c>
      <c r="B196" s="384" t="str">
        <f t="shared" si="9"/>
        <v/>
      </c>
      <c r="C196" s="385" t="str">
        <f ca="1">TEXT(IFERROR(INDEX('Overview - Section A'!$A$37:$A$44,MATCH(G196,'Overview - Section A'!$U$37:$U$44,0)),""),"d-mmm-yy") &amp;" to " &amp; TEXT(IFERROR(INDEX('Overview - Section A'!$E$37:$E$44,MATCH(G196,'Overview - Section A'!$U$37:$U$44,0)),""),"d-mmm-yy")</f>
        <v>1-Jan-18 to 30-Jun-18</v>
      </c>
      <c r="D196" s="462"/>
      <c r="E196" s="462"/>
      <c r="F196" s="459" t="str">
        <f t="shared" si="10"/>
        <v/>
      </c>
      <c r="G196" s="463" t="s">
        <v>410</v>
      </c>
      <c r="H196" s="463"/>
      <c r="I196" s="464" t="b">
        <f t="shared" si="11"/>
        <v>1</v>
      </c>
      <c r="J196" s="464" t="b">
        <f t="shared" si="12"/>
        <v>0</v>
      </c>
      <c r="K196" s="464" t="str">
        <f t="shared" si="13"/>
        <v>a1N36000004vKxFEAU</v>
      </c>
      <c r="L196" s="465" t="s">
        <v>1163</v>
      </c>
      <c r="M196" s="131"/>
      <c r="N196" s="68"/>
      <c r="AM196" s="5"/>
      <c r="AN196" s="5"/>
    </row>
    <row r="197" spans="1:40" ht="280.8" x14ac:dyDescent="0.3">
      <c r="A197" s="367">
        <v>18</v>
      </c>
      <c r="B197" s="384" t="str">
        <f t="shared" si="9"/>
        <v/>
      </c>
      <c r="C197" s="385" t="str">
        <f ca="1">TEXT(IFERROR(INDEX('Overview - Section A'!$A$37:$A$44,MATCH(G197,'Overview - Section A'!$U$37:$U$44,0)),""),"d-mmm-yy") &amp;" to " &amp; TEXT(IFERROR(INDEX('Overview - Section A'!$E$37:$E$44,MATCH(G197,'Overview - Section A'!$U$37:$U$44,0)),""),"d-mmm-yy")</f>
        <v>1-Jul-18 to 31-Dec-18</v>
      </c>
      <c r="D197" s="462"/>
      <c r="E197" s="462"/>
      <c r="F197" s="459" t="str">
        <f t="shared" si="10"/>
        <v/>
      </c>
      <c r="G197" s="463" t="s">
        <v>412</v>
      </c>
      <c r="H197" s="463"/>
      <c r="I197" s="464" t="b">
        <f t="shared" si="11"/>
        <v>1</v>
      </c>
      <c r="J197" s="464" t="b">
        <f t="shared" si="12"/>
        <v>0</v>
      </c>
      <c r="K197" s="464" t="str">
        <f t="shared" si="13"/>
        <v>a1N36000004vKxFEAU</v>
      </c>
      <c r="L197" s="465" t="s">
        <v>1164</v>
      </c>
      <c r="M197" s="131"/>
      <c r="N197" s="68"/>
      <c r="AM197" s="5"/>
      <c r="AN197" s="5"/>
    </row>
    <row r="198" spans="1:40" ht="280.8" x14ac:dyDescent="0.3">
      <c r="A198" s="367">
        <v>18</v>
      </c>
      <c r="B198" s="384" t="str">
        <f t="shared" si="9"/>
        <v/>
      </c>
      <c r="C198" s="385" t="str">
        <f ca="1">TEXT(IFERROR(INDEX('Overview - Section A'!$A$37:$A$44,MATCH(G198,'Overview - Section A'!$U$37:$U$44,0)),""),"d-mmm-yy") &amp;" to " &amp; TEXT(IFERROR(INDEX('Overview - Section A'!$E$37:$E$44,MATCH(G198,'Overview - Section A'!$U$37:$U$44,0)),""),"d-mmm-yy")</f>
        <v>1-Jan-19 to 30-Jun-19</v>
      </c>
      <c r="D198" s="462"/>
      <c r="E198" s="462"/>
      <c r="F198" s="459" t="str">
        <f t="shared" si="10"/>
        <v/>
      </c>
      <c r="G198" s="463" t="s">
        <v>414</v>
      </c>
      <c r="H198" s="463"/>
      <c r="I198" s="464" t="b">
        <f t="shared" si="11"/>
        <v>1</v>
      </c>
      <c r="J198" s="464" t="b">
        <f t="shared" si="12"/>
        <v>0</v>
      </c>
      <c r="K198" s="464" t="str">
        <f t="shared" si="13"/>
        <v>a1N36000004vKxFEAU</v>
      </c>
      <c r="L198" s="465" t="s">
        <v>1165</v>
      </c>
      <c r="M198" s="131"/>
      <c r="N198" s="68"/>
      <c r="AM198" s="5"/>
      <c r="AN198" s="5"/>
    </row>
    <row r="199" spans="1:40" ht="280.8" x14ac:dyDescent="0.3">
      <c r="A199" s="367">
        <v>18</v>
      </c>
      <c r="B199" s="384" t="str">
        <f t="shared" si="9"/>
        <v/>
      </c>
      <c r="C199" s="385" t="str">
        <f ca="1">TEXT(IFERROR(INDEX('Overview - Section A'!$A$37:$A$44,MATCH(G199,'Overview - Section A'!$U$37:$U$44,0)),""),"d-mmm-yy") &amp;" to " &amp; TEXT(IFERROR(INDEX('Overview - Section A'!$E$37:$E$44,MATCH(G199,'Overview - Section A'!$U$37:$U$44,0)),""),"d-mmm-yy")</f>
        <v>1-Jul-19 to 31-Dec-19</v>
      </c>
      <c r="D199" s="462"/>
      <c r="E199" s="462"/>
      <c r="F199" s="459" t="str">
        <f t="shared" si="10"/>
        <v/>
      </c>
      <c r="G199" s="463" t="s">
        <v>416</v>
      </c>
      <c r="H199" s="463"/>
      <c r="I199" s="464" t="b">
        <f t="shared" si="11"/>
        <v>1</v>
      </c>
      <c r="J199" s="464" t="b">
        <f t="shared" si="12"/>
        <v>0</v>
      </c>
      <c r="K199" s="464" t="str">
        <f t="shared" si="13"/>
        <v>a1N36000004vKxFEAU</v>
      </c>
      <c r="L199" s="465" t="s">
        <v>1166</v>
      </c>
      <c r="M199" s="131"/>
      <c r="N199" s="68"/>
      <c r="AM199" s="5"/>
      <c r="AN199" s="5"/>
    </row>
    <row r="200" spans="1:40" ht="280.8" x14ac:dyDescent="0.3">
      <c r="A200" s="367">
        <v>18</v>
      </c>
      <c r="B200" s="384" t="str">
        <f t="shared" si="9"/>
        <v/>
      </c>
      <c r="C200" s="385" t="str">
        <f ca="1">TEXT(IFERROR(INDEX('Overview - Section A'!$A$37:$A$44,MATCH(G200,'Overview - Section A'!$U$37:$U$44,0)),""),"d-mmm-yy") &amp;" to " &amp; TEXT(IFERROR(INDEX('Overview - Section A'!$E$37:$E$44,MATCH(G200,'Overview - Section A'!$U$37:$U$44,0)),""),"d-mmm-yy")</f>
        <v>1-Jan-20 to 30-Jun-20</v>
      </c>
      <c r="D200" s="462"/>
      <c r="E200" s="462"/>
      <c r="F200" s="459" t="str">
        <f t="shared" si="10"/>
        <v/>
      </c>
      <c r="G200" s="463" t="s">
        <v>418</v>
      </c>
      <c r="H200" s="463"/>
      <c r="I200" s="464" t="b">
        <f t="shared" si="11"/>
        <v>1</v>
      </c>
      <c r="J200" s="464" t="b">
        <f t="shared" si="12"/>
        <v>0</v>
      </c>
      <c r="K200" s="464" t="str">
        <f t="shared" si="13"/>
        <v>a1N36000004vKxFEAU</v>
      </c>
      <c r="L200" s="465" t="s">
        <v>1167</v>
      </c>
      <c r="M200" s="131"/>
      <c r="N200" s="68"/>
      <c r="AM200" s="5"/>
      <c r="AN200" s="5"/>
    </row>
    <row r="201" spans="1:40" ht="280.8" x14ac:dyDescent="0.3">
      <c r="A201" s="367">
        <v>18</v>
      </c>
      <c r="B201" s="384" t="str">
        <f t="shared" si="9"/>
        <v/>
      </c>
      <c r="C201" s="385" t="str">
        <f ca="1">TEXT(IFERROR(INDEX('Overview - Section A'!$A$37:$A$44,MATCH(G201,'Overview - Section A'!$U$37:$U$44,0)),""),"d-mmm-yy") &amp;" to " &amp; TEXT(IFERROR(INDEX('Overview - Section A'!$E$37:$E$44,MATCH(G201,'Overview - Section A'!$U$37:$U$44,0)),""),"d-mmm-yy")</f>
        <v>1-Jul-20 to 31-Dec-20</v>
      </c>
      <c r="D201" s="462"/>
      <c r="E201" s="462"/>
      <c r="F201" s="459" t="str">
        <f t="shared" si="10"/>
        <v/>
      </c>
      <c r="G201" s="463" t="s">
        <v>420</v>
      </c>
      <c r="H201" s="463"/>
      <c r="I201" s="464" t="b">
        <f t="shared" si="11"/>
        <v>1</v>
      </c>
      <c r="J201" s="464" t="b">
        <f t="shared" si="12"/>
        <v>0</v>
      </c>
      <c r="K201" s="464" t="str">
        <f t="shared" si="13"/>
        <v>a1N36000004vKxFEAU</v>
      </c>
      <c r="L201" s="465" t="s">
        <v>1168</v>
      </c>
      <c r="M201" s="131"/>
      <c r="N201" s="68"/>
      <c r="AM201" s="5"/>
      <c r="AN201" s="5"/>
    </row>
    <row r="202" spans="1:40" ht="280.8" x14ac:dyDescent="0.3">
      <c r="A202" s="367">
        <v>19</v>
      </c>
      <c r="B202" s="384" t="str">
        <f t="shared" si="9"/>
        <v/>
      </c>
      <c r="C202" s="385" t="str">
        <f ca="1">TEXT(IFERROR(INDEX('Overview - Section A'!$A$37:$A$44,MATCH(G202,'Overview - Section A'!$U$37:$U$44,0)),""),"d-mmm-yy") &amp;" to " &amp; TEXT(IFERROR(INDEX('Overview - Section A'!$E$37:$E$44,MATCH(G202,'Overview - Section A'!$U$37:$U$44,0)),""),"d-mmm-yy")</f>
        <v>1-Jan-18 to 30-Jun-18</v>
      </c>
      <c r="D202" s="462"/>
      <c r="E202" s="462"/>
      <c r="F202" s="459" t="str">
        <f t="shared" si="10"/>
        <v/>
      </c>
      <c r="G202" s="463" t="s">
        <v>410</v>
      </c>
      <c r="H202" s="463"/>
      <c r="I202" s="464" t="b">
        <f t="shared" si="11"/>
        <v>1</v>
      </c>
      <c r="J202" s="464" t="b">
        <f t="shared" si="12"/>
        <v>0</v>
      </c>
      <c r="K202" s="464" t="str">
        <f t="shared" si="13"/>
        <v>a1N36000004vKxGEAU</v>
      </c>
      <c r="L202" s="465" t="s">
        <v>1169</v>
      </c>
      <c r="M202" s="131"/>
      <c r="N202" s="68"/>
      <c r="AM202" s="5"/>
      <c r="AN202" s="5"/>
    </row>
    <row r="203" spans="1:40" ht="280.8" x14ac:dyDescent="0.3">
      <c r="A203" s="367">
        <v>19</v>
      </c>
      <c r="B203" s="384" t="str">
        <f t="shared" si="9"/>
        <v/>
      </c>
      <c r="C203" s="385" t="str">
        <f ca="1">TEXT(IFERROR(INDEX('Overview - Section A'!$A$37:$A$44,MATCH(G203,'Overview - Section A'!$U$37:$U$44,0)),""),"d-mmm-yy") &amp;" to " &amp; TEXT(IFERROR(INDEX('Overview - Section A'!$E$37:$E$44,MATCH(G203,'Overview - Section A'!$U$37:$U$44,0)),""),"d-mmm-yy")</f>
        <v>1-Jul-18 to 31-Dec-18</v>
      </c>
      <c r="D203" s="462"/>
      <c r="E203" s="462"/>
      <c r="F203" s="459" t="str">
        <f t="shared" si="10"/>
        <v/>
      </c>
      <c r="G203" s="463" t="s">
        <v>412</v>
      </c>
      <c r="H203" s="463"/>
      <c r="I203" s="464" t="b">
        <f t="shared" si="11"/>
        <v>1</v>
      </c>
      <c r="J203" s="464" t="b">
        <f t="shared" si="12"/>
        <v>0</v>
      </c>
      <c r="K203" s="464" t="str">
        <f t="shared" si="13"/>
        <v>a1N36000004vKxGEAU</v>
      </c>
      <c r="L203" s="465" t="s">
        <v>1170</v>
      </c>
      <c r="M203" s="131"/>
      <c r="N203" s="68"/>
      <c r="AM203" s="5"/>
      <c r="AN203" s="5"/>
    </row>
    <row r="204" spans="1:40" ht="280.8" x14ac:dyDescent="0.3">
      <c r="A204" s="367">
        <v>19</v>
      </c>
      <c r="B204" s="384" t="str">
        <f t="shared" si="9"/>
        <v/>
      </c>
      <c r="C204" s="385" t="str">
        <f ca="1">TEXT(IFERROR(INDEX('Overview - Section A'!$A$37:$A$44,MATCH(G204,'Overview - Section A'!$U$37:$U$44,0)),""),"d-mmm-yy") &amp;" to " &amp; TEXT(IFERROR(INDEX('Overview - Section A'!$E$37:$E$44,MATCH(G204,'Overview - Section A'!$U$37:$U$44,0)),""),"d-mmm-yy")</f>
        <v>1-Jan-19 to 30-Jun-19</v>
      </c>
      <c r="D204" s="462"/>
      <c r="E204" s="462"/>
      <c r="F204" s="459" t="str">
        <f t="shared" si="10"/>
        <v/>
      </c>
      <c r="G204" s="463" t="s">
        <v>414</v>
      </c>
      <c r="H204" s="463"/>
      <c r="I204" s="464" t="b">
        <f t="shared" si="11"/>
        <v>1</v>
      </c>
      <c r="J204" s="464" t="b">
        <f t="shared" si="12"/>
        <v>0</v>
      </c>
      <c r="K204" s="464" t="str">
        <f t="shared" si="13"/>
        <v>a1N36000004vKxGEAU</v>
      </c>
      <c r="L204" s="465" t="s">
        <v>1171</v>
      </c>
      <c r="M204" s="131"/>
      <c r="N204" s="68"/>
      <c r="AM204" s="5"/>
      <c r="AN204" s="5"/>
    </row>
    <row r="205" spans="1:40" ht="280.8" x14ac:dyDescent="0.3">
      <c r="A205" s="367">
        <v>19</v>
      </c>
      <c r="B205" s="384" t="str">
        <f t="shared" si="9"/>
        <v/>
      </c>
      <c r="C205" s="385" t="str">
        <f ca="1">TEXT(IFERROR(INDEX('Overview - Section A'!$A$37:$A$44,MATCH(G205,'Overview - Section A'!$U$37:$U$44,0)),""),"d-mmm-yy") &amp;" to " &amp; TEXT(IFERROR(INDEX('Overview - Section A'!$E$37:$E$44,MATCH(G205,'Overview - Section A'!$U$37:$U$44,0)),""),"d-mmm-yy")</f>
        <v>1-Jul-19 to 31-Dec-19</v>
      </c>
      <c r="D205" s="462"/>
      <c r="E205" s="462"/>
      <c r="F205" s="459" t="str">
        <f t="shared" si="10"/>
        <v/>
      </c>
      <c r="G205" s="463" t="s">
        <v>416</v>
      </c>
      <c r="H205" s="463"/>
      <c r="I205" s="464" t="b">
        <f t="shared" si="11"/>
        <v>1</v>
      </c>
      <c r="J205" s="464" t="b">
        <f t="shared" si="12"/>
        <v>0</v>
      </c>
      <c r="K205" s="464" t="str">
        <f t="shared" si="13"/>
        <v>a1N36000004vKxGEAU</v>
      </c>
      <c r="L205" s="465" t="s">
        <v>1172</v>
      </c>
      <c r="M205" s="131"/>
      <c r="N205" s="68"/>
      <c r="AM205" s="5"/>
      <c r="AN205" s="5"/>
    </row>
    <row r="206" spans="1:40" ht="280.8" x14ac:dyDescent="0.3">
      <c r="A206" s="367">
        <v>19</v>
      </c>
      <c r="B206" s="384" t="str">
        <f t="shared" si="9"/>
        <v/>
      </c>
      <c r="C206" s="385" t="str">
        <f ca="1">TEXT(IFERROR(INDEX('Overview - Section A'!$A$37:$A$44,MATCH(G206,'Overview - Section A'!$U$37:$U$44,0)),""),"d-mmm-yy") &amp;" to " &amp; TEXT(IFERROR(INDEX('Overview - Section A'!$E$37:$E$44,MATCH(G206,'Overview - Section A'!$U$37:$U$44,0)),""),"d-mmm-yy")</f>
        <v>1-Jan-20 to 30-Jun-20</v>
      </c>
      <c r="D206" s="462"/>
      <c r="E206" s="462"/>
      <c r="F206" s="459" t="str">
        <f t="shared" si="10"/>
        <v/>
      </c>
      <c r="G206" s="463" t="s">
        <v>418</v>
      </c>
      <c r="H206" s="463"/>
      <c r="I206" s="464" t="b">
        <f t="shared" si="11"/>
        <v>1</v>
      </c>
      <c r="J206" s="464" t="b">
        <f t="shared" si="12"/>
        <v>0</v>
      </c>
      <c r="K206" s="464" t="str">
        <f t="shared" si="13"/>
        <v>a1N36000004vKxGEAU</v>
      </c>
      <c r="L206" s="465" t="s">
        <v>1173</v>
      </c>
      <c r="M206" s="131"/>
      <c r="N206" s="68"/>
      <c r="AM206" s="5"/>
      <c r="AN206" s="5"/>
    </row>
    <row r="207" spans="1:40" ht="280.8" x14ac:dyDescent="0.3">
      <c r="A207" s="367">
        <v>19</v>
      </c>
      <c r="B207" s="384" t="str">
        <f t="shared" si="9"/>
        <v/>
      </c>
      <c r="C207" s="385" t="str">
        <f ca="1">TEXT(IFERROR(INDEX('Overview - Section A'!$A$37:$A$44,MATCH(G207,'Overview - Section A'!$U$37:$U$44,0)),""),"d-mmm-yy") &amp;" to " &amp; TEXT(IFERROR(INDEX('Overview - Section A'!$E$37:$E$44,MATCH(G207,'Overview - Section A'!$U$37:$U$44,0)),""),"d-mmm-yy")</f>
        <v>1-Jul-20 to 31-Dec-20</v>
      </c>
      <c r="D207" s="462"/>
      <c r="E207" s="462"/>
      <c r="F207" s="459" t="str">
        <f t="shared" si="10"/>
        <v/>
      </c>
      <c r="G207" s="463" t="s">
        <v>420</v>
      </c>
      <c r="H207" s="463"/>
      <c r="I207" s="464" t="b">
        <f t="shared" si="11"/>
        <v>1</v>
      </c>
      <c r="J207" s="464" t="b">
        <f t="shared" si="12"/>
        <v>0</v>
      </c>
      <c r="K207" s="464" t="str">
        <f t="shared" si="13"/>
        <v>a1N36000004vKxGEAU</v>
      </c>
      <c r="L207" s="465" t="s">
        <v>1174</v>
      </c>
      <c r="M207" s="131"/>
      <c r="N207" s="68"/>
      <c r="AM207" s="5"/>
      <c r="AN207" s="5"/>
    </row>
    <row r="208" spans="1:40" ht="280.8" x14ac:dyDescent="0.3">
      <c r="A208" s="367">
        <v>20</v>
      </c>
      <c r="B208" s="384" t="str">
        <f t="shared" si="9"/>
        <v/>
      </c>
      <c r="C208" s="385" t="str">
        <f ca="1">TEXT(IFERROR(INDEX('Overview - Section A'!$A$37:$A$44,MATCH(G208,'Overview - Section A'!$U$37:$U$44,0)),""),"d-mmm-yy") &amp;" to " &amp; TEXT(IFERROR(INDEX('Overview - Section A'!$E$37:$E$44,MATCH(G208,'Overview - Section A'!$U$37:$U$44,0)),""),"d-mmm-yy")</f>
        <v>1-Jan-18 to 30-Jun-18</v>
      </c>
      <c r="D208" s="462"/>
      <c r="E208" s="462"/>
      <c r="F208" s="459" t="str">
        <f t="shared" si="10"/>
        <v/>
      </c>
      <c r="G208" s="463" t="s">
        <v>410</v>
      </c>
      <c r="H208" s="463"/>
      <c r="I208" s="464" t="b">
        <f t="shared" si="11"/>
        <v>1</v>
      </c>
      <c r="J208" s="464" t="b">
        <f t="shared" si="12"/>
        <v>0</v>
      </c>
      <c r="K208" s="464" t="str">
        <f t="shared" si="13"/>
        <v>a1N36000004vKxHEAU</v>
      </c>
      <c r="L208" s="465" t="s">
        <v>1175</v>
      </c>
      <c r="M208" s="131"/>
      <c r="N208" s="68"/>
      <c r="AM208" s="5"/>
      <c r="AN208" s="5"/>
    </row>
    <row r="209" spans="1:40" ht="280.8" x14ac:dyDescent="0.3">
      <c r="A209" s="367">
        <v>20</v>
      </c>
      <c r="B209" s="384" t="str">
        <f t="shared" si="9"/>
        <v/>
      </c>
      <c r="C209" s="385" t="str">
        <f ca="1">TEXT(IFERROR(INDEX('Overview - Section A'!$A$37:$A$44,MATCH(G209,'Overview - Section A'!$U$37:$U$44,0)),""),"d-mmm-yy") &amp;" to " &amp; TEXT(IFERROR(INDEX('Overview - Section A'!$E$37:$E$44,MATCH(G209,'Overview - Section A'!$U$37:$U$44,0)),""),"d-mmm-yy")</f>
        <v>1-Jul-18 to 31-Dec-18</v>
      </c>
      <c r="D209" s="462"/>
      <c r="E209" s="462"/>
      <c r="F209" s="459" t="str">
        <f t="shared" si="10"/>
        <v/>
      </c>
      <c r="G209" s="463" t="s">
        <v>412</v>
      </c>
      <c r="H209" s="463"/>
      <c r="I209" s="464" t="b">
        <f t="shared" si="11"/>
        <v>1</v>
      </c>
      <c r="J209" s="464" t="b">
        <f t="shared" si="12"/>
        <v>0</v>
      </c>
      <c r="K209" s="464" t="str">
        <f t="shared" si="13"/>
        <v>a1N36000004vKxHEAU</v>
      </c>
      <c r="L209" s="465" t="s">
        <v>1176</v>
      </c>
      <c r="M209" s="131"/>
      <c r="N209" s="68"/>
      <c r="AM209" s="5"/>
      <c r="AN209" s="5"/>
    </row>
    <row r="210" spans="1:40" ht="280.8" x14ac:dyDescent="0.3">
      <c r="A210" s="367">
        <v>20</v>
      </c>
      <c r="B210" s="384" t="str">
        <f t="shared" si="9"/>
        <v/>
      </c>
      <c r="C210" s="385" t="str">
        <f ca="1">TEXT(IFERROR(INDEX('Overview - Section A'!$A$37:$A$44,MATCH(G210,'Overview - Section A'!$U$37:$U$44,0)),""),"d-mmm-yy") &amp;" to " &amp; TEXT(IFERROR(INDEX('Overview - Section A'!$E$37:$E$44,MATCH(G210,'Overview - Section A'!$U$37:$U$44,0)),""),"d-mmm-yy")</f>
        <v>1-Jan-19 to 30-Jun-19</v>
      </c>
      <c r="D210" s="462"/>
      <c r="E210" s="462"/>
      <c r="F210" s="459" t="str">
        <f t="shared" si="10"/>
        <v/>
      </c>
      <c r="G210" s="463" t="s">
        <v>414</v>
      </c>
      <c r="H210" s="463"/>
      <c r="I210" s="464" t="b">
        <f t="shared" si="11"/>
        <v>1</v>
      </c>
      <c r="J210" s="464" t="b">
        <f t="shared" si="12"/>
        <v>0</v>
      </c>
      <c r="K210" s="464" t="str">
        <f t="shared" si="13"/>
        <v>a1N36000004vKxHEAU</v>
      </c>
      <c r="L210" s="465" t="s">
        <v>1177</v>
      </c>
      <c r="M210" s="131"/>
      <c r="N210" s="68"/>
      <c r="AM210" s="5"/>
      <c r="AN210" s="5"/>
    </row>
    <row r="211" spans="1:40" ht="280.8" x14ac:dyDescent="0.3">
      <c r="A211" s="367">
        <v>20</v>
      </c>
      <c r="B211" s="384" t="str">
        <f t="shared" si="9"/>
        <v/>
      </c>
      <c r="C211" s="385" t="str">
        <f ca="1">TEXT(IFERROR(INDEX('Overview - Section A'!$A$37:$A$44,MATCH(G211,'Overview - Section A'!$U$37:$U$44,0)),""),"d-mmm-yy") &amp;" to " &amp; TEXT(IFERROR(INDEX('Overview - Section A'!$E$37:$E$44,MATCH(G211,'Overview - Section A'!$U$37:$U$44,0)),""),"d-mmm-yy")</f>
        <v>1-Jul-19 to 31-Dec-19</v>
      </c>
      <c r="D211" s="462"/>
      <c r="E211" s="462"/>
      <c r="F211" s="459" t="str">
        <f t="shared" si="10"/>
        <v/>
      </c>
      <c r="G211" s="463" t="s">
        <v>416</v>
      </c>
      <c r="H211" s="463"/>
      <c r="I211" s="464" t="b">
        <f t="shared" si="11"/>
        <v>1</v>
      </c>
      <c r="J211" s="464" t="b">
        <f t="shared" si="12"/>
        <v>0</v>
      </c>
      <c r="K211" s="464" t="str">
        <f t="shared" si="13"/>
        <v>a1N36000004vKxHEAU</v>
      </c>
      <c r="L211" s="465" t="s">
        <v>1178</v>
      </c>
      <c r="M211" s="131"/>
      <c r="N211" s="68"/>
      <c r="AM211" s="5"/>
      <c r="AN211" s="5"/>
    </row>
    <row r="212" spans="1:40" ht="280.8" x14ac:dyDescent="0.3">
      <c r="A212" s="367">
        <v>20</v>
      </c>
      <c r="B212" s="384" t="str">
        <f t="shared" si="9"/>
        <v/>
      </c>
      <c r="C212" s="385" t="str">
        <f ca="1">TEXT(IFERROR(INDEX('Overview - Section A'!$A$37:$A$44,MATCH(G212,'Overview - Section A'!$U$37:$U$44,0)),""),"d-mmm-yy") &amp;" to " &amp; TEXT(IFERROR(INDEX('Overview - Section A'!$E$37:$E$44,MATCH(G212,'Overview - Section A'!$U$37:$U$44,0)),""),"d-mmm-yy")</f>
        <v>1-Jan-20 to 30-Jun-20</v>
      </c>
      <c r="D212" s="462"/>
      <c r="E212" s="462"/>
      <c r="F212" s="459" t="str">
        <f t="shared" si="10"/>
        <v/>
      </c>
      <c r="G212" s="463" t="s">
        <v>418</v>
      </c>
      <c r="H212" s="463"/>
      <c r="I212" s="464" t="b">
        <f t="shared" si="11"/>
        <v>1</v>
      </c>
      <c r="J212" s="464" t="b">
        <f t="shared" si="12"/>
        <v>0</v>
      </c>
      <c r="K212" s="464" t="str">
        <f t="shared" si="13"/>
        <v>a1N36000004vKxHEAU</v>
      </c>
      <c r="L212" s="465" t="s">
        <v>1179</v>
      </c>
      <c r="M212" s="131"/>
      <c r="N212" s="68"/>
      <c r="AM212" s="5"/>
      <c r="AN212" s="5"/>
    </row>
    <row r="213" spans="1:40" ht="280.8" x14ac:dyDescent="0.3">
      <c r="A213" s="367">
        <v>20</v>
      </c>
      <c r="B213" s="384" t="str">
        <f t="shared" si="9"/>
        <v/>
      </c>
      <c r="C213" s="385" t="str">
        <f ca="1">TEXT(IFERROR(INDEX('Overview - Section A'!$A$37:$A$44,MATCH(G213,'Overview - Section A'!$U$37:$U$44,0)),""),"d-mmm-yy") &amp;" to " &amp; TEXT(IFERROR(INDEX('Overview - Section A'!$E$37:$E$44,MATCH(G213,'Overview - Section A'!$U$37:$U$44,0)),""),"d-mmm-yy")</f>
        <v>1-Jul-20 to 31-Dec-20</v>
      </c>
      <c r="D213" s="462"/>
      <c r="E213" s="462"/>
      <c r="F213" s="459" t="str">
        <f t="shared" si="10"/>
        <v/>
      </c>
      <c r="G213" s="463" t="s">
        <v>420</v>
      </c>
      <c r="H213" s="463"/>
      <c r="I213" s="464" t="b">
        <f t="shared" si="11"/>
        <v>1</v>
      </c>
      <c r="J213" s="464" t="b">
        <f t="shared" si="12"/>
        <v>0</v>
      </c>
      <c r="K213" s="464" t="str">
        <f t="shared" si="13"/>
        <v>a1N36000004vKxHEAU</v>
      </c>
      <c r="L213" s="465" t="s">
        <v>1180</v>
      </c>
      <c r="M213" s="131"/>
      <c r="N213" s="68"/>
      <c r="AM213" s="5"/>
      <c r="AN213" s="5"/>
    </row>
    <row r="214" spans="1:40" ht="280.8" x14ac:dyDescent="0.3">
      <c r="A214" s="367">
        <v>21</v>
      </c>
      <c r="B214" s="384" t="str">
        <f t="shared" si="9"/>
        <v/>
      </c>
      <c r="C214" s="385" t="str">
        <f ca="1">TEXT(IFERROR(INDEX('Overview - Section A'!$A$37:$A$44,MATCH(G214,'Overview - Section A'!$U$37:$U$44,0)),""),"d-mmm-yy") &amp;" to " &amp; TEXT(IFERROR(INDEX('Overview - Section A'!$E$37:$E$44,MATCH(G214,'Overview - Section A'!$U$37:$U$44,0)),""),"d-mmm-yy")</f>
        <v>1-Jan-18 to 30-Jun-18</v>
      </c>
      <c r="D214" s="462"/>
      <c r="E214" s="462"/>
      <c r="F214" s="459" t="str">
        <f t="shared" si="10"/>
        <v/>
      </c>
      <c r="G214" s="463" t="s">
        <v>410</v>
      </c>
      <c r="H214" s="463"/>
      <c r="I214" s="464" t="b">
        <f t="shared" si="11"/>
        <v>1</v>
      </c>
      <c r="J214" s="464" t="b">
        <f t="shared" si="12"/>
        <v>0</v>
      </c>
      <c r="K214" s="464" t="str">
        <f t="shared" si="13"/>
        <v>a1N36000004vKxIEAU</v>
      </c>
      <c r="L214" s="465" t="s">
        <v>1181</v>
      </c>
      <c r="M214" s="131"/>
      <c r="N214" s="68"/>
      <c r="AM214" s="5"/>
      <c r="AN214" s="5"/>
    </row>
    <row r="215" spans="1:40" ht="280.8" x14ac:dyDescent="0.3">
      <c r="A215" s="367">
        <v>21</v>
      </c>
      <c r="B215" s="384" t="str">
        <f t="shared" si="9"/>
        <v/>
      </c>
      <c r="C215" s="385" t="str">
        <f ca="1">TEXT(IFERROR(INDEX('Overview - Section A'!$A$37:$A$44,MATCH(G215,'Overview - Section A'!$U$37:$U$44,0)),""),"d-mmm-yy") &amp;" to " &amp; TEXT(IFERROR(INDEX('Overview - Section A'!$E$37:$E$44,MATCH(G215,'Overview - Section A'!$U$37:$U$44,0)),""),"d-mmm-yy")</f>
        <v>1-Jul-18 to 31-Dec-18</v>
      </c>
      <c r="D215" s="462"/>
      <c r="E215" s="462"/>
      <c r="F215" s="459" t="str">
        <f t="shared" si="10"/>
        <v/>
      </c>
      <c r="G215" s="463" t="s">
        <v>412</v>
      </c>
      <c r="H215" s="463"/>
      <c r="I215" s="464" t="b">
        <f t="shared" si="11"/>
        <v>1</v>
      </c>
      <c r="J215" s="464" t="b">
        <f t="shared" si="12"/>
        <v>0</v>
      </c>
      <c r="K215" s="464" t="str">
        <f t="shared" si="13"/>
        <v>a1N36000004vKxIEAU</v>
      </c>
      <c r="L215" s="465" t="s">
        <v>1182</v>
      </c>
      <c r="M215" s="131"/>
      <c r="N215" s="68"/>
      <c r="AM215" s="5"/>
      <c r="AN215" s="5"/>
    </row>
    <row r="216" spans="1:40" ht="280.8" x14ac:dyDescent="0.3">
      <c r="A216" s="367">
        <v>21</v>
      </c>
      <c r="B216" s="384" t="str">
        <f t="shared" si="9"/>
        <v/>
      </c>
      <c r="C216" s="385" t="str">
        <f ca="1">TEXT(IFERROR(INDEX('Overview - Section A'!$A$37:$A$44,MATCH(G216,'Overview - Section A'!$U$37:$U$44,0)),""),"d-mmm-yy") &amp;" to " &amp; TEXT(IFERROR(INDEX('Overview - Section A'!$E$37:$E$44,MATCH(G216,'Overview - Section A'!$U$37:$U$44,0)),""),"d-mmm-yy")</f>
        <v>1-Jan-19 to 30-Jun-19</v>
      </c>
      <c r="D216" s="462"/>
      <c r="E216" s="462"/>
      <c r="F216" s="459" t="str">
        <f t="shared" si="10"/>
        <v/>
      </c>
      <c r="G216" s="463" t="s">
        <v>414</v>
      </c>
      <c r="H216" s="463"/>
      <c r="I216" s="464" t="b">
        <f t="shared" si="11"/>
        <v>1</v>
      </c>
      <c r="J216" s="464" t="b">
        <f t="shared" si="12"/>
        <v>0</v>
      </c>
      <c r="K216" s="464" t="str">
        <f t="shared" si="13"/>
        <v>a1N36000004vKxIEAU</v>
      </c>
      <c r="L216" s="465" t="s">
        <v>1183</v>
      </c>
      <c r="M216" s="131"/>
      <c r="N216" s="68"/>
      <c r="AM216" s="5"/>
      <c r="AN216" s="5"/>
    </row>
    <row r="217" spans="1:40" ht="280.8" x14ac:dyDescent="0.3">
      <c r="A217" s="367">
        <v>21</v>
      </c>
      <c r="B217" s="384" t="str">
        <f t="shared" si="9"/>
        <v/>
      </c>
      <c r="C217" s="385" t="str">
        <f ca="1">TEXT(IFERROR(INDEX('Overview - Section A'!$A$37:$A$44,MATCH(G217,'Overview - Section A'!$U$37:$U$44,0)),""),"d-mmm-yy") &amp;" to " &amp; TEXT(IFERROR(INDEX('Overview - Section A'!$E$37:$E$44,MATCH(G217,'Overview - Section A'!$U$37:$U$44,0)),""),"d-mmm-yy")</f>
        <v>1-Jul-19 to 31-Dec-19</v>
      </c>
      <c r="D217" s="462"/>
      <c r="E217" s="462"/>
      <c r="F217" s="459" t="str">
        <f t="shared" si="10"/>
        <v/>
      </c>
      <c r="G217" s="463" t="s">
        <v>416</v>
      </c>
      <c r="H217" s="463"/>
      <c r="I217" s="464" t="b">
        <f t="shared" si="11"/>
        <v>1</v>
      </c>
      <c r="J217" s="464" t="b">
        <f t="shared" si="12"/>
        <v>0</v>
      </c>
      <c r="K217" s="464" t="str">
        <f t="shared" si="13"/>
        <v>a1N36000004vKxIEAU</v>
      </c>
      <c r="L217" s="465" t="s">
        <v>1184</v>
      </c>
      <c r="M217" s="131"/>
      <c r="N217" s="68"/>
      <c r="AM217" s="5"/>
      <c r="AN217" s="5"/>
    </row>
    <row r="218" spans="1:40" ht="280.8" x14ac:dyDescent="0.3">
      <c r="A218" s="367">
        <v>21</v>
      </c>
      <c r="B218" s="384" t="str">
        <f t="shared" si="9"/>
        <v/>
      </c>
      <c r="C218" s="385" t="str">
        <f ca="1">TEXT(IFERROR(INDEX('Overview - Section A'!$A$37:$A$44,MATCH(G218,'Overview - Section A'!$U$37:$U$44,0)),""),"d-mmm-yy") &amp;" to " &amp; TEXT(IFERROR(INDEX('Overview - Section A'!$E$37:$E$44,MATCH(G218,'Overview - Section A'!$U$37:$U$44,0)),""),"d-mmm-yy")</f>
        <v>1-Jan-20 to 30-Jun-20</v>
      </c>
      <c r="D218" s="462"/>
      <c r="E218" s="462"/>
      <c r="F218" s="459" t="str">
        <f t="shared" si="10"/>
        <v/>
      </c>
      <c r="G218" s="463" t="s">
        <v>418</v>
      </c>
      <c r="H218" s="463"/>
      <c r="I218" s="464" t="b">
        <f t="shared" si="11"/>
        <v>1</v>
      </c>
      <c r="J218" s="464" t="b">
        <f t="shared" si="12"/>
        <v>0</v>
      </c>
      <c r="K218" s="464" t="str">
        <f t="shared" si="13"/>
        <v>a1N36000004vKxIEAU</v>
      </c>
      <c r="L218" s="465" t="s">
        <v>1185</v>
      </c>
      <c r="M218" s="131"/>
      <c r="N218" s="68"/>
      <c r="AM218" s="5"/>
      <c r="AN218" s="5"/>
    </row>
    <row r="219" spans="1:40" ht="280.8" x14ac:dyDescent="0.3">
      <c r="A219" s="367">
        <v>21</v>
      </c>
      <c r="B219" s="384" t="str">
        <f t="shared" si="9"/>
        <v/>
      </c>
      <c r="C219" s="385" t="str">
        <f ca="1">TEXT(IFERROR(INDEX('Overview - Section A'!$A$37:$A$44,MATCH(G219,'Overview - Section A'!$U$37:$U$44,0)),""),"d-mmm-yy") &amp;" to " &amp; TEXT(IFERROR(INDEX('Overview - Section A'!$E$37:$E$44,MATCH(G219,'Overview - Section A'!$U$37:$U$44,0)),""),"d-mmm-yy")</f>
        <v>1-Jul-20 to 31-Dec-20</v>
      </c>
      <c r="D219" s="462"/>
      <c r="E219" s="462"/>
      <c r="F219" s="459" t="str">
        <f t="shared" si="10"/>
        <v/>
      </c>
      <c r="G219" s="463" t="s">
        <v>420</v>
      </c>
      <c r="H219" s="463"/>
      <c r="I219" s="464" t="b">
        <f t="shared" si="11"/>
        <v>1</v>
      </c>
      <c r="J219" s="464" t="b">
        <f t="shared" si="12"/>
        <v>0</v>
      </c>
      <c r="K219" s="464" t="str">
        <f t="shared" si="13"/>
        <v>a1N36000004vKxIEAU</v>
      </c>
      <c r="L219" s="465" t="s">
        <v>1186</v>
      </c>
      <c r="M219" s="131"/>
      <c r="N219" s="68"/>
      <c r="AM219" s="5"/>
      <c r="AN219" s="5"/>
    </row>
    <row r="220" spans="1:40" ht="280.8" x14ac:dyDescent="0.3">
      <c r="A220" s="367">
        <v>22</v>
      </c>
      <c r="B220" s="384" t="str">
        <f t="shared" si="9"/>
        <v/>
      </c>
      <c r="C220" s="385" t="str">
        <f ca="1">TEXT(IFERROR(INDEX('Overview - Section A'!$A$37:$A$44,MATCH(G220,'Overview - Section A'!$U$37:$U$44,0)),""),"d-mmm-yy") &amp;" to " &amp; TEXT(IFERROR(INDEX('Overview - Section A'!$E$37:$E$44,MATCH(G220,'Overview - Section A'!$U$37:$U$44,0)),""),"d-mmm-yy")</f>
        <v>1-Jan-18 to 30-Jun-18</v>
      </c>
      <c r="D220" s="462"/>
      <c r="E220" s="462"/>
      <c r="F220" s="459" t="str">
        <f t="shared" si="10"/>
        <v/>
      </c>
      <c r="G220" s="463" t="s">
        <v>410</v>
      </c>
      <c r="H220" s="463"/>
      <c r="I220" s="464" t="b">
        <f t="shared" si="11"/>
        <v>1</v>
      </c>
      <c r="J220" s="464" t="b">
        <f t="shared" si="12"/>
        <v>0</v>
      </c>
      <c r="K220" s="464" t="str">
        <f t="shared" si="13"/>
        <v>a1N36000004vKxJEAU</v>
      </c>
      <c r="L220" s="465" t="s">
        <v>1187</v>
      </c>
      <c r="M220" s="131"/>
      <c r="N220" s="68"/>
      <c r="AM220" s="5"/>
      <c r="AN220" s="5"/>
    </row>
    <row r="221" spans="1:40" ht="280.8" x14ac:dyDescent="0.3">
      <c r="A221" s="367">
        <v>22</v>
      </c>
      <c r="B221" s="384" t="str">
        <f t="shared" si="9"/>
        <v/>
      </c>
      <c r="C221" s="385" t="str">
        <f ca="1">TEXT(IFERROR(INDEX('Overview - Section A'!$A$37:$A$44,MATCH(G221,'Overview - Section A'!$U$37:$U$44,0)),""),"d-mmm-yy") &amp;" to " &amp; TEXT(IFERROR(INDEX('Overview - Section A'!$E$37:$E$44,MATCH(G221,'Overview - Section A'!$U$37:$U$44,0)),""),"d-mmm-yy")</f>
        <v>1-Jul-18 to 31-Dec-18</v>
      </c>
      <c r="D221" s="462"/>
      <c r="E221" s="462"/>
      <c r="F221" s="459" t="str">
        <f t="shared" si="10"/>
        <v/>
      </c>
      <c r="G221" s="463" t="s">
        <v>412</v>
      </c>
      <c r="H221" s="463"/>
      <c r="I221" s="464" t="b">
        <f t="shared" si="11"/>
        <v>1</v>
      </c>
      <c r="J221" s="464" t="b">
        <f t="shared" si="12"/>
        <v>0</v>
      </c>
      <c r="K221" s="464" t="str">
        <f t="shared" si="13"/>
        <v>a1N36000004vKxJEAU</v>
      </c>
      <c r="L221" s="465" t="s">
        <v>1188</v>
      </c>
      <c r="M221" s="131"/>
      <c r="N221" s="68"/>
      <c r="AM221" s="5"/>
      <c r="AN221" s="5"/>
    </row>
    <row r="222" spans="1:40" ht="280.8" x14ac:dyDescent="0.3">
      <c r="A222" s="367">
        <v>22</v>
      </c>
      <c r="B222" s="384" t="str">
        <f t="shared" ref="B222:B285" si="14">IF(A222=A221,"",IF(VLOOKUP(A222,$A$8:$D$90,4,FALSE)=0,"",VLOOKUP(A222,$A$8:$D$90,4,FALSE)))</f>
        <v/>
      </c>
      <c r="C222" s="385" t="str">
        <f ca="1">TEXT(IFERROR(INDEX('Overview - Section A'!$A$37:$A$44,MATCH(G222,'Overview - Section A'!$U$37:$U$44,0)),""),"d-mmm-yy") &amp;" to " &amp; TEXT(IFERROR(INDEX('Overview - Section A'!$E$37:$E$44,MATCH(G222,'Overview - Section A'!$U$37:$U$44,0)),""),"d-mmm-yy")</f>
        <v>1-Jan-19 to 30-Jun-19</v>
      </c>
      <c r="D222" s="462"/>
      <c r="E222" s="462"/>
      <c r="F222" s="459" t="str">
        <f t="shared" ref="F222:F285" si="15">IF(VLOOKUP(A222,$A$8:$D$90,4,FALSE)=0,"",VLOOKUP(A222,$A$8:$D$90,4,FALSE))</f>
        <v/>
      </c>
      <c r="G222" s="463" t="s">
        <v>414</v>
      </c>
      <c r="H222" s="463"/>
      <c r="I222" s="464" t="b">
        <f t="shared" ref="I222:I285" si="16">IFERROR(TRUE,FALSE)</f>
        <v>1</v>
      </c>
      <c r="J222" s="464" t="b">
        <f t="shared" ref="J222:J285" si="17">IFERROR(IF(VLOOKUP(A222,$A$8:$D$90,4,FALSE)&lt;&gt;"",TRUE,FALSE),FALSE)</f>
        <v>0</v>
      </c>
      <c r="K222" s="464" t="str">
        <f t="shared" ref="K222:K285" si="18">IFERROR(VLOOKUP(A222,$A$8:$T$90,20,FALSE),"")</f>
        <v>a1N36000004vKxJEAU</v>
      </c>
      <c r="L222" s="465" t="s">
        <v>1189</v>
      </c>
      <c r="M222" s="131"/>
      <c r="N222" s="68"/>
      <c r="AM222" s="5"/>
      <c r="AN222" s="5"/>
    </row>
    <row r="223" spans="1:40" ht="280.8" x14ac:dyDescent="0.3">
      <c r="A223" s="367">
        <v>22</v>
      </c>
      <c r="B223" s="384" t="str">
        <f t="shared" si="14"/>
        <v/>
      </c>
      <c r="C223" s="385" t="str">
        <f ca="1">TEXT(IFERROR(INDEX('Overview - Section A'!$A$37:$A$44,MATCH(G223,'Overview - Section A'!$U$37:$U$44,0)),""),"d-mmm-yy") &amp;" to " &amp; TEXT(IFERROR(INDEX('Overview - Section A'!$E$37:$E$44,MATCH(G223,'Overview - Section A'!$U$37:$U$44,0)),""),"d-mmm-yy")</f>
        <v>1-Jul-19 to 31-Dec-19</v>
      </c>
      <c r="D223" s="462"/>
      <c r="E223" s="462"/>
      <c r="F223" s="459" t="str">
        <f t="shared" si="15"/>
        <v/>
      </c>
      <c r="G223" s="463" t="s">
        <v>416</v>
      </c>
      <c r="H223" s="463"/>
      <c r="I223" s="464" t="b">
        <f t="shared" si="16"/>
        <v>1</v>
      </c>
      <c r="J223" s="464" t="b">
        <f t="shared" si="17"/>
        <v>0</v>
      </c>
      <c r="K223" s="464" t="str">
        <f t="shared" si="18"/>
        <v>a1N36000004vKxJEAU</v>
      </c>
      <c r="L223" s="465" t="s">
        <v>1190</v>
      </c>
      <c r="M223" s="131"/>
      <c r="N223" s="68"/>
      <c r="AM223" s="5"/>
      <c r="AN223" s="5"/>
    </row>
    <row r="224" spans="1:40" ht="280.8" x14ac:dyDescent="0.3">
      <c r="A224" s="367">
        <v>22</v>
      </c>
      <c r="B224" s="384" t="str">
        <f t="shared" si="14"/>
        <v/>
      </c>
      <c r="C224" s="385" t="str">
        <f ca="1">TEXT(IFERROR(INDEX('Overview - Section A'!$A$37:$A$44,MATCH(G224,'Overview - Section A'!$U$37:$U$44,0)),""),"d-mmm-yy") &amp;" to " &amp; TEXT(IFERROR(INDEX('Overview - Section A'!$E$37:$E$44,MATCH(G224,'Overview - Section A'!$U$37:$U$44,0)),""),"d-mmm-yy")</f>
        <v>1-Jan-20 to 30-Jun-20</v>
      </c>
      <c r="D224" s="462"/>
      <c r="E224" s="462"/>
      <c r="F224" s="459" t="str">
        <f t="shared" si="15"/>
        <v/>
      </c>
      <c r="G224" s="463" t="s">
        <v>418</v>
      </c>
      <c r="H224" s="463"/>
      <c r="I224" s="464" t="b">
        <f t="shared" si="16"/>
        <v>1</v>
      </c>
      <c r="J224" s="464" t="b">
        <f t="shared" si="17"/>
        <v>0</v>
      </c>
      <c r="K224" s="464" t="str">
        <f t="shared" si="18"/>
        <v>a1N36000004vKxJEAU</v>
      </c>
      <c r="L224" s="465" t="s">
        <v>1191</v>
      </c>
      <c r="M224" s="131"/>
      <c r="N224" s="68"/>
      <c r="AM224" s="5"/>
      <c r="AN224" s="5"/>
    </row>
    <row r="225" spans="1:40" ht="280.8" x14ac:dyDescent="0.3">
      <c r="A225" s="367">
        <v>22</v>
      </c>
      <c r="B225" s="384" t="str">
        <f t="shared" si="14"/>
        <v/>
      </c>
      <c r="C225" s="385" t="str">
        <f ca="1">TEXT(IFERROR(INDEX('Overview - Section A'!$A$37:$A$44,MATCH(G225,'Overview - Section A'!$U$37:$U$44,0)),""),"d-mmm-yy") &amp;" to " &amp; TEXT(IFERROR(INDEX('Overview - Section A'!$E$37:$E$44,MATCH(G225,'Overview - Section A'!$U$37:$U$44,0)),""),"d-mmm-yy")</f>
        <v>1-Jul-20 to 31-Dec-20</v>
      </c>
      <c r="D225" s="462"/>
      <c r="E225" s="462"/>
      <c r="F225" s="459" t="str">
        <f t="shared" si="15"/>
        <v/>
      </c>
      <c r="G225" s="463" t="s">
        <v>420</v>
      </c>
      <c r="H225" s="463"/>
      <c r="I225" s="464" t="b">
        <f t="shared" si="16"/>
        <v>1</v>
      </c>
      <c r="J225" s="464" t="b">
        <f t="shared" si="17"/>
        <v>0</v>
      </c>
      <c r="K225" s="464" t="str">
        <f t="shared" si="18"/>
        <v>a1N36000004vKxJEAU</v>
      </c>
      <c r="L225" s="465" t="s">
        <v>1192</v>
      </c>
      <c r="M225" s="131"/>
      <c r="N225" s="68"/>
      <c r="AM225" s="5"/>
      <c r="AN225" s="5"/>
    </row>
    <row r="226" spans="1:40" ht="280.8" x14ac:dyDescent="0.3">
      <c r="A226" s="367">
        <v>23</v>
      </c>
      <c r="B226" s="384" t="str">
        <f t="shared" si="14"/>
        <v/>
      </c>
      <c r="C226" s="385" t="str">
        <f ca="1">TEXT(IFERROR(INDEX('Overview - Section A'!$A$37:$A$44,MATCH(G226,'Overview - Section A'!$U$37:$U$44,0)),""),"d-mmm-yy") &amp;" to " &amp; TEXT(IFERROR(INDEX('Overview - Section A'!$E$37:$E$44,MATCH(G226,'Overview - Section A'!$U$37:$U$44,0)),""),"d-mmm-yy")</f>
        <v>1-Jan-18 to 30-Jun-18</v>
      </c>
      <c r="D226" s="462"/>
      <c r="E226" s="462"/>
      <c r="F226" s="459" t="str">
        <f t="shared" si="15"/>
        <v/>
      </c>
      <c r="G226" s="463" t="s">
        <v>410</v>
      </c>
      <c r="H226" s="463"/>
      <c r="I226" s="464" t="b">
        <f t="shared" si="16"/>
        <v>1</v>
      </c>
      <c r="J226" s="464" t="b">
        <f t="shared" si="17"/>
        <v>0</v>
      </c>
      <c r="K226" s="464" t="str">
        <f t="shared" si="18"/>
        <v>a1N36000004vKxKEAU</v>
      </c>
      <c r="L226" s="465" t="s">
        <v>1193</v>
      </c>
      <c r="M226" s="131"/>
      <c r="N226" s="68"/>
      <c r="AM226" s="5"/>
      <c r="AN226" s="5"/>
    </row>
    <row r="227" spans="1:40" ht="280.8" x14ac:dyDescent="0.3">
      <c r="A227" s="367">
        <v>23</v>
      </c>
      <c r="B227" s="384" t="str">
        <f t="shared" si="14"/>
        <v/>
      </c>
      <c r="C227" s="385" t="str">
        <f ca="1">TEXT(IFERROR(INDEX('Overview - Section A'!$A$37:$A$44,MATCH(G227,'Overview - Section A'!$U$37:$U$44,0)),""),"d-mmm-yy") &amp;" to " &amp; TEXT(IFERROR(INDEX('Overview - Section A'!$E$37:$E$44,MATCH(G227,'Overview - Section A'!$U$37:$U$44,0)),""),"d-mmm-yy")</f>
        <v>1-Jul-18 to 31-Dec-18</v>
      </c>
      <c r="D227" s="462"/>
      <c r="E227" s="462"/>
      <c r="F227" s="459" t="str">
        <f t="shared" si="15"/>
        <v/>
      </c>
      <c r="G227" s="463" t="s">
        <v>412</v>
      </c>
      <c r="H227" s="463"/>
      <c r="I227" s="464" t="b">
        <f t="shared" si="16"/>
        <v>1</v>
      </c>
      <c r="J227" s="464" t="b">
        <f t="shared" si="17"/>
        <v>0</v>
      </c>
      <c r="K227" s="464" t="str">
        <f t="shared" si="18"/>
        <v>a1N36000004vKxKEAU</v>
      </c>
      <c r="L227" s="465" t="s">
        <v>1194</v>
      </c>
      <c r="M227" s="131"/>
      <c r="N227" s="68"/>
      <c r="AM227" s="5"/>
      <c r="AN227" s="5"/>
    </row>
    <row r="228" spans="1:40" ht="280.8" x14ac:dyDescent="0.3">
      <c r="A228" s="367">
        <v>23</v>
      </c>
      <c r="B228" s="384" t="str">
        <f t="shared" si="14"/>
        <v/>
      </c>
      <c r="C228" s="385" t="str">
        <f ca="1">TEXT(IFERROR(INDEX('Overview - Section A'!$A$37:$A$44,MATCH(G228,'Overview - Section A'!$U$37:$U$44,0)),""),"d-mmm-yy") &amp;" to " &amp; TEXT(IFERROR(INDEX('Overview - Section A'!$E$37:$E$44,MATCH(G228,'Overview - Section A'!$U$37:$U$44,0)),""),"d-mmm-yy")</f>
        <v>1-Jan-19 to 30-Jun-19</v>
      </c>
      <c r="D228" s="462"/>
      <c r="E228" s="462"/>
      <c r="F228" s="459" t="str">
        <f t="shared" si="15"/>
        <v/>
      </c>
      <c r="G228" s="463" t="s">
        <v>414</v>
      </c>
      <c r="H228" s="463"/>
      <c r="I228" s="464" t="b">
        <f t="shared" si="16"/>
        <v>1</v>
      </c>
      <c r="J228" s="464" t="b">
        <f t="shared" si="17"/>
        <v>0</v>
      </c>
      <c r="K228" s="464" t="str">
        <f t="shared" si="18"/>
        <v>a1N36000004vKxKEAU</v>
      </c>
      <c r="L228" s="465" t="s">
        <v>1195</v>
      </c>
      <c r="M228" s="131"/>
      <c r="N228" s="68"/>
      <c r="AM228" s="5"/>
      <c r="AN228" s="5"/>
    </row>
    <row r="229" spans="1:40" ht="280.8" x14ac:dyDescent="0.3">
      <c r="A229" s="367">
        <v>23</v>
      </c>
      <c r="B229" s="384" t="str">
        <f t="shared" si="14"/>
        <v/>
      </c>
      <c r="C229" s="385" t="str">
        <f ca="1">TEXT(IFERROR(INDEX('Overview - Section A'!$A$37:$A$44,MATCH(G229,'Overview - Section A'!$U$37:$U$44,0)),""),"d-mmm-yy") &amp;" to " &amp; TEXT(IFERROR(INDEX('Overview - Section A'!$E$37:$E$44,MATCH(G229,'Overview - Section A'!$U$37:$U$44,0)),""),"d-mmm-yy")</f>
        <v>1-Jul-19 to 31-Dec-19</v>
      </c>
      <c r="D229" s="462"/>
      <c r="E229" s="462"/>
      <c r="F229" s="459" t="str">
        <f t="shared" si="15"/>
        <v/>
      </c>
      <c r="G229" s="463" t="s">
        <v>416</v>
      </c>
      <c r="H229" s="463"/>
      <c r="I229" s="464" t="b">
        <f t="shared" si="16"/>
        <v>1</v>
      </c>
      <c r="J229" s="464" t="b">
        <f t="shared" si="17"/>
        <v>0</v>
      </c>
      <c r="K229" s="464" t="str">
        <f t="shared" si="18"/>
        <v>a1N36000004vKxKEAU</v>
      </c>
      <c r="L229" s="465" t="s">
        <v>1196</v>
      </c>
      <c r="M229" s="131"/>
      <c r="N229" s="68"/>
      <c r="AM229" s="5"/>
      <c r="AN229" s="5"/>
    </row>
    <row r="230" spans="1:40" ht="280.8" x14ac:dyDescent="0.3">
      <c r="A230" s="367">
        <v>23</v>
      </c>
      <c r="B230" s="384" t="str">
        <f t="shared" si="14"/>
        <v/>
      </c>
      <c r="C230" s="385" t="str">
        <f ca="1">TEXT(IFERROR(INDEX('Overview - Section A'!$A$37:$A$44,MATCH(G230,'Overview - Section A'!$U$37:$U$44,0)),""),"d-mmm-yy") &amp;" to " &amp; TEXT(IFERROR(INDEX('Overview - Section A'!$E$37:$E$44,MATCH(G230,'Overview - Section A'!$U$37:$U$44,0)),""),"d-mmm-yy")</f>
        <v>1-Jan-20 to 30-Jun-20</v>
      </c>
      <c r="D230" s="462"/>
      <c r="E230" s="462"/>
      <c r="F230" s="459" t="str">
        <f t="shared" si="15"/>
        <v/>
      </c>
      <c r="G230" s="463" t="s">
        <v>418</v>
      </c>
      <c r="H230" s="463"/>
      <c r="I230" s="464" t="b">
        <f t="shared" si="16"/>
        <v>1</v>
      </c>
      <c r="J230" s="464" t="b">
        <f t="shared" si="17"/>
        <v>0</v>
      </c>
      <c r="K230" s="464" t="str">
        <f t="shared" si="18"/>
        <v>a1N36000004vKxKEAU</v>
      </c>
      <c r="L230" s="465" t="s">
        <v>1197</v>
      </c>
      <c r="M230" s="131"/>
      <c r="N230" s="68"/>
      <c r="AM230" s="5"/>
      <c r="AN230" s="5"/>
    </row>
    <row r="231" spans="1:40" ht="280.8" x14ac:dyDescent="0.3">
      <c r="A231" s="367">
        <v>23</v>
      </c>
      <c r="B231" s="384" t="str">
        <f t="shared" si="14"/>
        <v/>
      </c>
      <c r="C231" s="385" t="str">
        <f ca="1">TEXT(IFERROR(INDEX('Overview - Section A'!$A$37:$A$44,MATCH(G231,'Overview - Section A'!$U$37:$U$44,0)),""),"d-mmm-yy") &amp;" to " &amp; TEXT(IFERROR(INDEX('Overview - Section A'!$E$37:$E$44,MATCH(G231,'Overview - Section A'!$U$37:$U$44,0)),""),"d-mmm-yy")</f>
        <v>1-Jul-20 to 31-Dec-20</v>
      </c>
      <c r="D231" s="462"/>
      <c r="E231" s="462"/>
      <c r="F231" s="459" t="str">
        <f t="shared" si="15"/>
        <v/>
      </c>
      <c r="G231" s="463" t="s">
        <v>420</v>
      </c>
      <c r="H231" s="463"/>
      <c r="I231" s="464" t="b">
        <f t="shared" si="16"/>
        <v>1</v>
      </c>
      <c r="J231" s="464" t="b">
        <f t="shared" si="17"/>
        <v>0</v>
      </c>
      <c r="K231" s="464" t="str">
        <f t="shared" si="18"/>
        <v>a1N36000004vKxKEAU</v>
      </c>
      <c r="L231" s="465" t="s">
        <v>1198</v>
      </c>
      <c r="M231" s="131"/>
      <c r="N231" s="68"/>
      <c r="AM231" s="5"/>
      <c r="AN231" s="5"/>
    </row>
    <row r="232" spans="1:40" ht="280.8" x14ac:dyDescent="0.3">
      <c r="A232" s="367">
        <v>24</v>
      </c>
      <c r="B232" s="384" t="str">
        <f t="shared" si="14"/>
        <v/>
      </c>
      <c r="C232" s="385" t="str">
        <f ca="1">TEXT(IFERROR(INDEX('Overview - Section A'!$A$37:$A$44,MATCH(G232,'Overview - Section A'!$U$37:$U$44,0)),""),"d-mmm-yy") &amp;" to " &amp; TEXT(IFERROR(INDEX('Overview - Section A'!$E$37:$E$44,MATCH(G232,'Overview - Section A'!$U$37:$U$44,0)),""),"d-mmm-yy")</f>
        <v>1-Jan-18 to 30-Jun-18</v>
      </c>
      <c r="D232" s="462"/>
      <c r="E232" s="462"/>
      <c r="F232" s="459" t="str">
        <f t="shared" si="15"/>
        <v/>
      </c>
      <c r="G232" s="463" t="s">
        <v>410</v>
      </c>
      <c r="H232" s="463"/>
      <c r="I232" s="464" t="b">
        <f t="shared" si="16"/>
        <v>1</v>
      </c>
      <c r="J232" s="464" t="b">
        <f t="shared" si="17"/>
        <v>0</v>
      </c>
      <c r="K232" s="464" t="str">
        <f t="shared" si="18"/>
        <v>a1N36000004vKxLEAU</v>
      </c>
      <c r="L232" s="465" t="s">
        <v>1199</v>
      </c>
      <c r="M232" s="131"/>
      <c r="N232" s="68"/>
      <c r="AM232" s="5"/>
      <c r="AN232" s="5"/>
    </row>
    <row r="233" spans="1:40" ht="280.8" x14ac:dyDescent="0.3">
      <c r="A233" s="367">
        <v>24</v>
      </c>
      <c r="B233" s="384" t="str">
        <f t="shared" si="14"/>
        <v/>
      </c>
      <c r="C233" s="385" t="str">
        <f ca="1">TEXT(IFERROR(INDEX('Overview - Section A'!$A$37:$A$44,MATCH(G233,'Overview - Section A'!$U$37:$U$44,0)),""),"d-mmm-yy") &amp;" to " &amp; TEXT(IFERROR(INDEX('Overview - Section A'!$E$37:$E$44,MATCH(G233,'Overview - Section A'!$U$37:$U$44,0)),""),"d-mmm-yy")</f>
        <v>1-Jul-18 to 31-Dec-18</v>
      </c>
      <c r="D233" s="462"/>
      <c r="E233" s="462"/>
      <c r="F233" s="459" t="str">
        <f t="shared" si="15"/>
        <v/>
      </c>
      <c r="G233" s="463" t="s">
        <v>412</v>
      </c>
      <c r="H233" s="463"/>
      <c r="I233" s="464" t="b">
        <f t="shared" si="16"/>
        <v>1</v>
      </c>
      <c r="J233" s="464" t="b">
        <f t="shared" si="17"/>
        <v>0</v>
      </c>
      <c r="K233" s="464" t="str">
        <f t="shared" si="18"/>
        <v>a1N36000004vKxLEAU</v>
      </c>
      <c r="L233" s="465" t="s">
        <v>1200</v>
      </c>
      <c r="M233" s="131"/>
      <c r="N233" s="68"/>
      <c r="AM233" s="5"/>
      <c r="AN233" s="5"/>
    </row>
    <row r="234" spans="1:40" ht="280.8" x14ac:dyDescent="0.3">
      <c r="A234" s="367">
        <v>24</v>
      </c>
      <c r="B234" s="384" t="str">
        <f t="shared" si="14"/>
        <v/>
      </c>
      <c r="C234" s="385" t="str">
        <f ca="1">TEXT(IFERROR(INDEX('Overview - Section A'!$A$37:$A$44,MATCH(G234,'Overview - Section A'!$U$37:$U$44,0)),""),"d-mmm-yy") &amp;" to " &amp; TEXT(IFERROR(INDEX('Overview - Section A'!$E$37:$E$44,MATCH(G234,'Overview - Section A'!$U$37:$U$44,0)),""),"d-mmm-yy")</f>
        <v>1-Jan-19 to 30-Jun-19</v>
      </c>
      <c r="D234" s="462"/>
      <c r="E234" s="462"/>
      <c r="F234" s="459" t="str">
        <f t="shared" si="15"/>
        <v/>
      </c>
      <c r="G234" s="463" t="s">
        <v>414</v>
      </c>
      <c r="H234" s="463"/>
      <c r="I234" s="464" t="b">
        <f t="shared" si="16"/>
        <v>1</v>
      </c>
      <c r="J234" s="464" t="b">
        <f t="shared" si="17"/>
        <v>0</v>
      </c>
      <c r="K234" s="464" t="str">
        <f t="shared" si="18"/>
        <v>a1N36000004vKxLEAU</v>
      </c>
      <c r="L234" s="465" t="s">
        <v>1201</v>
      </c>
      <c r="M234" s="131"/>
      <c r="N234" s="68"/>
      <c r="AM234" s="5"/>
      <c r="AN234" s="5"/>
    </row>
    <row r="235" spans="1:40" ht="280.8" x14ac:dyDescent="0.3">
      <c r="A235" s="367">
        <v>24</v>
      </c>
      <c r="B235" s="384" t="str">
        <f t="shared" si="14"/>
        <v/>
      </c>
      <c r="C235" s="385" t="str">
        <f ca="1">TEXT(IFERROR(INDEX('Overview - Section A'!$A$37:$A$44,MATCH(G235,'Overview - Section A'!$U$37:$U$44,0)),""),"d-mmm-yy") &amp;" to " &amp; TEXT(IFERROR(INDEX('Overview - Section A'!$E$37:$E$44,MATCH(G235,'Overview - Section A'!$U$37:$U$44,0)),""),"d-mmm-yy")</f>
        <v>1-Jul-19 to 31-Dec-19</v>
      </c>
      <c r="D235" s="462"/>
      <c r="E235" s="462"/>
      <c r="F235" s="459" t="str">
        <f t="shared" si="15"/>
        <v/>
      </c>
      <c r="G235" s="463" t="s">
        <v>416</v>
      </c>
      <c r="H235" s="463"/>
      <c r="I235" s="464" t="b">
        <f t="shared" si="16"/>
        <v>1</v>
      </c>
      <c r="J235" s="464" t="b">
        <f t="shared" si="17"/>
        <v>0</v>
      </c>
      <c r="K235" s="464" t="str">
        <f t="shared" si="18"/>
        <v>a1N36000004vKxLEAU</v>
      </c>
      <c r="L235" s="465" t="s">
        <v>1202</v>
      </c>
      <c r="M235" s="131"/>
      <c r="N235" s="68"/>
      <c r="AM235" s="5"/>
      <c r="AN235" s="5"/>
    </row>
    <row r="236" spans="1:40" ht="280.8" x14ac:dyDescent="0.3">
      <c r="A236" s="367">
        <v>24</v>
      </c>
      <c r="B236" s="384" t="str">
        <f t="shared" si="14"/>
        <v/>
      </c>
      <c r="C236" s="385" t="str">
        <f ca="1">TEXT(IFERROR(INDEX('Overview - Section A'!$A$37:$A$44,MATCH(G236,'Overview - Section A'!$U$37:$U$44,0)),""),"d-mmm-yy") &amp;" to " &amp; TEXT(IFERROR(INDEX('Overview - Section A'!$E$37:$E$44,MATCH(G236,'Overview - Section A'!$U$37:$U$44,0)),""),"d-mmm-yy")</f>
        <v>1-Jan-20 to 30-Jun-20</v>
      </c>
      <c r="D236" s="462"/>
      <c r="E236" s="462"/>
      <c r="F236" s="459" t="str">
        <f t="shared" si="15"/>
        <v/>
      </c>
      <c r="G236" s="463" t="s">
        <v>418</v>
      </c>
      <c r="H236" s="463"/>
      <c r="I236" s="464" t="b">
        <f t="shared" si="16"/>
        <v>1</v>
      </c>
      <c r="J236" s="464" t="b">
        <f t="shared" si="17"/>
        <v>0</v>
      </c>
      <c r="K236" s="464" t="str">
        <f t="shared" si="18"/>
        <v>a1N36000004vKxLEAU</v>
      </c>
      <c r="L236" s="465" t="s">
        <v>1203</v>
      </c>
      <c r="M236" s="131"/>
      <c r="N236" s="68"/>
      <c r="AM236" s="5"/>
      <c r="AN236" s="5"/>
    </row>
    <row r="237" spans="1:40" ht="280.8" x14ac:dyDescent="0.3">
      <c r="A237" s="367">
        <v>24</v>
      </c>
      <c r="B237" s="384" t="str">
        <f t="shared" si="14"/>
        <v/>
      </c>
      <c r="C237" s="385" t="str">
        <f ca="1">TEXT(IFERROR(INDEX('Overview - Section A'!$A$37:$A$44,MATCH(G237,'Overview - Section A'!$U$37:$U$44,0)),""),"d-mmm-yy") &amp;" to " &amp; TEXT(IFERROR(INDEX('Overview - Section A'!$E$37:$E$44,MATCH(G237,'Overview - Section A'!$U$37:$U$44,0)),""),"d-mmm-yy")</f>
        <v>1-Jul-20 to 31-Dec-20</v>
      </c>
      <c r="D237" s="462"/>
      <c r="E237" s="462"/>
      <c r="F237" s="459" t="str">
        <f t="shared" si="15"/>
        <v/>
      </c>
      <c r="G237" s="463" t="s">
        <v>420</v>
      </c>
      <c r="H237" s="463"/>
      <c r="I237" s="464" t="b">
        <f t="shared" si="16"/>
        <v>1</v>
      </c>
      <c r="J237" s="464" t="b">
        <f t="shared" si="17"/>
        <v>0</v>
      </c>
      <c r="K237" s="464" t="str">
        <f t="shared" si="18"/>
        <v>a1N36000004vKxLEAU</v>
      </c>
      <c r="L237" s="465" t="s">
        <v>1204</v>
      </c>
      <c r="M237" s="131"/>
      <c r="N237" s="68"/>
      <c r="AM237" s="5"/>
      <c r="AN237" s="5"/>
    </row>
    <row r="238" spans="1:40" ht="280.8" x14ac:dyDescent="0.3">
      <c r="A238" s="367">
        <v>25</v>
      </c>
      <c r="B238" s="384" t="str">
        <f t="shared" si="14"/>
        <v/>
      </c>
      <c r="C238" s="385" t="str">
        <f ca="1">TEXT(IFERROR(INDEX('Overview - Section A'!$A$37:$A$44,MATCH(G238,'Overview - Section A'!$U$37:$U$44,0)),""),"d-mmm-yy") &amp;" to " &amp; TEXT(IFERROR(INDEX('Overview - Section A'!$E$37:$E$44,MATCH(G238,'Overview - Section A'!$U$37:$U$44,0)),""),"d-mmm-yy")</f>
        <v>1-Jan-18 to 30-Jun-18</v>
      </c>
      <c r="D238" s="462"/>
      <c r="E238" s="462"/>
      <c r="F238" s="459" t="str">
        <f t="shared" si="15"/>
        <v/>
      </c>
      <c r="G238" s="463" t="s">
        <v>410</v>
      </c>
      <c r="H238" s="463"/>
      <c r="I238" s="464" t="b">
        <f t="shared" si="16"/>
        <v>1</v>
      </c>
      <c r="J238" s="464" t="b">
        <f t="shared" si="17"/>
        <v>0</v>
      </c>
      <c r="K238" s="464" t="str">
        <f t="shared" si="18"/>
        <v>a1N36000004vKxMEAU</v>
      </c>
      <c r="L238" s="465" t="s">
        <v>1205</v>
      </c>
      <c r="M238" s="131"/>
      <c r="N238" s="68"/>
      <c r="AM238" s="5"/>
      <c r="AN238" s="5"/>
    </row>
    <row r="239" spans="1:40" ht="280.8" x14ac:dyDescent="0.3">
      <c r="A239" s="367">
        <v>25</v>
      </c>
      <c r="B239" s="384" t="str">
        <f t="shared" si="14"/>
        <v/>
      </c>
      <c r="C239" s="385" t="str">
        <f ca="1">TEXT(IFERROR(INDEX('Overview - Section A'!$A$37:$A$44,MATCH(G239,'Overview - Section A'!$U$37:$U$44,0)),""),"d-mmm-yy") &amp;" to " &amp; TEXT(IFERROR(INDEX('Overview - Section A'!$E$37:$E$44,MATCH(G239,'Overview - Section A'!$U$37:$U$44,0)),""),"d-mmm-yy")</f>
        <v>1-Jul-18 to 31-Dec-18</v>
      </c>
      <c r="D239" s="462"/>
      <c r="E239" s="462"/>
      <c r="F239" s="459" t="str">
        <f t="shared" si="15"/>
        <v/>
      </c>
      <c r="G239" s="463" t="s">
        <v>412</v>
      </c>
      <c r="H239" s="463"/>
      <c r="I239" s="464" t="b">
        <f t="shared" si="16"/>
        <v>1</v>
      </c>
      <c r="J239" s="464" t="b">
        <f t="shared" si="17"/>
        <v>0</v>
      </c>
      <c r="K239" s="464" t="str">
        <f t="shared" si="18"/>
        <v>a1N36000004vKxMEAU</v>
      </c>
      <c r="L239" s="465" t="s">
        <v>1206</v>
      </c>
      <c r="M239" s="131"/>
      <c r="N239" s="68"/>
      <c r="AM239" s="5"/>
      <c r="AN239" s="5"/>
    </row>
    <row r="240" spans="1:40" ht="280.8" x14ac:dyDescent="0.3">
      <c r="A240" s="367">
        <v>25</v>
      </c>
      <c r="B240" s="384" t="str">
        <f t="shared" si="14"/>
        <v/>
      </c>
      <c r="C240" s="385" t="str">
        <f ca="1">TEXT(IFERROR(INDEX('Overview - Section A'!$A$37:$A$44,MATCH(G240,'Overview - Section A'!$U$37:$U$44,0)),""),"d-mmm-yy") &amp;" to " &amp; TEXT(IFERROR(INDEX('Overview - Section A'!$E$37:$E$44,MATCH(G240,'Overview - Section A'!$U$37:$U$44,0)),""),"d-mmm-yy")</f>
        <v>1-Jan-19 to 30-Jun-19</v>
      </c>
      <c r="D240" s="462"/>
      <c r="E240" s="462"/>
      <c r="F240" s="459" t="str">
        <f t="shared" si="15"/>
        <v/>
      </c>
      <c r="G240" s="463" t="s">
        <v>414</v>
      </c>
      <c r="H240" s="463"/>
      <c r="I240" s="464" t="b">
        <f t="shared" si="16"/>
        <v>1</v>
      </c>
      <c r="J240" s="464" t="b">
        <f t="shared" si="17"/>
        <v>0</v>
      </c>
      <c r="K240" s="464" t="str">
        <f t="shared" si="18"/>
        <v>a1N36000004vKxMEAU</v>
      </c>
      <c r="L240" s="465" t="s">
        <v>1207</v>
      </c>
      <c r="M240" s="131"/>
      <c r="N240" s="68"/>
      <c r="AM240" s="5"/>
      <c r="AN240" s="5"/>
    </row>
    <row r="241" spans="1:40" ht="280.8" x14ac:dyDescent="0.3">
      <c r="A241" s="367">
        <v>25</v>
      </c>
      <c r="B241" s="384" t="str">
        <f t="shared" si="14"/>
        <v/>
      </c>
      <c r="C241" s="385" t="str">
        <f ca="1">TEXT(IFERROR(INDEX('Overview - Section A'!$A$37:$A$44,MATCH(G241,'Overview - Section A'!$U$37:$U$44,0)),""),"d-mmm-yy") &amp;" to " &amp; TEXT(IFERROR(INDEX('Overview - Section A'!$E$37:$E$44,MATCH(G241,'Overview - Section A'!$U$37:$U$44,0)),""),"d-mmm-yy")</f>
        <v>1-Jul-19 to 31-Dec-19</v>
      </c>
      <c r="D241" s="462"/>
      <c r="E241" s="462"/>
      <c r="F241" s="459" t="str">
        <f t="shared" si="15"/>
        <v/>
      </c>
      <c r="G241" s="463" t="s">
        <v>416</v>
      </c>
      <c r="H241" s="463"/>
      <c r="I241" s="464" t="b">
        <f t="shared" si="16"/>
        <v>1</v>
      </c>
      <c r="J241" s="464" t="b">
        <f t="shared" si="17"/>
        <v>0</v>
      </c>
      <c r="K241" s="464" t="str">
        <f t="shared" si="18"/>
        <v>a1N36000004vKxMEAU</v>
      </c>
      <c r="L241" s="465" t="s">
        <v>1208</v>
      </c>
      <c r="M241" s="131"/>
      <c r="N241" s="68"/>
      <c r="AM241" s="5"/>
      <c r="AN241" s="5"/>
    </row>
    <row r="242" spans="1:40" ht="280.8" x14ac:dyDescent="0.3">
      <c r="A242" s="367">
        <v>25</v>
      </c>
      <c r="B242" s="384" t="str">
        <f t="shared" si="14"/>
        <v/>
      </c>
      <c r="C242" s="385" t="str">
        <f ca="1">TEXT(IFERROR(INDEX('Overview - Section A'!$A$37:$A$44,MATCH(G242,'Overview - Section A'!$U$37:$U$44,0)),""),"d-mmm-yy") &amp;" to " &amp; TEXT(IFERROR(INDEX('Overview - Section A'!$E$37:$E$44,MATCH(G242,'Overview - Section A'!$U$37:$U$44,0)),""),"d-mmm-yy")</f>
        <v>1-Jan-20 to 30-Jun-20</v>
      </c>
      <c r="D242" s="462"/>
      <c r="E242" s="462"/>
      <c r="F242" s="459" t="str">
        <f t="shared" si="15"/>
        <v/>
      </c>
      <c r="G242" s="463" t="s">
        <v>418</v>
      </c>
      <c r="H242" s="463"/>
      <c r="I242" s="464" t="b">
        <f t="shared" si="16"/>
        <v>1</v>
      </c>
      <c r="J242" s="464" t="b">
        <f t="shared" si="17"/>
        <v>0</v>
      </c>
      <c r="K242" s="464" t="str">
        <f t="shared" si="18"/>
        <v>a1N36000004vKxMEAU</v>
      </c>
      <c r="L242" s="465" t="s">
        <v>1209</v>
      </c>
      <c r="M242" s="131"/>
      <c r="N242" s="68"/>
      <c r="AM242" s="5"/>
      <c r="AN242" s="5"/>
    </row>
    <row r="243" spans="1:40" ht="280.8" x14ac:dyDescent="0.3">
      <c r="A243" s="367">
        <v>25</v>
      </c>
      <c r="B243" s="384" t="str">
        <f t="shared" si="14"/>
        <v/>
      </c>
      <c r="C243" s="385" t="str">
        <f ca="1">TEXT(IFERROR(INDEX('Overview - Section A'!$A$37:$A$44,MATCH(G243,'Overview - Section A'!$U$37:$U$44,0)),""),"d-mmm-yy") &amp;" to " &amp; TEXT(IFERROR(INDEX('Overview - Section A'!$E$37:$E$44,MATCH(G243,'Overview - Section A'!$U$37:$U$44,0)),""),"d-mmm-yy")</f>
        <v>1-Jul-20 to 31-Dec-20</v>
      </c>
      <c r="D243" s="462"/>
      <c r="E243" s="462"/>
      <c r="F243" s="459" t="str">
        <f t="shared" si="15"/>
        <v/>
      </c>
      <c r="G243" s="463" t="s">
        <v>420</v>
      </c>
      <c r="H243" s="463"/>
      <c r="I243" s="464" t="b">
        <f t="shared" si="16"/>
        <v>1</v>
      </c>
      <c r="J243" s="464" t="b">
        <f t="shared" si="17"/>
        <v>0</v>
      </c>
      <c r="K243" s="464" t="str">
        <f t="shared" si="18"/>
        <v>a1N36000004vKxMEAU</v>
      </c>
      <c r="L243" s="465" t="s">
        <v>1210</v>
      </c>
      <c r="M243" s="131"/>
      <c r="N243" s="68"/>
      <c r="AM243" s="5"/>
      <c r="AN243" s="5"/>
    </row>
    <row r="244" spans="1:40" ht="280.8" x14ac:dyDescent="0.3">
      <c r="A244" s="367">
        <v>26</v>
      </c>
      <c r="B244" s="384" t="str">
        <f t="shared" si="14"/>
        <v/>
      </c>
      <c r="C244" s="385" t="str">
        <f ca="1">TEXT(IFERROR(INDEX('Overview - Section A'!$A$37:$A$44,MATCH(G244,'Overview - Section A'!$U$37:$U$44,0)),""),"d-mmm-yy") &amp;" to " &amp; TEXT(IFERROR(INDEX('Overview - Section A'!$E$37:$E$44,MATCH(G244,'Overview - Section A'!$U$37:$U$44,0)),""),"d-mmm-yy")</f>
        <v>1-Jan-18 to 30-Jun-18</v>
      </c>
      <c r="D244" s="462"/>
      <c r="E244" s="462"/>
      <c r="F244" s="459" t="str">
        <f t="shared" si="15"/>
        <v/>
      </c>
      <c r="G244" s="463" t="s">
        <v>410</v>
      </c>
      <c r="H244" s="463"/>
      <c r="I244" s="464" t="b">
        <f t="shared" si="16"/>
        <v>1</v>
      </c>
      <c r="J244" s="464" t="b">
        <f t="shared" si="17"/>
        <v>0</v>
      </c>
      <c r="K244" s="464" t="str">
        <f t="shared" si="18"/>
        <v>a1N36000004vKxNEAU</v>
      </c>
      <c r="L244" s="465" t="s">
        <v>1211</v>
      </c>
      <c r="M244" s="131"/>
      <c r="N244" s="68"/>
      <c r="AM244" s="5"/>
      <c r="AN244" s="5"/>
    </row>
    <row r="245" spans="1:40" ht="280.8" x14ac:dyDescent="0.3">
      <c r="A245" s="367">
        <v>26</v>
      </c>
      <c r="B245" s="384" t="str">
        <f t="shared" si="14"/>
        <v/>
      </c>
      <c r="C245" s="385" t="str">
        <f ca="1">TEXT(IFERROR(INDEX('Overview - Section A'!$A$37:$A$44,MATCH(G245,'Overview - Section A'!$U$37:$U$44,0)),""),"d-mmm-yy") &amp;" to " &amp; TEXT(IFERROR(INDEX('Overview - Section A'!$E$37:$E$44,MATCH(G245,'Overview - Section A'!$U$37:$U$44,0)),""),"d-mmm-yy")</f>
        <v>1-Jul-18 to 31-Dec-18</v>
      </c>
      <c r="D245" s="462"/>
      <c r="E245" s="462"/>
      <c r="F245" s="459" t="str">
        <f t="shared" si="15"/>
        <v/>
      </c>
      <c r="G245" s="463" t="s">
        <v>412</v>
      </c>
      <c r="H245" s="463"/>
      <c r="I245" s="464" t="b">
        <f t="shared" si="16"/>
        <v>1</v>
      </c>
      <c r="J245" s="464" t="b">
        <f t="shared" si="17"/>
        <v>0</v>
      </c>
      <c r="K245" s="464" t="str">
        <f t="shared" si="18"/>
        <v>a1N36000004vKxNEAU</v>
      </c>
      <c r="L245" s="465" t="s">
        <v>1212</v>
      </c>
      <c r="M245" s="131"/>
      <c r="N245" s="68"/>
      <c r="AM245" s="5"/>
      <c r="AN245" s="5"/>
    </row>
    <row r="246" spans="1:40" ht="280.8" x14ac:dyDescent="0.3">
      <c r="A246" s="367">
        <v>26</v>
      </c>
      <c r="B246" s="384" t="str">
        <f t="shared" si="14"/>
        <v/>
      </c>
      <c r="C246" s="385" t="str">
        <f ca="1">TEXT(IFERROR(INDEX('Overview - Section A'!$A$37:$A$44,MATCH(G246,'Overview - Section A'!$U$37:$U$44,0)),""),"d-mmm-yy") &amp;" to " &amp; TEXT(IFERROR(INDEX('Overview - Section A'!$E$37:$E$44,MATCH(G246,'Overview - Section A'!$U$37:$U$44,0)),""),"d-mmm-yy")</f>
        <v>1-Jan-19 to 30-Jun-19</v>
      </c>
      <c r="D246" s="462"/>
      <c r="E246" s="462"/>
      <c r="F246" s="459" t="str">
        <f t="shared" si="15"/>
        <v/>
      </c>
      <c r="G246" s="463" t="s">
        <v>414</v>
      </c>
      <c r="H246" s="463"/>
      <c r="I246" s="464" t="b">
        <f t="shared" si="16"/>
        <v>1</v>
      </c>
      <c r="J246" s="464" t="b">
        <f t="shared" si="17"/>
        <v>0</v>
      </c>
      <c r="K246" s="464" t="str">
        <f t="shared" si="18"/>
        <v>a1N36000004vKxNEAU</v>
      </c>
      <c r="L246" s="465" t="s">
        <v>1213</v>
      </c>
      <c r="M246" s="131"/>
      <c r="N246" s="68"/>
      <c r="AM246" s="5"/>
      <c r="AN246" s="5"/>
    </row>
    <row r="247" spans="1:40" ht="280.8" x14ac:dyDescent="0.3">
      <c r="A247" s="367">
        <v>26</v>
      </c>
      <c r="B247" s="384" t="str">
        <f t="shared" si="14"/>
        <v/>
      </c>
      <c r="C247" s="385" t="str">
        <f ca="1">TEXT(IFERROR(INDEX('Overview - Section A'!$A$37:$A$44,MATCH(G247,'Overview - Section A'!$U$37:$U$44,0)),""),"d-mmm-yy") &amp;" to " &amp; TEXT(IFERROR(INDEX('Overview - Section A'!$E$37:$E$44,MATCH(G247,'Overview - Section A'!$U$37:$U$44,0)),""),"d-mmm-yy")</f>
        <v>1-Jul-19 to 31-Dec-19</v>
      </c>
      <c r="D247" s="462"/>
      <c r="E247" s="462"/>
      <c r="F247" s="459" t="str">
        <f t="shared" si="15"/>
        <v/>
      </c>
      <c r="G247" s="463" t="s">
        <v>416</v>
      </c>
      <c r="H247" s="463"/>
      <c r="I247" s="464" t="b">
        <f t="shared" si="16"/>
        <v>1</v>
      </c>
      <c r="J247" s="464" t="b">
        <f t="shared" si="17"/>
        <v>0</v>
      </c>
      <c r="K247" s="464" t="str">
        <f t="shared" si="18"/>
        <v>a1N36000004vKxNEAU</v>
      </c>
      <c r="L247" s="465" t="s">
        <v>1214</v>
      </c>
      <c r="M247" s="131"/>
      <c r="N247" s="68"/>
      <c r="AM247" s="5"/>
      <c r="AN247" s="5"/>
    </row>
    <row r="248" spans="1:40" ht="280.8" x14ac:dyDescent="0.3">
      <c r="A248" s="367">
        <v>26</v>
      </c>
      <c r="B248" s="384" t="str">
        <f t="shared" si="14"/>
        <v/>
      </c>
      <c r="C248" s="385" t="str">
        <f ca="1">TEXT(IFERROR(INDEX('Overview - Section A'!$A$37:$A$44,MATCH(G248,'Overview - Section A'!$U$37:$U$44,0)),""),"d-mmm-yy") &amp;" to " &amp; TEXT(IFERROR(INDEX('Overview - Section A'!$E$37:$E$44,MATCH(G248,'Overview - Section A'!$U$37:$U$44,0)),""),"d-mmm-yy")</f>
        <v>1-Jan-20 to 30-Jun-20</v>
      </c>
      <c r="D248" s="462"/>
      <c r="E248" s="462"/>
      <c r="F248" s="459" t="str">
        <f t="shared" si="15"/>
        <v/>
      </c>
      <c r="G248" s="463" t="s">
        <v>418</v>
      </c>
      <c r="H248" s="463"/>
      <c r="I248" s="464" t="b">
        <f t="shared" si="16"/>
        <v>1</v>
      </c>
      <c r="J248" s="464" t="b">
        <f t="shared" si="17"/>
        <v>0</v>
      </c>
      <c r="K248" s="464" t="str">
        <f t="shared" si="18"/>
        <v>a1N36000004vKxNEAU</v>
      </c>
      <c r="L248" s="465" t="s">
        <v>1215</v>
      </c>
      <c r="M248" s="131"/>
      <c r="N248" s="68"/>
      <c r="AM248" s="5"/>
      <c r="AN248" s="5"/>
    </row>
    <row r="249" spans="1:40" ht="280.8" x14ac:dyDescent="0.3">
      <c r="A249" s="367">
        <v>26</v>
      </c>
      <c r="B249" s="384" t="str">
        <f t="shared" si="14"/>
        <v/>
      </c>
      <c r="C249" s="385" t="str">
        <f ca="1">TEXT(IFERROR(INDEX('Overview - Section A'!$A$37:$A$44,MATCH(G249,'Overview - Section A'!$U$37:$U$44,0)),""),"d-mmm-yy") &amp;" to " &amp; TEXT(IFERROR(INDEX('Overview - Section A'!$E$37:$E$44,MATCH(G249,'Overview - Section A'!$U$37:$U$44,0)),""),"d-mmm-yy")</f>
        <v>1-Jul-20 to 31-Dec-20</v>
      </c>
      <c r="D249" s="462"/>
      <c r="E249" s="462"/>
      <c r="F249" s="459" t="str">
        <f t="shared" si="15"/>
        <v/>
      </c>
      <c r="G249" s="463" t="s">
        <v>420</v>
      </c>
      <c r="H249" s="463"/>
      <c r="I249" s="464" t="b">
        <f t="shared" si="16"/>
        <v>1</v>
      </c>
      <c r="J249" s="464" t="b">
        <f t="shared" si="17"/>
        <v>0</v>
      </c>
      <c r="K249" s="464" t="str">
        <f t="shared" si="18"/>
        <v>a1N36000004vKxNEAU</v>
      </c>
      <c r="L249" s="465" t="s">
        <v>1216</v>
      </c>
      <c r="M249" s="131"/>
      <c r="N249" s="68"/>
      <c r="AM249" s="5"/>
      <c r="AN249" s="5"/>
    </row>
    <row r="250" spans="1:40" ht="280.8" x14ac:dyDescent="0.3">
      <c r="A250" s="367">
        <v>27</v>
      </c>
      <c r="B250" s="384" t="str">
        <f t="shared" si="14"/>
        <v/>
      </c>
      <c r="C250" s="385" t="str">
        <f ca="1">TEXT(IFERROR(INDEX('Overview - Section A'!$A$37:$A$44,MATCH(G250,'Overview - Section A'!$U$37:$U$44,0)),""),"d-mmm-yy") &amp;" to " &amp; TEXT(IFERROR(INDEX('Overview - Section A'!$E$37:$E$44,MATCH(G250,'Overview - Section A'!$U$37:$U$44,0)),""),"d-mmm-yy")</f>
        <v>1-Jan-18 to 30-Jun-18</v>
      </c>
      <c r="D250" s="462"/>
      <c r="E250" s="462"/>
      <c r="F250" s="459" t="str">
        <f t="shared" si="15"/>
        <v/>
      </c>
      <c r="G250" s="463" t="s">
        <v>410</v>
      </c>
      <c r="H250" s="463"/>
      <c r="I250" s="464" t="b">
        <f t="shared" si="16"/>
        <v>1</v>
      </c>
      <c r="J250" s="464" t="b">
        <f t="shared" si="17"/>
        <v>0</v>
      </c>
      <c r="K250" s="464" t="str">
        <f t="shared" si="18"/>
        <v>a1N36000004vKxOEAU</v>
      </c>
      <c r="L250" s="465" t="s">
        <v>1217</v>
      </c>
      <c r="M250" s="131"/>
      <c r="N250" s="68"/>
      <c r="AM250" s="5"/>
      <c r="AN250" s="5"/>
    </row>
    <row r="251" spans="1:40" ht="280.8" x14ac:dyDescent="0.3">
      <c r="A251" s="367">
        <v>27</v>
      </c>
      <c r="B251" s="384" t="str">
        <f t="shared" si="14"/>
        <v/>
      </c>
      <c r="C251" s="385" t="str">
        <f ca="1">TEXT(IFERROR(INDEX('Overview - Section A'!$A$37:$A$44,MATCH(G251,'Overview - Section A'!$U$37:$U$44,0)),""),"d-mmm-yy") &amp;" to " &amp; TEXT(IFERROR(INDEX('Overview - Section A'!$E$37:$E$44,MATCH(G251,'Overview - Section A'!$U$37:$U$44,0)),""),"d-mmm-yy")</f>
        <v>1-Jul-18 to 31-Dec-18</v>
      </c>
      <c r="D251" s="462"/>
      <c r="E251" s="462"/>
      <c r="F251" s="459" t="str">
        <f t="shared" si="15"/>
        <v/>
      </c>
      <c r="G251" s="463" t="s">
        <v>412</v>
      </c>
      <c r="H251" s="463"/>
      <c r="I251" s="464" t="b">
        <f t="shared" si="16"/>
        <v>1</v>
      </c>
      <c r="J251" s="464" t="b">
        <f t="shared" si="17"/>
        <v>0</v>
      </c>
      <c r="K251" s="464" t="str">
        <f t="shared" si="18"/>
        <v>a1N36000004vKxOEAU</v>
      </c>
      <c r="L251" s="465" t="s">
        <v>1218</v>
      </c>
      <c r="M251" s="131"/>
      <c r="N251" s="68"/>
      <c r="AM251" s="5"/>
      <c r="AN251" s="5"/>
    </row>
    <row r="252" spans="1:40" ht="280.8" x14ac:dyDescent="0.3">
      <c r="A252" s="367">
        <v>27</v>
      </c>
      <c r="B252" s="384" t="str">
        <f t="shared" si="14"/>
        <v/>
      </c>
      <c r="C252" s="385" t="str">
        <f ca="1">TEXT(IFERROR(INDEX('Overview - Section A'!$A$37:$A$44,MATCH(G252,'Overview - Section A'!$U$37:$U$44,0)),""),"d-mmm-yy") &amp;" to " &amp; TEXT(IFERROR(INDEX('Overview - Section A'!$E$37:$E$44,MATCH(G252,'Overview - Section A'!$U$37:$U$44,0)),""),"d-mmm-yy")</f>
        <v>1-Jan-19 to 30-Jun-19</v>
      </c>
      <c r="D252" s="462"/>
      <c r="E252" s="462"/>
      <c r="F252" s="459" t="str">
        <f t="shared" si="15"/>
        <v/>
      </c>
      <c r="G252" s="463" t="s">
        <v>414</v>
      </c>
      <c r="H252" s="463"/>
      <c r="I252" s="464" t="b">
        <f t="shared" si="16"/>
        <v>1</v>
      </c>
      <c r="J252" s="464" t="b">
        <f t="shared" si="17"/>
        <v>0</v>
      </c>
      <c r="K252" s="464" t="str">
        <f t="shared" si="18"/>
        <v>a1N36000004vKxOEAU</v>
      </c>
      <c r="L252" s="465" t="s">
        <v>1219</v>
      </c>
      <c r="M252" s="131"/>
      <c r="N252" s="68"/>
      <c r="AM252" s="5"/>
      <c r="AN252" s="5"/>
    </row>
    <row r="253" spans="1:40" ht="280.8" x14ac:dyDescent="0.3">
      <c r="A253" s="367">
        <v>27</v>
      </c>
      <c r="B253" s="384" t="str">
        <f t="shared" si="14"/>
        <v/>
      </c>
      <c r="C253" s="385" t="str">
        <f ca="1">TEXT(IFERROR(INDEX('Overview - Section A'!$A$37:$A$44,MATCH(G253,'Overview - Section A'!$U$37:$U$44,0)),""),"d-mmm-yy") &amp;" to " &amp; TEXT(IFERROR(INDEX('Overview - Section A'!$E$37:$E$44,MATCH(G253,'Overview - Section A'!$U$37:$U$44,0)),""),"d-mmm-yy")</f>
        <v>1-Jul-19 to 31-Dec-19</v>
      </c>
      <c r="D253" s="462"/>
      <c r="E253" s="462"/>
      <c r="F253" s="459" t="str">
        <f t="shared" si="15"/>
        <v/>
      </c>
      <c r="G253" s="463" t="s">
        <v>416</v>
      </c>
      <c r="H253" s="463"/>
      <c r="I253" s="464" t="b">
        <f t="shared" si="16"/>
        <v>1</v>
      </c>
      <c r="J253" s="464" t="b">
        <f t="shared" si="17"/>
        <v>0</v>
      </c>
      <c r="K253" s="464" t="str">
        <f t="shared" si="18"/>
        <v>a1N36000004vKxOEAU</v>
      </c>
      <c r="L253" s="465" t="s">
        <v>1220</v>
      </c>
      <c r="M253" s="131"/>
      <c r="N253" s="68"/>
      <c r="AM253" s="5"/>
      <c r="AN253" s="5"/>
    </row>
    <row r="254" spans="1:40" ht="280.8" x14ac:dyDescent="0.3">
      <c r="A254" s="367">
        <v>27</v>
      </c>
      <c r="B254" s="384" t="str">
        <f t="shared" si="14"/>
        <v/>
      </c>
      <c r="C254" s="385" t="str">
        <f ca="1">TEXT(IFERROR(INDEX('Overview - Section A'!$A$37:$A$44,MATCH(G254,'Overview - Section A'!$U$37:$U$44,0)),""),"d-mmm-yy") &amp;" to " &amp; TEXT(IFERROR(INDEX('Overview - Section A'!$E$37:$E$44,MATCH(G254,'Overview - Section A'!$U$37:$U$44,0)),""),"d-mmm-yy")</f>
        <v>1-Jan-20 to 30-Jun-20</v>
      </c>
      <c r="D254" s="462"/>
      <c r="E254" s="462"/>
      <c r="F254" s="459" t="str">
        <f t="shared" si="15"/>
        <v/>
      </c>
      <c r="G254" s="463" t="s">
        <v>418</v>
      </c>
      <c r="H254" s="463"/>
      <c r="I254" s="464" t="b">
        <f t="shared" si="16"/>
        <v>1</v>
      </c>
      <c r="J254" s="464" t="b">
        <f t="shared" si="17"/>
        <v>0</v>
      </c>
      <c r="K254" s="464" t="str">
        <f t="shared" si="18"/>
        <v>a1N36000004vKxOEAU</v>
      </c>
      <c r="L254" s="465" t="s">
        <v>1221</v>
      </c>
      <c r="M254" s="131"/>
      <c r="N254" s="68"/>
      <c r="AM254" s="5"/>
      <c r="AN254" s="5"/>
    </row>
    <row r="255" spans="1:40" ht="280.8" x14ac:dyDescent="0.3">
      <c r="A255" s="367">
        <v>27</v>
      </c>
      <c r="B255" s="384" t="str">
        <f t="shared" si="14"/>
        <v/>
      </c>
      <c r="C255" s="385" t="str">
        <f ca="1">TEXT(IFERROR(INDEX('Overview - Section A'!$A$37:$A$44,MATCH(G255,'Overview - Section A'!$U$37:$U$44,0)),""),"d-mmm-yy") &amp;" to " &amp; TEXT(IFERROR(INDEX('Overview - Section A'!$E$37:$E$44,MATCH(G255,'Overview - Section A'!$U$37:$U$44,0)),""),"d-mmm-yy")</f>
        <v>1-Jul-20 to 31-Dec-20</v>
      </c>
      <c r="D255" s="462"/>
      <c r="E255" s="462"/>
      <c r="F255" s="459" t="str">
        <f t="shared" si="15"/>
        <v/>
      </c>
      <c r="G255" s="463" t="s">
        <v>420</v>
      </c>
      <c r="H255" s="463"/>
      <c r="I255" s="464" t="b">
        <f t="shared" si="16"/>
        <v>1</v>
      </c>
      <c r="J255" s="464" t="b">
        <f t="shared" si="17"/>
        <v>0</v>
      </c>
      <c r="K255" s="464" t="str">
        <f t="shared" si="18"/>
        <v>a1N36000004vKxOEAU</v>
      </c>
      <c r="L255" s="465" t="s">
        <v>1222</v>
      </c>
      <c r="M255" s="131"/>
      <c r="N255" s="68"/>
      <c r="AM255" s="5"/>
      <c r="AN255" s="5"/>
    </row>
    <row r="256" spans="1:40" ht="280.8" x14ac:dyDescent="0.3">
      <c r="A256" s="367">
        <v>28</v>
      </c>
      <c r="B256" s="384" t="str">
        <f t="shared" si="14"/>
        <v/>
      </c>
      <c r="C256" s="385" t="str">
        <f ca="1">TEXT(IFERROR(INDEX('Overview - Section A'!$A$37:$A$44,MATCH(G256,'Overview - Section A'!$U$37:$U$44,0)),""),"d-mmm-yy") &amp;" to " &amp; TEXT(IFERROR(INDEX('Overview - Section A'!$E$37:$E$44,MATCH(G256,'Overview - Section A'!$U$37:$U$44,0)),""),"d-mmm-yy")</f>
        <v>1-Jan-18 to 30-Jun-18</v>
      </c>
      <c r="D256" s="462"/>
      <c r="E256" s="462"/>
      <c r="F256" s="459" t="str">
        <f t="shared" si="15"/>
        <v/>
      </c>
      <c r="G256" s="463" t="s">
        <v>410</v>
      </c>
      <c r="H256" s="463"/>
      <c r="I256" s="464" t="b">
        <f t="shared" si="16"/>
        <v>1</v>
      </c>
      <c r="J256" s="464" t="b">
        <f t="shared" si="17"/>
        <v>0</v>
      </c>
      <c r="K256" s="464" t="str">
        <f t="shared" si="18"/>
        <v>a1N36000004vKxPEAU</v>
      </c>
      <c r="L256" s="465" t="s">
        <v>1223</v>
      </c>
      <c r="M256" s="131"/>
      <c r="N256" s="68"/>
      <c r="AM256" s="5"/>
      <c r="AN256" s="5"/>
    </row>
    <row r="257" spans="1:40" ht="280.8" x14ac:dyDescent="0.3">
      <c r="A257" s="367">
        <v>28</v>
      </c>
      <c r="B257" s="384" t="str">
        <f t="shared" si="14"/>
        <v/>
      </c>
      <c r="C257" s="385" t="str">
        <f ca="1">TEXT(IFERROR(INDEX('Overview - Section A'!$A$37:$A$44,MATCH(G257,'Overview - Section A'!$U$37:$U$44,0)),""),"d-mmm-yy") &amp;" to " &amp; TEXT(IFERROR(INDEX('Overview - Section A'!$E$37:$E$44,MATCH(G257,'Overview - Section A'!$U$37:$U$44,0)),""),"d-mmm-yy")</f>
        <v>1-Jul-18 to 31-Dec-18</v>
      </c>
      <c r="D257" s="462"/>
      <c r="E257" s="462"/>
      <c r="F257" s="459" t="str">
        <f t="shared" si="15"/>
        <v/>
      </c>
      <c r="G257" s="463" t="s">
        <v>412</v>
      </c>
      <c r="H257" s="463"/>
      <c r="I257" s="464" t="b">
        <f t="shared" si="16"/>
        <v>1</v>
      </c>
      <c r="J257" s="464" t="b">
        <f t="shared" si="17"/>
        <v>0</v>
      </c>
      <c r="K257" s="464" t="str">
        <f t="shared" si="18"/>
        <v>a1N36000004vKxPEAU</v>
      </c>
      <c r="L257" s="465" t="s">
        <v>1224</v>
      </c>
      <c r="M257" s="131"/>
      <c r="N257" s="68"/>
      <c r="AM257" s="5"/>
      <c r="AN257" s="5"/>
    </row>
    <row r="258" spans="1:40" ht="280.8" x14ac:dyDescent="0.3">
      <c r="A258" s="367">
        <v>28</v>
      </c>
      <c r="B258" s="384" t="str">
        <f t="shared" si="14"/>
        <v/>
      </c>
      <c r="C258" s="385" t="str">
        <f ca="1">TEXT(IFERROR(INDEX('Overview - Section A'!$A$37:$A$44,MATCH(G258,'Overview - Section A'!$U$37:$U$44,0)),""),"d-mmm-yy") &amp;" to " &amp; TEXT(IFERROR(INDEX('Overview - Section A'!$E$37:$E$44,MATCH(G258,'Overview - Section A'!$U$37:$U$44,0)),""),"d-mmm-yy")</f>
        <v>1-Jan-19 to 30-Jun-19</v>
      </c>
      <c r="D258" s="462"/>
      <c r="E258" s="462"/>
      <c r="F258" s="459" t="str">
        <f t="shared" si="15"/>
        <v/>
      </c>
      <c r="G258" s="463" t="s">
        <v>414</v>
      </c>
      <c r="H258" s="463"/>
      <c r="I258" s="464" t="b">
        <f t="shared" si="16"/>
        <v>1</v>
      </c>
      <c r="J258" s="464" t="b">
        <f t="shared" si="17"/>
        <v>0</v>
      </c>
      <c r="K258" s="464" t="str">
        <f t="shared" si="18"/>
        <v>a1N36000004vKxPEAU</v>
      </c>
      <c r="L258" s="465" t="s">
        <v>1225</v>
      </c>
      <c r="M258" s="131"/>
      <c r="N258" s="68"/>
      <c r="AM258" s="5"/>
      <c r="AN258" s="5"/>
    </row>
    <row r="259" spans="1:40" ht="280.8" x14ac:dyDescent="0.3">
      <c r="A259" s="367">
        <v>28</v>
      </c>
      <c r="B259" s="384" t="str">
        <f t="shared" si="14"/>
        <v/>
      </c>
      <c r="C259" s="385" t="str">
        <f ca="1">TEXT(IFERROR(INDEX('Overview - Section A'!$A$37:$A$44,MATCH(G259,'Overview - Section A'!$U$37:$U$44,0)),""),"d-mmm-yy") &amp;" to " &amp; TEXT(IFERROR(INDEX('Overview - Section A'!$E$37:$E$44,MATCH(G259,'Overview - Section A'!$U$37:$U$44,0)),""),"d-mmm-yy")</f>
        <v>1-Jul-19 to 31-Dec-19</v>
      </c>
      <c r="D259" s="462"/>
      <c r="E259" s="462"/>
      <c r="F259" s="459" t="str">
        <f t="shared" si="15"/>
        <v/>
      </c>
      <c r="G259" s="463" t="s">
        <v>416</v>
      </c>
      <c r="H259" s="463"/>
      <c r="I259" s="464" t="b">
        <f t="shared" si="16"/>
        <v>1</v>
      </c>
      <c r="J259" s="464" t="b">
        <f t="shared" si="17"/>
        <v>0</v>
      </c>
      <c r="K259" s="464" t="str">
        <f t="shared" si="18"/>
        <v>a1N36000004vKxPEAU</v>
      </c>
      <c r="L259" s="465" t="s">
        <v>1226</v>
      </c>
      <c r="M259" s="131"/>
      <c r="N259" s="68"/>
      <c r="AM259" s="5"/>
      <c r="AN259" s="5"/>
    </row>
    <row r="260" spans="1:40" ht="280.8" x14ac:dyDescent="0.3">
      <c r="A260" s="367">
        <v>28</v>
      </c>
      <c r="B260" s="384" t="str">
        <f t="shared" si="14"/>
        <v/>
      </c>
      <c r="C260" s="385" t="str">
        <f ca="1">TEXT(IFERROR(INDEX('Overview - Section A'!$A$37:$A$44,MATCH(G260,'Overview - Section A'!$U$37:$U$44,0)),""),"d-mmm-yy") &amp;" to " &amp; TEXT(IFERROR(INDEX('Overview - Section A'!$E$37:$E$44,MATCH(G260,'Overview - Section A'!$U$37:$U$44,0)),""),"d-mmm-yy")</f>
        <v>1-Jan-20 to 30-Jun-20</v>
      </c>
      <c r="D260" s="462"/>
      <c r="E260" s="462"/>
      <c r="F260" s="459" t="str">
        <f t="shared" si="15"/>
        <v/>
      </c>
      <c r="G260" s="463" t="s">
        <v>418</v>
      </c>
      <c r="H260" s="463"/>
      <c r="I260" s="464" t="b">
        <f t="shared" si="16"/>
        <v>1</v>
      </c>
      <c r="J260" s="464" t="b">
        <f t="shared" si="17"/>
        <v>0</v>
      </c>
      <c r="K260" s="464" t="str">
        <f t="shared" si="18"/>
        <v>a1N36000004vKxPEAU</v>
      </c>
      <c r="L260" s="465" t="s">
        <v>1227</v>
      </c>
      <c r="M260" s="131"/>
      <c r="N260" s="68"/>
      <c r="AM260" s="5"/>
      <c r="AN260" s="5"/>
    </row>
    <row r="261" spans="1:40" ht="280.8" x14ac:dyDescent="0.3">
      <c r="A261" s="367">
        <v>28</v>
      </c>
      <c r="B261" s="384" t="str">
        <f t="shared" si="14"/>
        <v/>
      </c>
      <c r="C261" s="385" t="str">
        <f ca="1">TEXT(IFERROR(INDEX('Overview - Section A'!$A$37:$A$44,MATCH(G261,'Overview - Section A'!$U$37:$U$44,0)),""),"d-mmm-yy") &amp;" to " &amp; TEXT(IFERROR(INDEX('Overview - Section A'!$E$37:$E$44,MATCH(G261,'Overview - Section A'!$U$37:$U$44,0)),""),"d-mmm-yy")</f>
        <v>1-Jul-20 to 31-Dec-20</v>
      </c>
      <c r="D261" s="462"/>
      <c r="E261" s="462"/>
      <c r="F261" s="459" t="str">
        <f t="shared" si="15"/>
        <v/>
      </c>
      <c r="G261" s="463" t="s">
        <v>420</v>
      </c>
      <c r="H261" s="463"/>
      <c r="I261" s="464" t="b">
        <f t="shared" si="16"/>
        <v>1</v>
      </c>
      <c r="J261" s="464" t="b">
        <f t="shared" si="17"/>
        <v>0</v>
      </c>
      <c r="K261" s="464" t="str">
        <f t="shared" si="18"/>
        <v>a1N36000004vKxPEAU</v>
      </c>
      <c r="L261" s="465" t="s">
        <v>1228</v>
      </c>
      <c r="M261" s="131"/>
      <c r="N261" s="68"/>
      <c r="AM261" s="5"/>
      <c r="AN261" s="5"/>
    </row>
    <row r="262" spans="1:40" ht="280.8" x14ac:dyDescent="0.3">
      <c r="A262" s="367">
        <v>29</v>
      </c>
      <c r="B262" s="384" t="str">
        <f t="shared" si="14"/>
        <v/>
      </c>
      <c r="C262" s="385" t="str">
        <f ca="1">TEXT(IFERROR(INDEX('Overview - Section A'!$A$37:$A$44,MATCH(G262,'Overview - Section A'!$U$37:$U$44,0)),""),"d-mmm-yy") &amp;" to " &amp; TEXT(IFERROR(INDEX('Overview - Section A'!$E$37:$E$44,MATCH(G262,'Overview - Section A'!$U$37:$U$44,0)),""),"d-mmm-yy")</f>
        <v>1-Jan-18 to 30-Jun-18</v>
      </c>
      <c r="D262" s="462"/>
      <c r="E262" s="462"/>
      <c r="F262" s="459" t="str">
        <f t="shared" si="15"/>
        <v/>
      </c>
      <c r="G262" s="463" t="s">
        <v>410</v>
      </c>
      <c r="H262" s="463"/>
      <c r="I262" s="464" t="b">
        <f t="shared" si="16"/>
        <v>1</v>
      </c>
      <c r="J262" s="464" t="b">
        <f t="shared" si="17"/>
        <v>0</v>
      </c>
      <c r="K262" s="464" t="str">
        <f t="shared" si="18"/>
        <v>a1N36000004vKxQEAU</v>
      </c>
      <c r="L262" s="465" t="s">
        <v>1229</v>
      </c>
      <c r="M262" s="131"/>
      <c r="N262" s="68"/>
      <c r="AM262" s="5"/>
      <c r="AN262" s="5"/>
    </row>
    <row r="263" spans="1:40" ht="280.8" x14ac:dyDescent="0.3">
      <c r="A263" s="367">
        <v>29</v>
      </c>
      <c r="B263" s="384" t="str">
        <f t="shared" si="14"/>
        <v/>
      </c>
      <c r="C263" s="385" t="str">
        <f ca="1">TEXT(IFERROR(INDEX('Overview - Section A'!$A$37:$A$44,MATCH(G263,'Overview - Section A'!$U$37:$U$44,0)),""),"d-mmm-yy") &amp;" to " &amp; TEXT(IFERROR(INDEX('Overview - Section A'!$E$37:$E$44,MATCH(G263,'Overview - Section A'!$U$37:$U$44,0)),""),"d-mmm-yy")</f>
        <v>1-Jul-18 to 31-Dec-18</v>
      </c>
      <c r="D263" s="462"/>
      <c r="E263" s="462"/>
      <c r="F263" s="459" t="str">
        <f t="shared" si="15"/>
        <v/>
      </c>
      <c r="G263" s="463" t="s">
        <v>412</v>
      </c>
      <c r="H263" s="463"/>
      <c r="I263" s="464" t="b">
        <f t="shared" si="16"/>
        <v>1</v>
      </c>
      <c r="J263" s="464" t="b">
        <f t="shared" si="17"/>
        <v>0</v>
      </c>
      <c r="K263" s="464" t="str">
        <f t="shared" si="18"/>
        <v>a1N36000004vKxQEAU</v>
      </c>
      <c r="L263" s="465" t="s">
        <v>1230</v>
      </c>
      <c r="M263" s="131"/>
      <c r="N263" s="68"/>
      <c r="AM263" s="5"/>
      <c r="AN263" s="5"/>
    </row>
    <row r="264" spans="1:40" ht="280.8" x14ac:dyDescent="0.3">
      <c r="A264" s="367">
        <v>29</v>
      </c>
      <c r="B264" s="384" t="str">
        <f t="shared" si="14"/>
        <v/>
      </c>
      <c r="C264" s="385" t="str">
        <f ca="1">TEXT(IFERROR(INDEX('Overview - Section A'!$A$37:$A$44,MATCH(G264,'Overview - Section A'!$U$37:$U$44,0)),""),"d-mmm-yy") &amp;" to " &amp; TEXT(IFERROR(INDEX('Overview - Section A'!$E$37:$E$44,MATCH(G264,'Overview - Section A'!$U$37:$U$44,0)),""),"d-mmm-yy")</f>
        <v>1-Jan-19 to 30-Jun-19</v>
      </c>
      <c r="D264" s="462"/>
      <c r="E264" s="462"/>
      <c r="F264" s="459" t="str">
        <f t="shared" si="15"/>
        <v/>
      </c>
      <c r="G264" s="463" t="s">
        <v>414</v>
      </c>
      <c r="H264" s="463"/>
      <c r="I264" s="464" t="b">
        <f t="shared" si="16"/>
        <v>1</v>
      </c>
      <c r="J264" s="464" t="b">
        <f t="shared" si="17"/>
        <v>0</v>
      </c>
      <c r="K264" s="464" t="str">
        <f t="shared" si="18"/>
        <v>a1N36000004vKxQEAU</v>
      </c>
      <c r="L264" s="465" t="s">
        <v>1231</v>
      </c>
      <c r="M264" s="131"/>
      <c r="N264" s="68"/>
      <c r="AM264" s="5"/>
      <c r="AN264" s="5"/>
    </row>
    <row r="265" spans="1:40" ht="280.8" x14ac:dyDescent="0.3">
      <c r="A265" s="367">
        <v>29</v>
      </c>
      <c r="B265" s="384" t="str">
        <f t="shared" si="14"/>
        <v/>
      </c>
      <c r="C265" s="385" t="str">
        <f ca="1">TEXT(IFERROR(INDEX('Overview - Section A'!$A$37:$A$44,MATCH(G265,'Overview - Section A'!$U$37:$U$44,0)),""),"d-mmm-yy") &amp;" to " &amp; TEXT(IFERROR(INDEX('Overview - Section A'!$E$37:$E$44,MATCH(G265,'Overview - Section A'!$U$37:$U$44,0)),""),"d-mmm-yy")</f>
        <v>1-Jul-19 to 31-Dec-19</v>
      </c>
      <c r="D265" s="462"/>
      <c r="E265" s="462"/>
      <c r="F265" s="459" t="str">
        <f t="shared" si="15"/>
        <v/>
      </c>
      <c r="G265" s="463" t="s">
        <v>416</v>
      </c>
      <c r="H265" s="463"/>
      <c r="I265" s="464" t="b">
        <f t="shared" si="16"/>
        <v>1</v>
      </c>
      <c r="J265" s="464" t="b">
        <f t="shared" si="17"/>
        <v>0</v>
      </c>
      <c r="K265" s="464" t="str">
        <f t="shared" si="18"/>
        <v>a1N36000004vKxQEAU</v>
      </c>
      <c r="L265" s="465" t="s">
        <v>1232</v>
      </c>
      <c r="M265" s="131"/>
      <c r="N265" s="68"/>
      <c r="AM265" s="5"/>
      <c r="AN265" s="5"/>
    </row>
    <row r="266" spans="1:40" ht="280.8" x14ac:dyDescent="0.3">
      <c r="A266" s="367">
        <v>29</v>
      </c>
      <c r="B266" s="384" t="str">
        <f t="shared" si="14"/>
        <v/>
      </c>
      <c r="C266" s="385" t="str">
        <f ca="1">TEXT(IFERROR(INDEX('Overview - Section A'!$A$37:$A$44,MATCH(G266,'Overview - Section A'!$U$37:$U$44,0)),""),"d-mmm-yy") &amp;" to " &amp; TEXT(IFERROR(INDEX('Overview - Section A'!$E$37:$E$44,MATCH(G266,'Overview - Section A'!$U$37:$U$44,0)),""),"d-mmm-yy")</f>
        <v>1-Jan-20 to 30-Jun-20</v>
      </c>
      <c r="D266" s="462"/>
      <c r="E266" s="462"/>
      <c r="F266" s="459" t="str">
        <f t="shared" si="15"/>
        <v/>
      </c>
      <c r="G266" s="463" t="s">
        <v>418</v>
      </c>
      <c r="H266" s="463"/>
      <c r="I266" s="464" t="b">
        <f t="shared" si="16"/>
        <v>1</v>
      </c>
      <c r="J266" s="464" t="b">
        <f t="shared" si="17"/>
        <v>0</v>
      </c>
      <c r="K266" s="464" t="str">
        <f t="shared" si="18"/>
        <v>a1N36000004vKxQEAU</v>
      </c>
      <c r="L266" s="465" t="s">
        <v>1233</v>
      </c>
      <c r="M266" s="131"/>
      <c r="N266" s="68"/>
      <c r="AM266" s="5"/>
      <c r="AN266" s="5"/>
    </row>
    <row r="267" spans="1:40" ht="280.8" x14ac:dyDescent="0.3">
      <c r="A267" s="367">
        <v>29</v>
      </c>
      <c r="B267" s="384" t="str">
        <f t="shared" si="14"/>
        <v/>
      </c>
      <c r="C267" s="385" t="str">
        <f ca="1">TEXT(IFERROR(INDEX('Overview - Section A'!$A$37:$A$44,MATCH(G267,'Overview - Section A'!$U$37:$U$44,0)),""),"d-mmm-yy") &amp;" to " &amp; TEXT(IFERROR(INDEX('Overview - Section A'!$E$37:$E$44,MATCH(G267,'Overview - Section A'!$U$37:$U$44,0)),""),"d-mmm-yy")</f>
        <v>1-Jul-20 to 31-Dec-20</v>
      </c>
      <c r="D267" s="462"/>
      <c r="E267" s="462"/>
      <c r="F267" s="459" t="str">
        <f t="shared" si="15"/>
        <v/>
      </c>
      <c r="G267" s="463" t="s">
        <v>420</v>
      </c>
      <c r="H267" s="463"/>
      <c r="I267" s="464" t="b">
        <f t="shared" si="16"/>
        <v>1</v>
      </c>
      <c r="J267" s="464" t="b">
        <f t="shared" si="17"/>
        <v>0</v>
      </c>
      <c r="K267" s="464" t="str">
        <f t="shared" si="18"/>
        <v>a1N36000004vKxQEAU</v>
      </c>
      <c r="L267" s="465" t="s">
        <v>1234</v>
      </c>
      <c r="M267" s="131"/>
      <c r="N267" s="68"/>
      <c r="AM267" s="5"/>
      <c r="AN267" s="5"/>
    </row>
    <row r="268" spans="1:40" ht="280.8" x14ac:dyDescent="0.3">
      <c r="A268" s="367">
        <v>30</v>
      </c>
      <c r="B268" s="384" t="str">
        <f t="shared" si="14"/>
        <v/>
      </c>
      <c r="C268" s="385" t="str">
        <f ca="1">TEXT(IFERROR(INDEX('Overview - Section A'!$A$37:$A$44,MATCH(G268,'Overview - Section A'!$U$37:$U$44,0)),""),"d-mmm-yy") &amp;" to " &amp; TEXT(IFERROR(INDEX('Overview - Section A'!$E$37:$E$44,MATCH(G268,'Overview - Section A'!$U$37:$U$44,0)),""),"d-mmm-yy")</f>
        <v>1-Jan-18 to 30-Jun-18</v>
      </c>
      <c r="D268" s="462"/>
      <c r="E268" s="462"/>
      <c r="F268" s="459" t="str">
        <f t="shared" si="15"/>
        <v/>
      </c>
      <c r="G268" s="463" t="s">
        <v>410</v>
      </c>
      <c r="H268" s="463"/>
      <c r="I268" s="464" t="b">
        <f t="shared" si="16"/>
        <v>1</v>
      </c>
      <c r="J268" s="464" t="b">
        <f t="shared" si="17"/>
        <v>0</v>
      </c>
      <c r="K268" s="464" t="str">
        <f t="shared" si="18"/>
        <v>a1N36000004vKxREAU</v>
      </c>
      <c r="L268" s="465" t="s">
        <v>1235</v>
      </c>
      <c r="M268" s="131"/>
      <c r="N268" s="68"/>
      <c r="AM268" s="5"/>
      <c r="AN268" s="5"/>
    </row>
    <row r="269" spans="1:40" ht="280.8" x14ac:dyDescent="0.3">
      <c r="A269" s="367">
        <v>30</v>
      </c>
      <c r="B269" s="384" t="str">
        <f t="shared" si="14"/>
        <v/>
      </c>
      <c r="C269" s="385" t="str">
        <f ca="1">TEXT(IFERROR(INDEX('Overview - Section A'!$A$37:$A$44,MATCH(G269,'Overview - Section A'!$U$37:$U$44,0)),""),"d-mmm-yy") &amp;" to " &amp; TEXT(IFERROR(INDEX('Overview - Section A'!$E$37:$E$44,MATCH(G269,'Overview - Section A'!$U$37:$U$44,0)),""),"d-mmm-yy")</f>
        <v>1-Jul-18 to 31-Dec-18</v>
      </c>
      <c r="D269" s="462"/>
      <c r="E269" s="462"/>
      <c r="F269" s="459" t="str">
        <f t="shared" si="15"/>
        <v/>
      </c>
      <c r="G269" s="463" t="s">
        <v>412</v>
      </c>
      <c r="H269" s="463"/>
      <c r="I269" s="464" t="b">
        <f t="shared" si="16"/>
        <v>1</v>
      </c>
      <c r="J269" s="464" t="b">
        <f t="shared" si="17"/>
        <v>0</v>
      </c>
      <c r="K269" s="464" t="str">
        <f t="shared" si="18"/>
        <v>a1N36000004vKxREAU</v>
      </c>
      <c r="L269" s="465" t="s">
        <v>1236</v>
      </c>
      <c r="M269" s="131"/>
      <c r="N269" s="68"/>
      <c r="AM269" s="5"/>
      <c r="AN269" s="5"/>
    </row>
    <row r="270" spans="1:40" ht="280.8" x14ac:dyDescent="0.3">
      <c r="A270" s="367">
        <v>30</v>
      </c>
      <c r="B270" s="384" t="str">
        <f t="shared" si="14"/>
        <v/>
      </c>
      <c r="C270" s="385" t="str">
        <f ca="1">TEXT(IFERROR(INDEX('Overview - Section A'!$A$37:$A$44,MATCH(G270,'Overview - Section A'!$U$37:$U$44,0)),""),"d-mmm-yy") &amp;" to " &amp; TEXT(IFERROR(INDEX('Overview - Section A'!$E$37:$E$44,MATCH(G270,'Overview - Section A'!$U$37:$U$44,0)),""),"d-mmm-yy")</f>
        <v>1-Jan-19 to 30-Jun-19</v>
      </c>
      <c r="D270" s="462"/>
      <c r="E270" s="462"/>
      <c r="F270" s="459" t="str">
        <f t="shared" si="15"/>
        <v/>
      </c>
      <c r="G270" s="463" t="s">
        <v>414</v>
      </c>
      <c r="H270" s="463"/>
      <c r="I270" s="464" t="b">
        <f t="shared" si="16"/>
        <v>1</v>
      </c>
      <c r="J270" s="464" t="b">
        <f t="shared" si="17"/>
        <v>0</v>
      </c>
      <c r="K270" s="464" t="str">
        <f t="shared" si="18"/>
        <v>a1N36000004vKxREAU</v>
      </c>
      <c r="L270" s="465" t="s">
        <v>1237</v>
      </c>
      <c r="M270" s="131"/>
      <c r="N270" s="68"/>
      <c r="AM270" s="5"/>
      <c r="AN270" s="5"/>
    </row>
    <row r="271" spans="1:40" ht="280.8" x14ac:dyDescent="0.3">
      <c r="A271" s="367">
        <v>30</v>
      </c>
      <c r="B271" s="384" t="str">
        <f t="shared" si="14"/>
        <v/>
      </c>
      <c r="C271" s="385" t="str">
        <f ca="1">TEXT(IFERROR(INDEX('Overview - Section A'!$A$37:$A$44,MATCH(G271,'Overview - Section A'!$U$37:$U$44,0)),""),"d-mmm-yy") &amp;" to " &amp; TEXT(IFERROR(INDEX('Overview - Section A'!$E$37:$E$44,MATCH(G271,'Overview - Section A'!$U$37:$U$44,0)),""),"d-mmm-yy")</f>
        <v>1-Jul-19 to 31-Dec-19</v>
      </c>
      <c r="D271" s="462"/>
      <c r="E271" s="462"/>
      <c r="F271" s="459" t="str">
        <f t="shared" si="15"/>
        <v/>
      </c>
      <c r="G271" s="463" t="s">
        <v>416</v>
      </c>
      <c r="H271" s="463"/>
      <c r="I271" s="464" t="b">
        <f t="shared" si="16"/>
        <v>1</v>
      </c>
      <c r="J271" s="464" t="b">
        <f t="shared" si="17"/>
        <v>0</v>
      </c>
      <c r="K271" s="464" t="str">
        <f t="shared" si="18"/>
        <v>a1N36000004vKxREAU</v>
      </c>
      <c r="L271" s="465" t="s">
        <v>1238</v>
      </c>
      <c r="M271" s="131"/>
      <c r="N271" s="68"/>
      <c r="AM271" s="5"/>
      <c r="AN271" s="5"/>
    </row>
    <row r="272" spans="1:40" ht="280.8" x14ac:dyDescent="0.3">
      <c r="A272" s="367">
        <v>30</v>
      </c>
      <c r="B272" s="384" t="str">
        <f t="shared" si="14"/>
        <v/>
      </c>
      <c r="C272" s="385" t="str">
        <f ca="1">TEXT(IFERROR(INDEX('Overview - Section A'!$A$37:$A$44,MATCH(G272,'Overview - Section A'!$U$37:$U$44,0)),""),"d-mmm-yy") &amp;" to " &amp; TEXT(IFERROR(INDEX('Overview - Section A'!$E$37:$E$44,MATCH(G272,'Overview - Section A'!$U$37:$U$44,0)),""),"d-mmm-yy")</f>
        <v>1-Jan-20 to 30-Jun-20</v>
      </c>
      <c r="D272" s="462"/>
      <c r="E272" s="462"/>
      <c r="F272" s="459" t="str">
        <f t="shared" si="15"/>
        <v/>
      </c>
      <c r="G272" s="463" t="s">
        <v>418</v>
      </c>
      <c r="H272" s="463"/>
      <c r="I272" s="464" t="b">
        <f t="shared" si="16"/>
        <v>1</v>
      </c>
      <c r="J272" s="464" t="b">
        <f t="shared" si="17"/>
        <v>0</v>
      </c>
      <c r="K272" s="464" t="str">
        <f t="shared" si="18"/>
        <v>a1N36000004vKxREAU</v>
      </c>
      <c r="L272" s="465" t="s">
        <v>1239</v>
      </c>
      <c r="M272" s="131"/>
      <c r="N272" s="68"/>
      <c r="AM272" s="5"/>
      <c r="AN272" s="5"/>
    </row>
    <row r="273" spans="1:40" ht="280.8" x14ac:dyDescent="0.3">
      <c r="A273" s="367">
        <v>30</v>
      </c>
      <c r="B273" s="384" t="str">
        <f t="shared" si="14"/>
        <v/>
      </c>
      <c r="C273" s="385" t="str">
        <f ca="1">TEXT(IFERROR(INDEX('Overview - Section A'!$A$37:$A$44,MATCH(G273,'Overview - Section A'!$U$37:$U$44,0)),""),"d-mmm-yy") &amp;" to " &amp; TEXT(IFERROR(INDEX('Overview - Section A'!$E$37:$E$44,MATCH(G273,'Overview - Section A'!$U$37:$U$44,0)),""),"d-mmm-yy")</f>
        <v>1-Jul-20 to 31-Dec-20</v>
      </c>
      <c r="D273" s="462"/>
      <c r="E273" s="462"/>
      <c r="F273" s="459" t="str">
        <f t="shared" si="15"/>
        <v/>
      </c>
      <c r="G273" s="463" t="s">
        <v>420</v>
      </c>
      <c r="H273" s="463"/>
      <c r="I273" s="464" t="b">
        <f t="shared" si="16"/>
        <v>1</v>
      </c>
      <c r="J273" s="464" t="b">
        <f t="shared" si="17"/>
        <v>0</v>
      </c>
      <c r="K273" s="464" t="str">
        <f t="shared" si="18"/>
        <v>a1N36000004vKxREAU</v>
      </c>
      <c r="L273" s="465" t="s">
        <v>1240</v>
      </c>
      <c r="M273" s="131"/>
      <c r="N273" s="68"/>
      <c r="AM273" s="5"/>
      <c r="AN273" s="5"/>
    </row>
    <row r="274" spans="1:40" ht="280.8" x14ac:dyDescent="0.3">
      <c r="A274" s="367">
        <v>31</v>
      </c>
      <c r="B274" s="384" t="str">
        <f t="shared" si="14"/>
        <v/>
      </c>
      <c r="C274" s="385" t="str">
        <f ca="1">TEXT(IFERROR(INDEX('Overview - Section A'!$A$37:$A$44,MATCH(G274,'Overview - Section A'!$U$37:$U$44,0)),""),"d-mmm-yy") &amp;" to " &amp; TEXT(IFERROR(INDEX('Overview - Section A'!$E$37:$E$44,MATCH(G274,'Overview - Section A'!$U$37:$U$44,0)),""),"d-mmm-yy")</f>
        <v>1-Jan-18 to 30-Jun-18</v>
      </c>
      <c r="D274" s="462"/>
      <c r="E274" s="462"/>
      <c r="F274" s="459" t="str">
        <f t="shared" si="15"/>
        <v/>
      </c>
      <c r="G274" s="463" t="s">
        <v>410</v>
      </c>
      <c r="H274" s="463"/>
      <c r="I274" s="464" t="b">
        <f t="shared" si="16"/>
        <v>1</v>
      </c>
      <c r="J274" s="464" t="b">
        <f t="shared" si="17"/>
        <v>0</v>
      </c>
      <c r="K274" s="464" t="str">
        <f t="shared" si="18"/>
        <v>a1N36000004vKxSEAU</v>
      </c>
      <c r="L274" s="465" t="s">
        <v>1241</v>
      </c>
      <c r="M274" s="131"/>
      <c r="N274" s="68"/>
      <c r="AM274" s="5"/>
      <c r="AN274" s="5"/>
    </row>
    <row r="275" spans="1:40" ht="280.8" x14ac:dyDescent="0.3">
      <c r="A275" s="367">
        <v>31</v>
      </c>
      <c r="B275" s="384" t="str">
        <f t="shared" si="14"/>
        <v/>
      </c>
      <c r="C275" s="385" t="str">
        <f ca="1">TEXT(IFERROR(INDEX('Overview - Section A'!$A$37:$A$44,MATCH(G275,'Overview - Section A'!$U$37:$U$44,0)),""),"d-mmm-yy") &amp;" to " &amp; TEXT(IFERROR(INDEX('Overview - Section A'!$E$37:$E$44,MATCH(G275,'Overview - Section A'!$U$37:$U$44,0)),""),"d-mmm-yy")</f>
        <v>1-Jul-18 to 31-Dec-18</v>
      </c>
      <c r="D275" s="462"/>
      <c r="E275" s="462"/>
      <c r="F275" s="459" t="str">
        <f t="shared" si="15"/>
        <v/>
      </c>
      <c r="G275" s="463" t="s">
        <v>412</v>
      </c>
      <c r="H275" s="463"/>
      <c r="I275" s="464" t="b">
        <f t="shared" si="16"/>
        <v>1</v>
      </c>
      <c r="J275" s="464" t="b">
        <f t="shared" si="17"/>
        <v>0</v>
      </c>
      <c r="K275" s="464" t="str">
        <f t="shared" si="18"/>
        <v>a1N36000004vKxSEAU</v>
      </c>
      <c r="L275" s="465" t="s">
        <v>1242</v>
      </c>
      <c r="M275" s="131"/>
      <c r="N275" s="68"/>
      <c r="AM275" s="5"/>
      <c r="AN275" s="5"/>
    </row>
    <row r="276" spans="1:40" ht="280.8" x14ac:dyDescent="0.3">
      <c r="A276" s="367">
        <v>31</v>
      </c>
      <c r="B276" s="384" t="str">
        <f t="shared" si="14"/>
        <v/>
      </c>
      <c r="C276" s="385" t="str">
        <f ca="1">TEXT(IFERROR(INDEX('Overview - Section A'!$A$37:$A$44,MATCH(G276,'Overview - Section A'!$U$37:$U$44,0)),""),"d-mmm-yy") &amp;" to " &amp; TEXT(IFERROR(INDEX('Overview - Section A'!$E$37:$E$44,MATCH(G276,'Overview - Section A'!$U$37:$U$44,0)),""),"d-mmm-yy")</f>
        <v>1-Jan-19 to 30-Jun-19</v>
      </c>
      <c r="D276" s="462"/>
      <c r="E276" s="462"/>
      <c r="F276" s="459" t="str">
        <f t="shared" si="15"/>
        <v/>
      </c>
      <c r="G276" s="463" t="s">
        <v>414</v>
      </c>
      <c r="H276" s="463"/>
      <c r="I276" s="464" t="b">
        <f t="shared" si="16"/>
        <v>1</v>
      </c>
      <c r="J276" s="464" t="b">
        <f t="shared" si="17"/>
        <v>0</v>
      </c>
      <c r="K276" s="464" t="str">
        <f t="shared" si="18"/>
        <v>a1N36000004vKxSEAU</v>
      </c>
      <c r="L276" s="465" t="s">
        <v>1243</v>
      </c>
      <c r="M276" s="131"/>
      <c r="N276" s="68"/>
      <c r="AM276" s="5"/>
      <c r="AN276" s="5"/>
    </row>
    <row r="277" spans="1:40" ht="280.8" x14ac:dyDescent="0.3">
      <c r="A277" s="367">
        <v>31</v>
      </c>
      <c r="B277" s="384" t="str">
        <f t="shared" si="14"/>
        <v/>
      </c>
      <c r="C277" s="385" t="str">
        <f ca="1">TEXT(IFERROR(INDEX('Overview - Section A'!$A$37:$A$44,MATCH(G277,'Overview - Section A'!$U$37:$U$44,0)),""),"d-mmm-yy") &amp;" to " &amp; TEXT(IFERROR(INDEX('Overview - Section A'!$E$37:$E$44,MATCH(G277,'Overview - Section A'!$U$37:$U$44,0)),""),"d-mmm-yy")</f>
        <v>1-Jul-19 to 31-Dec-19</v>
      </c>
      <c r="D277" s="462"/>
      <c r="E277" s="462"/>
      <c r="F277" s="459" t="str">
        <f t="shared" si="15"/>
        <v/>
      </c>
      <c r="G277" s="463" t="s">
        <v>416</v>
      </c>
      <c r="H277" s="463"/>
      <c r="I277" s="464" t="b">
        <f t="shared" si="16"/>
        <v>1</v>
      </c>
      <c r="J277" s="464" t="b">
        <f t="shared" si="17"/>
        <v>0</v>
      </c>
      <c r="K277" s="464" t="str">
        <f t="shared" si="18"/>
        <v>a1N36000004vKxSEAU</v>
      </c>
      <c r="L277" s="465" t="s">
        <v>1244</v>
      </c>
      <c r="M277" s="131"/>
      <c r="N277" s="68"/>
      <c r="AM277" s="5"/>
      <c r="AN277" s="5"/>
    </row>
    <row r="278" spans="1:40" ht="280.8" x14ac:dyDescent="0.3">
      <c r="A278" s="367">
        <v>31</v>
      </c>
      <c r="B278" s="384" t="str">
        <f t="shared" si="14"/>
        <v/>
      </c>
      <c r="C278" s="385" t="str">
        <f ca="1">TEXT(IFERROR(INDEX('Overview - Section A'!$A$37:$A$44,MATCH(G278,'Overview - Section A'!$U$37:$U$44,0)),""),"d-mmm-yy") &amp;" to " &amp; TEXT(IFERROR(INDEX('Overview - Section A'!$E$37:$E$44,MATCH(G278,'Overview - Section A'!$U$37:$U$44,0)),""),"d-mmm-yy")</f>
        <v>1-Jan-20 to 30-Jun-20</v>
      </c>
      <c r="D278" s="462"/>
      <c r="E278" s="462"/>
      <c r="F278" s="459" t="str">
        <f t="shared" si="15"/>
        <v/>
      </c>
      <c r="G278" s="463" t="s">
        <v>418</v>
      </c>
      <c r="H278" s="463"/>
      <c r="I278" s="464" t="b">
        <f t="shared" si="16"/>
        <v>1</v>
      </c>
      <c r="J278" s="464" t="b">
        <f t="shared" si="17"/>
        <v>0</v>
      </c>
      <c r="K278" s="464" t="str">
        <f t="shared" si="18"/>
        <v>a1N36000004vKxSEAU</v>
      </c>
      <c r="L278" s="465" t="s">
        <v>1245</v>
      </c>
      <c r="M278" s="131"/>
      <c r="N278" s="68"/>
      <c r="AM278" s="5"/>
      <c r="AN278" s="5"/>
    </row>
    <row r="279" spans="1:40" ht="280.8" x14ac:dyDescent="0.3">
      <c r="A279" s="367">
        <v>31</v>
      </c>
      <c r="B279" s="384" t="str">
        <f t="shared" si="14"/>
        <v/>
      </c>
      <c r="C279" s="385" t="str">
        <f ca="1">TEXT(IFERROR(INDEX('Overview - Section A'!$A$37:$A$44,MATCH(G279,'Overview - Section A'!$U$37:$U$44,0)),""),"d-mmm-yy") &amp;" to " &amp; TEXT(IFERROR(INDEX('Overview - Section A'!$E$37:$E$44,MATCH(G279,'Overview - Section A'!$U$37:$U$44,0)),""),"d-mmm-yy")</f>
        <v>1-Jul-20 to 31-Dec-20</v>
      </c>
      <c r="D279" s="462"/>
      <c r="E279" s="462"/>
      <c r="F279" s="459" t="str">
        <f t="shared" si="15"/>
        <v/>
      </c>
      <c r="G279" s="463" t="s">
        <v>420</v>
      </c>
      <c r="H279" s="463"/>
      <c r="I279" s="464" t="b">
        <f t="shared" si="16"/>
        <v>1</v>
      </c>
      <c r="J279" s="464" t="b">
        <f t="shared" si="17"/>
        <v>0</v>
      </c>
      <c r="K279" s="464" t="str">
        <f t="shared" si="18"/>
        <v>a1N36000004vKxSEAU</v>
      </c>
      <c r="L279" s="465" t="s">
        <v>1246</v>
      </c>
      <c r="M279" s="131"/>
      <c r="N279" s="68"/>
      <c r="AM279" s="5"/>
      <c r="AN279" s="5"/>
    </row>
    <row r="280" spans="1:40" ht="280.8" x14ac:dyDescent="0.3">
      <c r="A280" s="367">
        <v>32</v>
      </c>
      <c r="B280" s="384" t="str">
        <f t="shared" si="14"/>
        <v/>
      </c>
      <c r="C280" s="385" t="str">
        <f ca="1">TEXT(IFERROR(INDEX('Overview - Section A'!$A$37:$A$44,MATCH(G280,'Overview - Section A'!$U$37:$U$44,0)),""),"d-mmm-yy") &amp;" to " &amp; TEXT(IFERROR(INDEX('Overview - Section A'!$E$37:$E$44,MATCH(G280,'Overview - Section A'!$U$37:$U$44,0)),""),"d-mmm-yy")</f>
        <v>1-Jan-18 to 30-Jun-18</v>
      </c>
      <c r="D280" s="462"/>
      <c r="E280" s="462"/>
      <c r="F280" s="459" t="str">
        <f t="shared" si="15"/>
        <v/>
      </c>
      <c r="G280" s="463" t="s">
        <v>410</v>
      </c>
      <c r="H280" s="463"/>
      <c r="I280" s="464" t="b">
        <f t="shared" si="16"/>
        <v>1</v>
      </c>
      <c r="J280" s="464" t="b">
        <f t="shared" si="17"/>
        <v>0</v>
      </c>
      <c r="K280" s="464" t="str">
        <f t="shared" si="18"/>
        <v>a1N36000004vKxTEAU</v>
      </c>
      <c r="L280" s="465" t="s">
        <v>1247</v>
      </c>
      <c r="M280" s="131"/>
      <c r="N280" s="68"/>
      <c r="AM280" s="5"/>
      <c r="AN280" s="5"/>
    </row>
    <row r="281" spans="1:40" ht="280.8" x14ac:dyDescent="0.3">
      <c r="A281" s="367">
        <v>32</v>
      </c>
      <c r="B281" s="384" t="str">
        <f t="shared" si="14"/>
        <v/>
      </c>
      <c r="C281" s="385" t="str">
        <f ca="1">TEXT(IFERROR(INDEX('Overview - Section A'!$A$37:$A$44,MATCH(G281,'Overview - Section A'!$U$37:$U$44,0)),""),"d-mmm-yy") &amp;" to " &amp; TEXT(IFERROR(INDEX('Overview - Section A'!$E$37:$E$44,MATCH(G281,'Overview - Section A'!$U$37:$U$44,0)),""),"d-mmm-yy")</f>
        <v>1-Jul-18 to 31-Dec-18</v>
      </c>
      <c r="D281" s="462"/>
      <c r="E281" s="462"/>
      <c r="F281" s="459" t="str">
        <f t="shared" si="15"/>
        <v/>
      </c>
      <c r="G281" s="463" t="s">
        <v>412</v>
      </c>
      <c r="H281" s="463"/>
      <c r="I281" s="464" t="b">
        <f t="shared" si="16"/>
        <v>1</v>
      </c>
      <c r="J281" s="464" t="b">
        <f t="shared" si="17"/>
        <v>0</v>
      </c>
      <c r="K281" s="464" t="str">
        <f t="shared" si="18"/>
        <v>a1N36000004vKxTEAU</v>
      </c>
      <c r="L281" s="465" t="s">
        <v>1248</v>
      </c>
      <c r="M281" s="131"/>
      <c r="N281" s="68"/>
      <c r="AM281" s="5"/>
      <c r="AN281" s="5"/>
    </row>
    <row r="282" spans="1:40" ht="280.8" x14ac:dyDescent="0.3">
      <c r="A282" s="367">
        <v>32</v>
      </c>
      <c r="B282" s="384" t="str">
        <f t="shared" si="14"/>
        <v/>
      </c>
      <c r="C282" s="385" t="str">
        <f ca="1">TEXT(IFERROR(INDEX('Overview - Section A'!$A$37:$A$44,MATCH(G282,'Overview - Section A'!$U$37:$U$44,0)),""),"d-mmm-yy") &amp;" to " &amp; TEXT(IFERROR(INDEX('Overview - Section A'!$E$37:$E$44,MATCH(G282,'Overview - Section A'!$U$37:$U$44,0)),""),"d-mmm-yy")</f>
        <v>1-Jan-19 to 30-Jun-19</v>
      </c>
      <c r="D282" s="462"/>
      <c r="E282" s="462"/>
      <c r="F282" s="459" t="str">
        <f t="shared" si="15"/>
        <v/>
      </c>
      <c r="G282" s="463" t="s">
        <v>414</v>
      </c>
      <c r="H282" s="463"/>
      <c r="I282" s="464" t="b">
        <f t="shared" si="16"/>
        <v>1</v>
      </c>
      <c r="J282" s="464" t="b">
        <f t="shared" si="17"/>
        <v>0</v>
      </c>
      <c r="K282" s="464" t="str">
        <f t="shared" si="18"/>
        <v>a1N36000004vKxTEAU</v>
      </c>
      <c r="L282" s="465" t="s">
        <v>1249</v>
      </c>
      <c r="M282" s="131"/>
      <c r="N282" s="68"/>
      <c r="AM282" s="5"/>
      <c r="AN282" s="5"/>
    </row>
    <row r="283" spans="1:40" ht="280.8" x14ac:dyDescent="0.3">
      <c r="A283" s="367">
        <v>32</v>
      </c>
      <c r="B283" s="384" t="str">
        <f t="shared" si="14"/>
        <v/>
      </c>
      <c r="C283" s="385" t="str">
        <f ca="1">TEXT(IFERROR(INDEX('Overview - Section A'!$A$37:$A$44,MATCH(G283,'Overview - Section A'!$U$37:$U$44,0)),""),"d-mmm-yy") &amp;" to " &amp; TEXT(IFERROR(INDEX('Overview - Section A'!$E$37:$E$44,MATCH(G283,'Overview - Section A'!$U$37:$U$44,0)),""),"d-mmm-yy")</f>
        <v>1-Jul-19 to 31-Dec-19</v>
      </c>
      <c r="D283" s="462"/>
      <c r="E283" s="462"/>
      <c r="F283" s="459" t="str">
        <f t="shared" si="15"/>
        <v/>
      </c>
      <c r="G283" s="463" t="s">
        <v>416</v>
      </c>
      <c r="H283" s="463"/>
      <c r="I283" s="464" t="b">
        <f t="shared" si="16"/>
        <v>1</v>
      </c>
      <c r="J283" s="464" t="b">
        <f t="shared" si="17"/>
        <v>0</v>
      </c>
      <c r="K283" s="464" t="str">
        <f t="shared" si="18"/>
        <v>a1N36000004vKxTEAU</v>
      </c>
      <c r="L283" s="465" t="s">
        <v>1250</v>
      </c>
      <c r="M283" s="131"/>
      <c r="N283" s="68"/>
      <c r="AM283" s="5"/>
      <c r="AN283" s="5"/>
    </row>
    <row r="284" spans="1:40" ht="280.8" x14ac:dyDescent="0.3">
      <c r="A284" s="367">
        <v>32</v>
      </c>
      <c r="B284" s="384" t="str">
        <f t="shared" si="14"/>
        <v/>
      </c>
      <c r="C284" s="385" t="str">
        <f ca="1">TEXT(IFERROR(INDEX('Overview - Section A'!$A$37:$A$44,MATCH(G284,'Overview - Section A'!$U$37:$U$44,0)),""),"d-mmm-yy") &amp;" to " &amp; TEXT(IFERROR(INDEX('Overview - Section A'!$E$37:$E$44,MATCH(G284,'Overview - Section A'!$U$37:$U$44,0)),""),"d-mmm-yy")</f>
        <v>1-Jan-20 to 30-Jun-20</v>
      </c>
      <c r="D284" s="462"/>
      <c r="E284" s="462"/>
      <c r="F284" s="459" t="str">
        <f t="shared" si="15"/>
        <v/>
      </c>
      <c r="G284" s="463" t="s">
        <v>418</v>
      </c>
      <c r="H284" s="463"/>
      <c r="I284" s="464" t="b">
        <f t="shared" si="16"/>
        <v>1</v>
      </c>
      <c r="J284" s="464" t="b">
        <f t="shared" si="17"/>
        <v>0</v>
      </c>
      <c r="K284" s="464" t="str">
        <f t="shared" si="18"/>
        <v>a1N36000004vKxTEAU</v>
      </c>
      <c r="L284" s="465" t="s">
        <v>1251</v>
      </c>
      <c r="M284" s="131"/>
      <c r="N284" s="68"/>
      <c r="AM284" s="5"/>
      <c r="AN284" s="5"/>
    </row>
    <row r="285" spans="1:40" ht="280.8" x14ac:dyDescent="0.3">
      <c r="A285" s="367">
        <v>32</v>
      </c>
      <c r="B285" s="384" t="str">
        <f t="shared" si="14"/>
        <v/>
      </c>
      <c r="C285" s="385" t="str">
        <f ca="1">TEXT(IFERROR(INDEX('Overview - Section A'!$A$37:$A$44,MATCH(G285,'Overview - Section A'!$U$37:$U$44,0)),""),"d-mmm-yy") &amp;" to " &amp; TEXT(IFERROR(INDEX('Overview - Section A'!$E$37:$E$44,MATCH(G285,'Overview - Section A'!$U$37:$U$44,0)),""),"d-mmm-yy")</f>
        <v>1-Jul-20 to 31-Dec-20</v>
      </c>
      <c r="D285" s="462"/>
      <c r="E285" s="462"/>
      <c r="F285" s="459" t="str">
        <f t="shared" si="15"/>
        <v/>
      </c>
      <c r="G285" s="463" t="s">
        <v>420</v>
      </c>
      <c r="H285" s="463"/>
      <c r="I285" s="464" t="b">
        <f t="shared" si="16"/>
        <v>1</v>
      </c>
      <c r="J285" s="464" t="b">
        <f t="shared" si="17"/>
        <v>0</v>
      </c>
      <c r="K285" s="464" t="str">
        <f t="shared" si="18"/>
        <v>a1N36000004vKxTEAU</v>
      </c>
      <c r="L285" s="465" t="s">
        <v>1252</v>
      </c>
      <c r="M285" s="131"/>
      <c r="N285" s="68"/>
      <c r="AM285" s="5"/>
      <c r="AN285" s="5"/>
    </row>
    <row r="286" spans="1:40" ht="280.8" x14ac:dyDescent="0.3">
      <c r="A286" s="367">
        <v>33</v>
      </c>
      <c r="B286" s="384" t="str">
        <f t="shared" ref="B286:B349" si="19">IF(A286=A285,"",IF(VLOOKUP(A286,$A$8:$D$90,4,FALSE)=0,"",VLOOKUP(A286,$A$8:$D$90,4,FALSE)))</f>
        <v/>
      </c>
      <c r="C286" s="385" t="str">
        <f ca="1">TEXT(IFERROR(INDEX('Overview - Section A'!$A$37:$A$44,MATCH(G286,'Overview - Section A'!$U$37:$U$44,0)),""),"d-mmm-yy") &amp;" to " &amp; TEXT(IFERROR(INDEX('Overview - Section A'!$E$37:$E$44,MATCH(G286,'Overview - Section A'!$U$37:$U$44,0)),""),"d-mmm-yy")</f>
        <v>1-Jan-18 to 30-Jun-18</v>
      </c>
      <c r="D286" s="462"/>
      <c r="E286" s="462"/>
      <c r="F286" s="459" t="str">
        <f t="shared" ref="F286:F349" si="20">IF(VLOOKUP(A286,$A$8:$D$90,4,FALSE)=0,"",VLOOKUP(A286,$A$8:$D$90,4,FALSE))</f>
        <v/>
      </c>
      <c r="G286" s="463" t="s">
        <v>410</v>
      </c>
      <c r="H286" s="463"/>
      <c r="I286" s="464" t="b">
        <f t="shared" ref="I286:I349" si="21">IFERROR(TRUE,FALSE)</f>
        <v>1</v>
      </c>
      <c r="J286" s="464" t="b">
        <f t="shared" ref="J286:J349" si="22">IFERROR(IF(VLOOKUP(A286,$A$8:$D$90,4,FALSE)&lt;&gt;"",TRUE,FALSE),FALSE)</f>
        <v>0</v>
      </c>
      <c r="K286" s="464" t="str">
        <f t="shared" ref="K286:K349" si="23">IFERROR(VLOOKUP(A286,$A$8:$T$90,20,FALSE),"")</f>
        <v>a1N36000004vKxUEAU</v>
      </c>
      <c r="L286" s="465" t="s">
        <v>1253</v>
      </c>
      <c r="M286" s="131"/>
      <c r="N286" s="68"/>
      <c r="AM286" s="5"/>
      <c r="AN286" s="5"/>
    </row>
    <row r="287" spans="1:40" ht="280.8" x14ac:dyDescent="0.3">
      <c r="A287" s="367">
        <v>33</v>
      </c>
      <c r="B287" s="384" t="str">
        <f t="shared" si="19"/>
        <v/>
      </c>
      <c r="C287" s="385" t="str">
        <f ca="1">TEXT(IFERROR(INDEX('Overview - Section A'!$A$37:$A$44,MATCH(G287,'Overview - Section A'!$U$37:$U$44,0)),""),"d-mmm-yy") &amp;" to " &amp; TEXT(IFERROR(INDEX('Overview - Section A'!$E$37:$E$44,MATCH(G287,'Overview - Section A'!$U$37:$U$44,0)),""),"d-mmm-yy")</f>
        <v>1-Jul-18 to 31-Dec-18</v>
      </c>
      <c r="D287" s="462"/>
      <c r="E287" s="462"/>
      <c r="F287" s="459" t="str">
        <f t="shared" si="20"/>
        <v/>
      </c>
      <c r="G287" s="463" t="s">
        <v>412</v>
      </c>
      <c r="H287" s="463"/>
      <c r="I287" s="464" t="b">
        <f t="shared" si="21"/>
        <v>1</v>
      </c>
      <c r="J287" s="464" t="b">
        <f t="shared" si="22"/>
        <v>0</v>
      </c>
      <c r="K287" s="464" t="str">
        <f t="shared" si="23"/>
        <v>a1N36000004vKxUEAU</v>
      </c>
      <c r="L287" s="465" t="s">
        <v>1254</v>
      </c>
      <c r="M287" s="131"/>
      <c r="N287" s="68"/>
      <c r="AM287" s="5"/>
      <c r="AN287" s="5"/>
    </row>
    <row r="288" spans="1:40" ht="280.8" x14ac:dyDescent="0.3">
      <c r="A288" s="367">
        <v>33</v>
      </c>
      <c r="B288" s="384" t="str">
        <f t="shared" si="19"/>
        <v/>
      </c>
      <c r="C288" s="385" t="str">
        <f ca="1">TEXT(IFERROR(INDEX('Overview - Section A'!$A$37:$A$44,MATCH(G288,'Overview - Section A'!$U$37:$U$44,0)),""),"d-mmm-yy") &amp;" to " &amp; TEXT(IFERROR(INDEX('Overview - Section A'!$E$37:$E$44,MATCH(G288,'Overview - Section A'!$U$37:$U$44,0)),""),"d-mmm-yy")</f>
        <v>1-Jan-19 to 30-Jun-19</v>
      </c>
      <c r="D288" s="462"/>
      <c r="E288" s="462"/>
      <c r="F288" s="459" t="str">
        <f t="shared" si="20"/>
        <v/>
      </c>
      <c r="G288" s="463" t="s">
        <v>414</v>
      </c>
      <c r="H288" s="463"/>
      <c r="I288" s="464" t="b">
        <f t="shared" si="21"/>
        <v>1</v>
      </c>
      <c r="J288" s="464" t="b">
        <f t="shared" si="22"/>
        <v>0</v>
      </c>
      <c r="K288" s="464" t="str">
        <f t="shared" si="23"/>
        <v>a1N36000004vKxUEAU</v>
      </c>
      <c r="L288" s="465" t="s">
        <v>1255</v>
      </c>
      <c r="M288" s="131"/>
      <c r="N288" s="68"/>
      <c r="AM288" s="5"/>
      <c r="AN288" s="5"/>
    </row>
    <row r="289" spans="1:40" ht="280.8" x14ac:dyDescent="0.3">
      <c r="A289" s="367">
        <v>33</v>
      </c>
      <c r="B289" s="384" t="str">
        <f t="shared" si="19"/>
        <v/>
      </c>
      <c r="C289" s="385" t="str">
        <f ca="1">TEXT(IFERROR(INDEX('Overview - Section A'!$A$37:$A$44,MATCH(G289,'Overview - Section A'!$U$37:$U$44,0)),""),"d-mmm-yy") &amp;" to " &amp; TEXT(IFERROR(INDEX('Overview - Section A'!$E$37:$E$44,MATCH(G289,'Overview - Section A'!$U$37:$U$44,0)),""),"d-mmm-yy")</f>
        <v>1-Jul-19 to 31-Dec-19</v>
      </c>
      <c r="D289" s="462"/>
      <c r="E289" s="462"/>
      <c r="F289" s="459" t="str">
        <f t="shared" si="20"/>
        <v/>
      </c>
      <c r="G289" s="463" t="s">
        <v>416</v>
      </c>
      <c r="H289" s="463"/>
      <c r="I289" s="464" t="b">
        <f t="shared" si="21"/>
        <v>1</v>
      </c>
      <c r="J289" s="464" t="b">
        <f t="shared" si="22"/>
        <v>0</v>
      </c>
      <c r="K289" s="464" t="str">
        <f t="shared" si="23"/>
        <v>a1N36000004vKxUEAU</v>
      </c>
      <c r="L289" s="465" t="s">
        <v>1256</v>
      </c>
      <c r="M289" s="131"/>
      <c r="N289" s="68"/>
      <c r="AM289" s="5"/>
      <c r="AN289" s="5"/>
    </row>
    <row r="290" spans="1:40" ht="280.8" x14ac:dyDescent="0.3">
      <c r="A290" s="367">
        <v>33</v>
      </c>
      <c r="B290" s="384" t="str">
        <f t="shared" si="19"/>
        <v/>
      </c>
      <c r="C290" s="385" t="str">
        <f ca="1">TEXT(IFERROR(INDEX('Overview - Section A'!$A$37:$A$44,MATCH(G290,'Overview - Section A'!$U$37:$U$44,0)),""),"d-mmm-yy") &amp;" to " &amp; TEXT(IFERROR(INDEX('Overview - Section A'!$E$37:$E$44,MATCH(G290,'Overview - Section A'!$U$37:$U$44,0)),""),"d-mmm-yy")</f>
        <v>1-Jan-20 to 30-Jun-20</v>
      </c>
      <c r="D290" s="462"/>
      <c r="E290" s="462"/>
      <c r="F290" s="459" t="str">
        <f t="shared" si="20"/>
        <v/>
      </c>
      <c r="G290" s="463" t="s">
        <v>418</v>
      </c>
      <c r="H290" s="463"/>
      <c r="I290" s="464" t="b">
        <f t="shared" si="21"/>
        <v>1</v>
      </c>
      <c r="J290" s="464" t="b">
        <f t="shared" si="22"/>
        <v>0</v>
      </c>
      <c r="K290" s="464" t="str">
        <f t="shared" si="23"/>
        <v>a1N36000004vKxUEAU</v>
      </c>
      <c r="L290" s="465" t="s">
        <v>1257</v>
      </c>
      <c r="M290" s="131"/>
      <c r="N290" s="68"/>
      <c r="AM290" s="5"/>
      <c r="AN290" s="5"/>
    </row>
    <row r="291" spans="1:40" ht="280.8" x14ac:dyDescent="0.3">
      <c r="A291" s="367">
        <v>33</v>
      </c>
      <c r="B291" s="384" t="str">
        <f t="shared" si="19"/>
        <v/>
      </c>
      <c r="C291" s="385" t="str">
        <f ca="1">TEXT(IFERROR(INDEX('Overview - Section A'!$A$37:$A$44,MATCH(G291,'Overview - Section A'!$U$37:$U$44,0)),""),"d-mmm-yy") &amp;" to " &amp; TEXT(IFERROR(INDEX('Overview - Section A'!$E$37:$E$44,MATCH(G291,'Overview - Section A'!$U$37:$U$44,0)),""),"d-mmm-yy")</f>
        <v>1-Jul-20 to 31-Dec-20</v>
      </c>
      <c r="D291" s="462"/>
      <c r="E291" s="462"/>
      <c r="F291" s="459" t="str">
        <f t="shared" si="20"/>
        <v/>
      </c>
      <c r="G291" s="463" t="s">
        <v>420</v>
      </c>
      <c r="H291" s="463"/>
      <c r="I291" s="464" t="b">
        <f t="shared" si="21"/>
        <v>1</v>
      </c>
      <c r="J291" s="464" t="b">
        <f t="shared" si="22"/>
        <v>0</v>
      </c>
      <c r="K291" s="464" t="str">
        <f t="shared" si="23"/>
        <v>a1N36000004vKxUEAU</v>
      </c>
      <c r="L291" s="465" t="s">
        <v>1258</v>
      </c>
      <c r="M291" s="131"/>
      <c r="N291" s="68"/>
      <c r="AM291" s="5"/>
      <c r="AN291" s="5"/>
    </row>
    <row r="292" spans="1:40" ht="280.8" x14ac:dyDescent="0.3">
      <c r="A292" s="367">
        <v>34</v>
      </c>
      <c r="B292" s="384" t="str">
        <f t="shared" si="19"/>
        <v/>
      </c>
      <c r="C292" s="385" t="str">
        <f ca="1">TEXT(IFERROR(INDEX('Overview - Section A'!$A$37:$A$44,MATCH(G292,'Overview - Section A'!$U$37:$U$44,0)),""),"d-mmm-yy") &amp;" to " &amp; TEXT(IFERROR(INDEX('Overview - Section A'!$E$37:$E$44,MATCH(G292,'Overview - Section A'!$U$37:$U$44,0)),""),"d-mmm-yy")</f>
        <v>1-Jan-18 to 30-Jun-18</v>
      </c>
      <c r="D292" s="462"/>
      <c r="E292" s="462"/>
      <c r="F292" s="459" t="str">
        <f t="shared" si="20"/>
        <v/>
      </c>
      <c r="G292" s="463" t="s">
        <v>410</v>
      </c>
      <c r="H292" s="463"/>
      <c r="I292" s="464" t="b">
        <f t="shared" si="21"/>
        <v>1</v>
      </c>
      <c r="J292" s="464" t="b">
        <f t="shared" si="22"/>
        <v>0</v>
      </c>
      <c r="K292" s="464" t="str">
        <f t="shared" si="23"/>
        <v>a1N36000004vKxVEAU</v>
      </c>
      <c r="L292" s="465" t="s">
        <v>1259</v>
      </c>
      <c r="M292" s="131"/>
      <c r="N292" s="68"/>
      <c r="AM292" s="5"/>
      <c r="AN292" s="5"/>
    </row>
    <row r="293" spans="1:40" ht="280.8" x14ac:dyDescent="0.3">
      <c r="A293" s="367">
        <v>34</v>
      </c>
      <c r="B293" s="384" t="str">
        <f t="shared" si="19"/>
        <v/>
      </c>
      <c r="C293" s="385" t="str">
        <f ca="1">TEXT(IFERROR(INDEX('Overview - Section A'!$A$37:$A$44,MATCH(G293,'Overview - Section A'!$U$37:$U$44,0)),""),"d-mmm-yy") &amp;" to " &amp; TEXT(IFERROR(INDEX('Overview - Section A'!$E$37:$E$44,MATCH(G293,'Overview - Section A'!$U$37:$U$44,0)),""),"d-mmm-yy")</f>
        <v>1-Jul-18 to 31-Dec-18</v>
      </c>
      <c r="D293" s="462"/>
      <c r="E293" s="462"/>
      <c r="F293" s="459" t="str">
        <f t="shared" si="20"/>
        <v/>
      </c>
      <c r="G293" s="463" t="s">
        <v>412</v>
      </c>
      <c r="H293" s="463"/>
      <c r="I293" s="464" t="b">
        <f t="shared" si="21"/>
        <v>1</v>
      </c>
      <c r="J293" s="464" t="b">
        <f t="shared" si="22"/>
        <v>0</v>
      </c>
      <c r="K293" s="464" t="str">
        <f t="shared" si="23"/>
        <v>a1N36000004vKxVEAU</v>
      </c>
      <c r="L293" s="465" t="s">
        <v>1260</v>
      </c>
      <c r="M293" s="131"/>
      <c r="N293" s="68"/>
      <c r="AM293" s="5"/>
      <c r="AN293" s="5"/>
    </row>
    <row r="294" spans="1:40" ht="280.8" x14ac:dyDescent="0.3">
      <c r="A294" s="367">
        <v>34</v>
      </c>
      <c r="B294" s="384" t="str">
        <f t="shared" si="19"/>
        <v/>
      </c>
      <c r="C294" s="385" t="str">
        <f ca="1">TEXT(IFERROR(INDEX('Overview - Section A'!$A$37:$A$44,MATCH(G294,'Overview - Section A'!$U$37:$U$44,0)),""),"d-mmm-yy") &amp;" to " &amp; TEXT(IFERROR(INDEX('Overview - Section A'!$E$37:$E$44,MATCH(G294,'Overview - Section A'!$U$37:$U$44,0)),""),"d-mmm-yy")</f>
        <v>1-Jan-19 to 30-Jun-19</v>
      </c>
      <c r="D294" s="462"/>
      <c r="E294" s="462"/>
      <c r="F294" s="459" t="str">
        <f t="shared" si="20"/>
        <v/>
      </c>
      <c r="G294" s="463" t="s">
        <v>414</v>
      </c>
      <c r="H294" s="463"/>
      <c r="I294" s="464" t="b">
        <f t="shared" si="21"/>
        <v>1</v>
      </c>
      <c r="J294" s="464" t="b">
        <f t="shared" si="22"/>
        <v>0</v>
      </c>
      <c r="K294" s="464" t="str">
        <f t="shared" si="23"/>
        <v>a1N36000004vKxVEAU</v>
      </c>
      <c r="L294" s="465" t="s">
        <v>1261</v>
      </c>
      <c r="M294" s="131"/>
      <c r="N294" s="68"/>
      <c r="AM294" s="5"/>
      <c r="AN294" s="5"/>
    </row>
    <row r="295" spans="1:40" ht="280.8" x14ac:dyDescent="0.3">
      <c r="A295" s="367">
        <v>34</v>
      </c>
      <c r="B295" s="384" t="str">
        <f t="shared" si="19"/>
        <v/>
      </c>
      <c r="C295" s="385" t="str">
        <f ca="1">TEXT(IFERROR(INDEX('Overview - Section A'!$A$37:$A$44,MATCH(G295,'Overview - Section A'!$U$37:$U$44,0)),""),"d-mmm-yy") &amp;" to " &amp; TEXT(IFERROR(INDEX('Overview - Section A'!$E$37:$E$44,MATCH(G295,'Overview - Section A'!$U$37:$U$44,0)),""),"d-mmm-yy")</f>
        <v>1-Jul-19 to 31-Dec-19</v>
      </c>
      <c r="D295" s="462"/>
      <c r="E295" s="462"/>
      <c r="F295" s="459" t="str">
        <f t="shared" si="20"/>
        <v/>
      </c>
      <c r="G295" s="463" t="s">
        <v>416</v>
      </c>
      <c r="H295" s="463"/>
      <c r="I295" s="464" t="b">
        <f t="shared" si="21"/>
        <v>1</v>
      </c>
      <c r="J295" s="464" t="b">
        <f t="shared" si="22"/>
        <v>0</v>
      </c>
      <c r="K295" s="464" t="str">
        <f t="shared" si="23"/>
        <v>a1N36000004vKxVEAU</v>
      </c>
      <c r="L295" s="465" t="s">
        <v>1262</v>
      </c>
      <c r="M295" s="131"/>
      <c r="N295" s="68"/>
      <c r="AM295" s="5"/>
      <c r="AN295" s="5"/>
    </row>
    <row r="296" spans="1:40" ht="280.8" x14ac:dyDescent="0.3">
      <c r="A296" s="367">
        <v>34</v>
      </c>
      <c r="B296" s="384" t="str">
        <f t="shared" si="19"/>
        <v/>
      </c>
      <c r="C296" s="385" t="str">
        <f ca="1">TEXT(IFERROR(INDEX('Overview - Section A'!$A$37:$A$44,MATCH(G296,'Overview - Section A'!$U$37:$U$44,0)),""),"d-mmm-yy") &amp;" to " &amp; TEXT(IFERROR(INDEX('Overview - Section A'!$E$37:$E$44,MATCH(G296,'Overview - Section A'!$U$37:$U$44,0)),""),"d-mmm-yy")</f>
        <v>1-Jan-20 to 30-Jun-20</v>
      </c>
      <c r="D296" s="462"/>
      <c r="E296" s="462"/>
      <c r="F296" s="459" t="str">
        <f t="shared" si="20"/>
        <v/>
      </c>
      <c r="G296" s="463" t="s">
        <v>418</v>
      </c>
      <c r="H296" s="463"/>
      <c r="I296" s="464" t="b">
        <f t="shared" si="21"/>
        <v>1</v>
      </c>
      <c r="J296" s="464" t="b">
        <f t="shared" si="22"/>
        <v>0</v>
      </c>
      <c r="K296" s="464" t="str">
        <f t="shared" si="23"/>
        <v>a1N36000004vKxVEAU</v>
      </c>
      <c r="L296" s="465" t="s">
        <v>1263</v>
      </c>
      <c r="M296" s="131"/>
      <c r="N296" s="68"/>
      <c r="AM296" s="5"/>
      <c r="AN296" s="5"/>
    </row>
    <row r="297" spans="1:40" ht="280.8" x14ac:dyDescent="0.3">
      <c r="A297" s="367">
        <v>34</v>
      </c>
      <c r="B297" s="384" t="str">
        <f t="shared" si="19"/>
        <v/>
      </c>
      <c r="C297" s="385" t="str">
        <f ca="1">TEXT(IFERROR(INDEX('Overview - Section A'!$A$37:$A$44,MATCH(G297,'Overview - Section A'!$U$37:$U$44,0)),""),"d-mmm-yy") &amp;" to " &amp; TEXT(IFERROR(INDEX('Overview - Section A'!$E$37:$E$44,MATCH(G297,'Overview - Section A'!$U$37:$U$44,0)),""),"d-mmm-yy")</f>
        <v>1-Jul-20 to 31-Dec-20</v>
      </c>
      <c r="D297" s="462"/>
      <c r="E297" s="462"/>
      <c r="F297" s="459" t="str">
        <f t="shared" si="20"/>
        <v/>
      </c>
      <c r="G297" s="463" t="s">
        <v>420</v>
      </c>
      <c r="H297" s="463"/>
      <c r="I297" s="464" t="b">
        <f t="shared" si="21"/>
        <v>1</v>
      </c>
      <c r="J297" s="464" t="b">
        <f t="shared" si="22"/>
        <v>0</v>
      </c>
      <c r="K297" s="464" t="str">
        <f t="shared" si="23"/>
        <v>a1N36000004vKxVEAU</v>
      </c>
      <c r="L297" s="465" t="s">
        <v>1264</v>
      </c>
      <c r="M297" s="131"/>
      <c r="N297" s="68"/>
      <c r="AM297" s="5"/>
      <c r="AN297" s="5"/>
    </row>
    <row r="298" spans="1:40" ht="280.8" x14ac:dyDescent="0.3">
      <c r="A298" s="367">
        <v>35</v>
      </c>
      <c r="B298" s="384" t="str">
        <f t="shared" si="19"/>
        <v/>
      </c>
      <c r="C298" s="385" t="str">
        <f ca="1">TEXT(IFERROR(INDEX('Overview - Section A'!$A$37:$A$44,MATCH(G298,'Overview - Section A'!$U$37:$U$44,0)),""),"d-mmm-yy") &amp;" to " &amp; TEXT(IFERROR(INDEX('Overview - Section A'!$E$37:$E$44,MATCH(G298,'Overview - Section A'!$U$37:$U$44,0)),""),"d-mmm-yy")</f>
        <v>1-Jan-18 to 30-Jun-18</v>
      </c>
      <c r="D298" s="462"/>
      <c r="E298" s="462"/>
      <c r="F298" s="459" t="str">
        <f t="shared" si="20"/>
        <v/>
      </c>
      <c r="G298" s="463" t="s">
        <v>410</v>
      </c>
      <c r="H298" s="463"/>
      <c r="I298" s="464" t="b">
        <f t="shared" si="21"/>
        <v>1</v>
      </c>
      <c r="J298" s="464" t="b">
        <f t="shared" si="22"/>
        <v>0</v>
      </c>
      <c r="K298" s="464" t="str">
        <f t="shared" si="23"/>
        <v>a1N36000004vKxWEAU</v>
      </c>
      <c r="L298" s="465" t="s">
        <v>1265</v>
      </c>
      <c r="M298" s="131"/>
      <c r="N298" s="68"/>
      <c r="AM298" s="5"/>
      <c r="AN298" s="5"/>
    </row>
    <row r="299" spans="1:40" ht="280.8" x14ac:dyDescent="0.3">
      <c r="A299" s="367">
        <v>35</v>
      </c>
      <c r="B299" s="384" t="str">
        <f t="shared" si="19"/>
        <v/>
      </c>
      <c r="C299" s="385" t="str">
        <f ca="1">TEXT(IFERROR(INDEX('Overview - Section A'!$A$37:$A$44,MATCH(G299,'Overview - Section A'!$U$37:$U$44,0)),""),"d-mmm-yy") &amp;" to " &amp; TEXT(IFERROR(INDEX('Overview - Section A'!$E$37:$E$44,MATCH(G299,'Overview - Section A'!$U$37:$U$44,0)),""),"d-mmm-yy")</f>
        <v>1-Jul-18 to 31-Dec-18</v>
      </c>
      <c r="D299" s="462"/>
      <c r="E299" s="462"/>
      <c r="F299" s="459" t="str">
        <f t="shared" si="20"/>
        <v/>
      </c>
      <c r="G299" s="463" t="s">
        <v>412</v>
      </c>
      <c r="H299" s="463"/>
      <c r="I299" s="464" t="b">
        <f t="shared" si="21"/>
        <v>1</v>
      </c>
      <c r="J299" s="464" t="b">
        <f t="shared" si="22"/>
        <v>0</v>
      </c>
      <c r="K299" s="464" t="str">
        <f t="shared" si="23"/>
        <v>a1N36000004vKxWEAU</v>
      </c>
      <c r="L299" s="465" t="s">
        <v>1266</v>
      </c>
      <c r="M299" s="131"/>
      <c r="N299" s="68"/>
      <c r="AM299" s="5"/>
      <c r="AN299" s="5"/>
    </row>
    <row r="300" spans="1:40" ht="280.8" x14ac:dyDescent="0.3">
      <c r="A300" s="367">
        <v>35</v>
      </c>
      <c r="B300" s="384" t="str">
        <f t="shared" si="19"/>
        <v/>
      </c>
      <c r="C300" s="385" t="str">
        <f ca="1">TEXT(IFERROR(INDEX('Overview - Section A'!$A$37:$A$44,MATCH(G300,'Overview - Section A'!$U$37:$U$44,0)),""),"d-mmm-yy") &amp;" to " &amp; TEXT(IFERROR(INDEX('Overview - Section A'!$E$37:$E$44,MATCH(G300,'Overview - Section A'!$U$37:$U$44,0)),""),"d-mmm-yy")</f>
        <v>1-Jan-19 to 30-Jun-19</v>
      </c>
      <c r="D300" s="462"/>
      <c r="E300" s="462"/>
      <c r="F300" s="459" t="str">
        <f t="shared" si="20"/>
        <v/>
      </c>
      <c r="G300" s="463" t="s">
        <v>414</v>
      </c>
      <c r="H300" s="463"/>
      <c r="I300" s="464" t="b">
        <f t="shared" si="21"/>
        <v>1</v>
      </c>
      <c r="J300" s="464" t="b">
        <f t="shared" si="22"/>
        <v>0</v>
      </c>
      <c r="K300" s="464" t="str">
        <f t="shared" si="23"/>
        <v>a1N36000004vKxWEAU</v>
      </c>
      <c r="L300" s="465" t="s">
        <v>1267</v>
      </c>
      <c r="M300" s="131"/>
      <c r="N300" s="68"/>
      <c r="AM300" s="5"/>
      <c r="AN300" s="5"/>
    </row>
    <row r="301" spans="1:40" ht="280.8" x14ac:dyDescent="0.3">
      <c r="A301" s="367">
        <v>35</v>
      </c>
      <c r="B301" s="384" t="str">
        <f t="shared" si="19"/>
        <v/>
      </c>
      <c r="C301" s="385" t="str">
        <f ca="1">TEXT(IFERROR(INDEX('Overview - Section A'!$A$37:$A$44,MATCH(G301,'Overview - Section A'!$U$37:$U$44,0)),""),"d-mmm-yy") &amp;" to " &amp; TEXT(IFERROR(INDEX('Overview - Section A'!$E$37:$E$44,MATCH(G301,'Overview - Section A'!$U$37:$U$44,0)),""),"d-mmm-yy")</f>
        <v>1-Jul-19 to 31-Dec-19</v>
      </c>
      <c r="D301" s="462"/>
      <c r="E301" s="462"/>
      <c r="F301" s="459" t="str">
        <f t="shared" si="20"/>
        <v/>
      </c>
      <c r="G301" s="463" t="s">
        <v>416</v>
      </c>
      <c r="H301" s="463"/>
      <c r="I301" s="464" t="b">
        <f t="shared" si="21"/>
        <v>1</v>
      </c>
      <c r="J301" s="464" t="b">
        <f t="shared" si="22"/>
        <v>0</v>
      </c>
      <c r="K301" s="464" t="str">
        <f t="shared" si="23"/>
        <v>a1N36000004vKxWEAU</v>
      </c>
      <c r="L301" s="465" t="s">
        <v>1268</v>
      </c>
      <c r="M301" s="131"/>
      <c r="N301" s="68"/>
      <c r="AM301" s="5"/>
      <c r="AN301" s="5"/>
    </row>
    <row r="302" spans="1:40" ht="280.8" x14ac:dyDescent="0.3">
      <c r="A302" s="367">
        <v>35</v>
      </c>
      <c r="B302" s="384" t="str">
        <f t="shared" si="19"/>
        <v/>
      </c>
      <c r="C302" s="385" t="str">
        <f ca="1">TEXT(IFERROR(INDEX('Overview - Section A'!$A$37:$A$44,MATCH(G302,'Overview - Section A'!$U$37:$U$44,0)),""),"d-mmm-yy") &amp;" to " &amp; TEXT(IFERROR(INDEX('Overview - Section A'!$E$37:$E$44,MATCH(G302,'Overview - Section A'!$U$37:$U$44,0)),""),"d-mmm-yy")</f>
        <v>1-Jan-20 to 30-Jun-20</v>
      </c>
      <c r="D302" s="462"/>
      <c r="E302" s="462"/>
      <c r="F302" s="459" t="str">
        <f t="shared" si="20"/>
        <v/>
      </c>
      <c r="G302" s="463" t="s">
        <v>418</v>
      </c>
      <c r="H302" s="463"/>
      <c r="I302" s="464" t="b">
        <f t="shared" si="21"/>
        <v>1</v>
      </c>
      <c r="J302" s="464" t="b">
        <f t="shared" si="22"/>
        <v>0</v>
      </c>
      <c r="K302" s="464" t="str">
        <f t="shared" si="23"/>
        <v>a1N36000004vKxWEAU</v>
      </c>
      <c r="L302" s="465" t="s">
        <v>1269</v>
      </c>
      <c r="M302" s="131"/>
      <c r="N302" s="68"/>
      <c r="AM302" s="5"/>
      <c r="AN302" s="5"/>
    </row>
    <row r="303" spans="1:40" ht="280.8" x14ac:dyDescent="0.3">
      <c r="A303" s="367">
        <v>35</v>
      </c>
      <c r="B303" s="384" t="str">
        <f t="shared" si="19"/>
        <v/>
      </c>
      <c r="C303" s="385" t="str">
        <f ca="1">TEXT(IFERROR(INDEX('Overview - Section A'!$A$37:$A$44,MATCH(G303,'Overview - Section A'!$U$37:$U$44,0)),""),"d-mmm-yy") &amp;" to " &amp; TEXT(IFERROR(INDEX('Overview - Section A'!$E$37:$E$44,MATCH(G303,'Overview - Section A'!$U$37:$U$44,0)),""),"d-mmm-yy")</f>
        <v>1-Jul-20 to 31-Dec-20</v>
      </c>
      <c r="D303" s="462"/>
      <c r="E303" s="462"/>
      <c r="F303" s="459" t="str">
        <f t="shared" si="20"/>
        <v/>
      </c>
      <c r="G303" s="463" t="s">
        <v>420</v>
      </c>
      <c r="H303" s="463"/>
      <c r="I303" s="464" t="b">
        <f t="shared" si="21"/>
        <v>1</v>
      </c>
      <c r="J303" s="464" t="b">
        <f t="shared" si="22"/>
        <v>0</v>
      </c>
      <c r="K303" s="464" t="str">
        <f t="shared" si="23"/>
        <v>a1N36000004vKxWEAU</v>
      </c>
      <c r="L303" s="465" t="s">
        <v>1270</v>
      </c>
      <c r="M303" s="131"/>
      <c r="N303" s="68"/>
      <c r="AM303" s="5"/>
      <c r="AN303" s="5"/>
    </row>
    <row r="304" spans="1:40" ht="280.8" x14ac:dyDescent="0.3">
      <c r="A304" s="367">
        <v>36</v>
      </c>
      <c r="B304" s="384" t="str">
        <f t="shared" si="19"/>
        <v/>
      </c>
      <c r="C304" s="385" t="str">
        <f ca="1">TEXT(IFERROR(INDEX('Overview - Section A'!$A$37:$A$44,MATCH(G304,'Overview - Section A'!$U$37:$U$44,0)),""),"d-mmm-yy") &amp;" to " &amp; TEXT(IFERROR(INDEX('Overview - Section A'!$E$37:$E$44,MATCH(G304,'Overview - Section A'!$U$37:$U$44,0)),""),"d-mmm-yy")</f>
        <v>1-Jan-18 to 30-Jun-18</v>
      </c>
      <c r="D304" s="462"/>
      <c r="E304" s="462"/>
      <c r="F304" s="459" t="str">
        <f t="shared" si="20"/>
        <v/>
      </c>
      <c r="G304" s="463" t="s">
        <v>410</v>
      </c>
      <c r="H304" s="463"/>
      <c r="I304" s="464" t="b">
        <f t="shared" si="21"/>
        <v>1</v>
      </c>
      <c r="J304" s="464" t="b">
        <f t="shared" si="22"/>
        <v>0</v>
      </c>
      <c r="K304" s="464" t="str">
        <f t="shared" si="23"/>
        <v>a1N36000004vKxXEAU</v>
      </c>
      <c r="L304" s="465" t="s">
        <v>1271</v>
      </c>
      <c r="M304" s="131"/>
      <c r="N304" s="68"/>
      <c r="AM304" s="5"/>
      <c r="AN304" s="5"/>
    </row>
    <row r="305" spans="1:40" ht="280.8" x14ac:dyDescent="0.3">
      <c r="A305" s="367">
        <v>36</v>
      </c>
      <c r="B305" s="384" t="str">
        <f t="shared" si="19"/>
        <v/>
      </c>
      <c r="C305" s="385" t="str">
        <f ca="1">TEXT(IFERROR(INDEX('Overview - Section A'!$A$37:$A$44,MATCH(G305,'Overview - Section A'!$U$37:$U$44,0)),""),"d-mmm-yy") &amp;" to " &amp; TEXT(IFERROR(INDEX('Overview - Section A'!$E$37:$E$44,MATCH(G305,'Overview - Section A'!$U$37:$U$44,0)),""),"d-mmm-yy")</f>
        <v>1-Jul-18 to 31-Dec-18</v>
      </c>
      <c r="D305" s="462"/>
      <c r="E305" s="462"/>
      <c r="F305" s="459" t="str">
        <f t="shared" si="20"/>
        <v/>
      </c>
      <c r="G305" s="463" t="s">
        <v>412</v>
      </c>
      <c r="H305" s="463"/>
      <c r="I305" s="464" t="b">
        <f t="shared" si="21"/>
        <v>1</v>
      </c>
      <c r="J305" s="464" t="b">
        <f t="shared" si="22"/>
        <v>0</v>
      </c>
      <c r="K305" s="464" t="str">
        <f t="shared" si="23"/>
        <v>a1N36000004vKxXEAU</v>
      </c>
      <c r="L305" s="465" t="s">
        <v>1272</v>
      </c>
      <c r="M305" s="131"/>
      <c r="N305" s="68"/>
      <c r="AM305" s="5"/>
      <c r="AN305" s="5"/>
    </row>
    <row r="306" spans="1:40" ht="280.8" x14ac:dyDescent="0.3">
      <c r="A306" s="367">
        <v>36</v>
      </c>
      <c r="B306" s="384" t="str">
        <f t="shared" si="19"/>
        <v/>
      </c>
      <c r="C306" s="385" t="str">
        <f ca="1">TEXT(IFERROR(INDEX('Overview - Section A'!$A$37:$A$44,MATCH(G306,'Overview - Section A'!$U$37:$U$44,0)),""),"d-mmm-yy") &amp;" to " &amp; TEXT(IFERROR(INDEX('Overview - Section A'!$E$37:$E$44,MATCH(G306,'Overview - Section A'!$U$37:$U$44,0)),""),"d-mmm-yy")</f>
        <v>1-Jan-19 to 30-Jun-19</v>
      </c>
      <c r="D306" s="462"/>
      <c r="E306" s="462"/>
      <c r="F306" s="459" t="str">
        <f t="shared" si="20"/>
        <v/>
      </c>
      <c r="G306" s="463" t="s">
        <v>414</v>
      </c>
      <c r="H306" s="463"/>
      <c r="I306" s="464" t="b">
        <f t="shared" si="21"/>
        <v>1</v>
      </c>
      <c r="J306" s="464" t="b">
        <f t="shared" si="22"/>
        <v>0</v>
      </c>
      <c r="K306" s="464" t="str">
        <f t="shared" si="23"/>
        <v>a1N36000004vKxXEAU</v>
      </c>
      <c r="L306" s="465" t="s">
        <v>1273</v>
      </c>
      <c r="M306" s="131"/>
      <c r="N306" s="68"/>
      <c r="AM306" s="5"/>
      <c r="AN306" s="5"/>
    </row>
    <row r="307" spans="1:40" ht="280.8" x14ac:dyDescent="0.3">
      <c r="A307" s="367">
        <v>36</v>
      </c>
      <c r="B307" s="384" t="str">
        <f t="shared" si="19"/>
        <v/>
      </c>
      <c r="C307" s="385" t="str">
        <f ca="1">TEXT(IFERROR(INDEX('Overview - Section A'!$A$37:$A$44,MATCH(G307,'Overview - Section A'!$U$37:$U$44,0)),""),"d-mmm-yy") &amp;" to " &amp; TEXT(IFERROR(INDEX('Overview - Section A'!$E$37:$E$44,MATCH(G307,'Overview - Section A'!$U$37:$U$44,0)),""),"d-mmm-yy")</f>
        <v>1-Jul-19 to 31-Dec-19</v>
      </c>
      <c r="D307" s="462"/>
      <c r="E307" s="462"/>
      <c r="F307" s="459" t="str">
        <f t="shared" si="20"/>
        <v/>
      </c>
      <c r="G307" s="463" t="s">
        <v>416</v>
      </c>
      <c r="H307" s="463"/>
      <c r="I307" s="464" t="b">
        <f t="shared" si="21"/>
        <v>1</v>
      </c>
      <c r="J307" s="464" t="b">
        <f t="shared" si="22"/>
        <v>0</v>
      </c>
      <c r="K307" s="464" t="str">
        <f t="shared" si="23"/>
        <v>a1N36000004vKxXEAU</v>
      </c>
      <c r="L307" s="465" t="s">
        <v>1274</v>
      </c>
      <c r="M307" s="131"/>
      <c r="N307" s="68"/>
      <c r="AM307" s="5"/>
      <c r="AN307" s="5"/>
    </row>
    <row r="308" spans="1:40" ht="280.8" x14ac:dyDescent="0.3">
      <c r="A308" s="367">
        <v>36</v>
      </c>
      <c r="B308" s="384" t="str">
        <f t="shared" si="19"/>
        <v/>
      </c>
      <c r="C308" s="385" t="str">
        <f ca="1">TEXT(IFERROR(INDEX('Overview - Section A'!$A$37:$A$44,MATCH(G308,'Overview - Section A'!$U$37:$U$44,0)),""),"d-mmm-yy") &amp;" to " &amp; TEXT(IFERROR(INDEX('Overview - Section A'!$E$37:$E$44,MATCH(G308,'Overview - Section A'!$U$37:$U$44,0)),""),"d-mmm-yy")</f>
        <v>1-Jan-20 to 30-Jun-20</v>
      </c>
      <c r="D308" s="462"/>
      <c r="E308" s="462"/>
      <c r="F308" s="459" t="str">
        <f t="shared" si="20"/>
        <v/>
      </c>
      <c r="G308" s="463" t="s">
        <v>418</v>
      </c>
      <c r="H308" s="463"/>
      <c r="I308" s="464" t="b">
        <f t="shared" si="21"/>
        <v>1</v>
      </c>
      <c r="J308" s="464" t="b">
        <f t="shared" si="22"/>
        <v>0</v>
      </c>
      <c r="K308" s="464" t="str">
        <f t="shared" si="23"/>
        <v>a1N36000004vKxXEAU</v>
      </c>
      <c r="L308" s="465" t="s">
        <v>1275</v>
      </c>
      <c r="M308" s="131"/>
      <c r="N308" s="68"/>
      <c r="AM308" s="5"/>
      <c r="AN308" s="5"/>
    </row>
    <row r="309" spans="1:40" ht="280.8" x14ac:dyDescent="0.3">
      <c r="A309" s="367">
        <v>36</v>
      </c>
      <c r="B309" s="384" t="str">
        <f t="shared" si="19"/>
        <v/>
      </c>
      <c r="C309" s="385" t="str">
        <f ca="1">TEXT(IFERROR(INDEX('Overview - Section A'!$A$37:$A$44,MATCH(G309,'Overview - Section A'!$U$37:$U$44,0)),""),"d-mmm-yy") &amp;" to " &amp; TEXT(IFERROR(INDEX('Overview - Section A'!$E$37:$E$44,MATCH(G309,'Overview - Section A'!$U$37:$U$44,0)),""),"d-mmm-yy")</f>
        <v>1-Jul-20 to 31-Dec-20</v>
      </c>
      <c r="D309" s="462"/>
      <c r="E309" s="462"/>
      <c r="F309" s="459" t="str">
        <f t="shared" si="20"/>
        <v/>
      </c>
      <c r="G309" s="463" t="s">
        <v>420</v>
      </c>
      <c r="H309" s="463"/>
      <c r="I309" s="464" t="b">
        <f t="shared" si="21"/>
        <v>1</v>
      </c>
      <c r="J309" s="464" t="b">
        <f t="shared" si="22"/>
        <v>0</v>
      </c>
      <c r="K309" s="464" t="str">
        <f t="shared" si="23"/>
        <v>a1N36000004vKxXEAU</v>
      </c>
      <c r="L309" s="465" t="s">
        <v>1276</v>
      </c>
      <c r="M309" s="131"/>
      <c r="N309" s="68"/>
      <c r="AM309" s="5"/>
      <c r="AN309" s="5"/>
    </row>
    <row r="310" spans="1:40" ht="280.8" x14ac:dyDescent="0.3">
      <c r="A310" s="367">
        <v>37</v>
      </c>
      <c r="B310" s="384" t="str">
        <f t="shared" si="19"/>
        <v/>
      </c>
      <c r="C310" s="385" t="str">
        <f ca="1">TEXT(IFERROR(INDEX('Overview - Section A'!$A$37:$A$44,MATCH(G310,'Overview - Section A'!$U$37:$U$44,0)),""),"d-mmm-yy") &amp;" to " &amp; TEXT(IFERROR(INDEX('Overview - Section A'!$E$37:$E$44,MATCH(G310,'Overview - Section A'!$U$37:$U$44,0)),""),"d-mmm-yy")</f>
        <v>1-Jan-18 to 30-Jun-18</v>
      </c>
      <c r="D310" s="462"/>
      <c r="E310" s="462"/>
      <c r="F310" s="459" t="str">
        <f t="shared" si="20"/>
        <v/>
      </c>
      <c r="G310" s="463" t="s">
        <v>410</v>
      </c>
      <c r="H310" s="463"/>
      <c r="I310" s="464" t="b">
        <f t="shared" si="21"/>
        <v>1</v>
      </c>
      <c r="J310" s="464" t="b">
        <f t="shared" si="22"/>
        <v>0</v>
      </c>
      <c r="K310" s="464" t="str">
        <f t="shared" si="23"/>
        <v>a1N36000004vKxYEAU</v>
      </c>
      <c r="L310" s="465" t="s">
        <v>1277</v>
      </c>
      <c r="M310" s="131"/>
      <c r="N310" s="68"/>
      <c r="AM310" s="5"/>
      <c r="AN310" s="5"/>
    </row>
    <row r="311" spans="1:40" ht="280.8" x14ac:dyDescent="0.3">
      <c r="A311" s="367">
        <v>37</v>
      </c>
      <c r="B311" s="384" t="str">
        <f t="shared" si="19"/>
        <v/>
      </c>
      <c r="C311" s="385" t="str">
        <f ca="1">TEXT(IFERROR(INDEX('Overview - Section A'!$A$37:$A$44,MATCH(G311,'Overview - Section A'!$U$37:$U$44,0)),""),"d-mmm-yy") &amp;" to " &amp; TEXT(IFERROR(INDEX('Overview - Section A'!$E$37:$E$44,MATCH(G311,'Overview - Section A'!$U$37:$U$44,0)),""),"d-mmm-yy")</f>
        <v>1-Jul-18 to 31-Dec-18</v>
      </c>
      <c r="D311" s="462"/>
      <c r="E311" s="462"/>
      <c r="F311" s="459" t="str">
        <f t="shared" si="20"/>
        <v/>
      </c>
      <c r="G311" s="463" t="s">
        <v>412</v>
      </c>
      <c r="H311" s="463"/>
      <c r="I311" s="464" t="b">
        <f t="shared" si="21"/>
        <v>1</v>
      </c>
      <c r="J311" s="464" t="b">
        <f t="shared" si="22"/>
        <v>0</v>
      </c>
      <c r="K311" s="464" t="str">
        <f t="shared" si="23"/>
        <v>a1N36000004vKxYEAU</v>
      </c>
      <c r="L311" s="465" t="s">
        <v>1278</v>
      </c>
      <c r="M311" s="131"/>
      <c r="N311" s="68"/>
      <c r="AM311" s="5"/>
      <c r="AN311" s="5"/>
    </row>
    <row r="312" spans="1:40" ht="280.8" x14ac:dyDescent="0.3">
      <c r="A312" s="367">
        <v>37</v>
      </c>
      <c r="B312" s="384" t="str">
        <f t="shared" si="19"/>
        <v/>
      </c>
      <c r="C312" s="385" t="str">
        <f ca="1">TEXT(IFERROR(INDEX('Overview - Section A'!$A$37:$A$44,MATCH(G312,'Overview - Section A'!$U$37:$U$44,0)),""),"d-mmm-yy") &amp;" to " &amp; TEXT(IFERROR(INDEX('Overview - Section A'!$E$37:$E$44,MATCH(G312,'Overview - Section A'!$U$37:$U$44,0)),""),"d-mmm-yy")</f>
        <v>1-Jan-19 to 30-Jun-19</v>
      </c>
      <c r="D312" s="462"/>
      <c r="E312" s="462"/>
      <c r="F312" s="459" t="str">
        <f t="shared" si="20"/>
        <v/>
      </c>
      <c r="G312" s="463" t="s">
        <v>414</v>
      </c>
      <c r="H312" s="463"/>
      <c r="I312" s="464" t="b">
        <f t="shared" si="21"/>
        <v>1</v>
      </c>
      <c r="J312" s="464" t="b">
        <f t="shared" si="22"/>
        <v>0</v>
      </c>
      <c r="K312" s="464" t="str">
        <f t="shared" si="23"/>
        <v>a1N36000004vKxYEAU</v>
      </c>
      <c r="L312" s="465" t="s">
        <v>1279</v>
      </c>
      <c r="M312" s="131"/>
      <c r="N312" s="68"/>
      <c r="AM312" s="5"/>
      <c r="AN312" s="5"/>
    </row>
    <row r="313" spans="1:40" ht="280.8" x14ac:dyDescent="0.3">
      <c r="A313" s="367">
        <v>37</v>
      </c>
      <c r="B313" s="384" t="str">
        <f t="shared" si="19"/>
        <v/>
      </c>
      <c r="C313" s="385" t="str">
        <f ca="1">TEXT(IFERROR(INDEX('Overview - Section A'!$A$37:$A$44,MATCH(G313,'Overview - Section A'!$U$37:$U$44,0)),""),"d-mmm-yy") &amp;" to " &amp; TEXT(IFERROR(INDEX('Overview - Section A'!$E$37:$E$44,MATCH(G313,'Overview - Section A'!$U$37:$U$44,0)),""),"d-mmm-yy")</f>
        <v>1-Jul-19 to 31-Dec-19</v>
      </c>
      <c r="D313" s="462"/>
      <c r="E313" s="462"/>
      <c r="F313" s="459" t="str">
        <f t="shared" si="20"/>
        <v/>
      </c>
      <c r="G313" s="463" t="s">
        <v>416</v>
      </c>
      <c r="H313" s="463"/>
      <c r="I313" s="464" t="b">
        <f t="shared" si="21"/>
        <v>1</v>
      </c>
      <c r="J313" s="464" t="b">
        <f t="shared" si="22"/>
        <v>0</v>
      </c>
      <c r="K313" s="464" t="str">
        <f t="shared" si="23"/>
        <v>a1N36000004vKxYEAU</v>
      </c>
      <c r="L313" s="465" t="s">
        <v>1280</v>
      </c>
      <c r="M313" s="131"/>
      <c r="N313" s="68"/>
      <c r="AM313" s="5"/>
      <c r="AN313" s="5"/>
    </row>
    <row r="314" spans="1:40" ht="280.8" x14ac:dyDescent="0.3">
      <c r="A314" s="367">
        <v>37</v>
      </c>
      <c r="B314" s="384" t="str">
        <f t="shared" si="19"/>
        <v/>
      </c>
      <c r="C314" s="385" t="str">
        <f ca="1">TEXT(IFERROR(INDEX('Overview - Section A'!$A$37:$A$44,MATCH(G314,'Overview - Section A'!$U$37:$U$44,0)),""),"d-mmm-yy") &amp;" to " &amp; TEXT(IFERROR(INDEX('Overview - Section A'!$E$37:$E$44,MATCH(G314,'Overview - Section A'!$U$37:$U$44,0)),""),"d-mmm-yy")</f>
        <v>1-Jan-20 to 30-Jun-20</v>
      </c>
      <c r="D314" s="462"/>
      <c r="E314" s="462"/>
      <c r="F314" s="459" t="str">
        <f t="shared" si="20"/>
        <v/>
      </c>
      <c r="G314" s="463" t="s">
        <v>418</v>
      </c>
      <c r="H314" s="463"/>
      <c r="I314" s="464" t="b">
        <f t="shared" si="21"/>
        <v>1</v>
      </c>
      <c r="J314" s="464" t="b">
        <f t="shared" si="22"/>
        <v>0</v>
      </c>
      <c r="K314" s="464" t="str">
        <f t="shared" si="23"/>
        <v>a1N36000004vKxYEAU</v>
      </c>
      <c r="L314" s="465" t="s">
        <v>1281</v>
      </c>
      <c r="M314" s="131"/>
      <c r="N314" s="68"/>
      <c r="AM314" s="5"/>
      <c r="AN314" s="5"/>
    </row>
    <row r="315" spans="1:40" ht="280.8" x14ac:dyDescent="0.3">
      <c r="A315" s="367">
        <v>37</v>
      </c>
      <c r="B315" s="384" t="str">
        <f t="shared" si="19"/>
        <v/>
      </c>
      <c r="C315" s="385" t="str">
        <f ca="1">TEXT(IFERROR(INDEX('Overview - Section A'!$A$37:$A$44,MATCH(G315,'Overview - Section A'!$U$37:$U$44,0)),""),"d-mmm-yy") &amp;" to " &amp; TEXT(IFERROR(INDEX('Overview - Section A'!$E$37:$E$44,MATCH(G315,'Overview - Section A'!$U$37:$U$44,0)),""),"d-mmm-yy")</f>
        <v>1-Jul-20 to 31-Dec-20</v>
      </c>
      <c r="D315" s="462"/>
      <c r="E315" s="462"/>
      <c r="F315" s="459" t="str">
        <f t="shared" si="20"/>
        <v/>
      </c>
      <c r="G315" s="463" t="s">
        <v>420</v>
      </c>
      <c r="H315" s="463"/>
      <c r="I315" s="464" t="b">
        <f t="shared" si="21"/>
        <v>1</v>
      </c>
      <c r="J315" s="464" t="b">
        <f t="shared" si="22"/>
        <v>0</v>
      </c>
      <c r="K315" s="464" t="str">
        <f t="shared" si="23"/>
        <v>a1N36000004vKxYEAU</v>
      </c>
      <c r="L315" s="465" t="s">
        <v>1282</v>
      </c>
      <c r="M315" s="131"/>
      <c r="N315" s="68"/>
      <c r="AM315" s="5"/>
      <c r="AN315" s="5"/>
    </row>
    <row r="316" spans="1:40" ht="280.8" x14ac:dyDescent="0.3">
      <c r="A316" s="367">
        <v>38</v>
      </c>
      <c r="B316" s="384" t="str">
        <f t="shared" si="19"/>
        <v/>
      </c>
      <c r="C316" s="385" t="str">
        <f ca="1">TEXT(IFERROR(INDEX('Overview - Section A'!$A$37:$A$44,MATCH(G316,'Overview - Section A'!$U$37:$U$44,0)),""),"d-mmm-yy") &amp;" to " &amp; TEXT(IFERROR(INDEX('Overview - Section A'!$E$37:$E$44,MATCH(G316,'Overview - Section A'!$U$37:$U$44,0)),""),"d-mmm-yy")</f>
        <v>1-Jan-18 to 30-Jun-18</v>
      </c>
      <c r="D316" s="462"/>
      <c r="E316" s="462"/>
      <c r="F316" s="459" t="str">
        <f t="shared" si="20"/>
        <v/>
      </c>
      <c r="G316" s="463" t="s">
        <v>410</v>
      </c>
      <c r="H316" s="463"/>
      <c r="I316" s="464" t="b">
        <f t="shared" si="21"/>
        <v>1</v>
      </c>
      <c r="J316" s="464" t="b">
        <f t="shared" si="22"/>
        <v>0</v>
      </c>
      <c r="K316" s="464" t="str">
        <f t="shared" si="23"/>
        <v>a1N36000004vKxZEAU</v>
      </c>
      <c r="L316" s="465" t="s">
        <v>1283</v>
      </c>
      <c r="M316" s="131"/>
      <c r="N316" s="68"/>
      <c r="AM316" s="5"/>
      <c r="AN316" s="5"/>
    </row>
    <row r="317" spans="1:40" ht="280.8" x14ac:dyDescent="0.3">
      <c r="A317" s="367">
        <v>38</v>
      </c>
      <c r="B317" s="384" t="str">
        <f t="shared" si="19"/>
        <v/>
      </c>
      <c r="C317" s="385" t="str">
        <f ca="1">TEXT(IFERROR(INDEX('Overview - Section A'!$A$37:$A$44,MATCH(G317,'Overview - Section A'!$U$37:$U$44,0)),""),"d-mmm-yy") &amp;" to " &amp; TEXT(IFERROR(INDEX('Overview - Section A'!$E$37:$E$44,MATCH(G317,'Overview - Section A'!$U$37:$U$44,0)),""),"d-mmm-yy")</f>
        <v>1-Jul-18 to 31-Dec-18</v>
      </c>
      <c r="D317" s="462"/>
      <c r="E317" s="462"/>
      <c r="F317" s="459" t="str">
        <f t="shared" si="20"/>
        <v/>
      </c>
      <c r="G317" s="463" t="s">
        <v>412</v>
      </c>
      <c r="H317" s="463"/>
      <c r="I317" s="464" t="b">
        <f t="shared" si="21"/>
        <v>1</v>
      </c>
      <c r="J317" s="464" t="b">
        <f t="shared" si="22"/>
        <v>0</v>
      </c>
      <c r="K317" s="464" t="str">
        <f t="shared" si="23"/>
        <v>a1N36000004vKxZEAU</v>
      </c>
      <c r="L317" s="465" t="s">
        <v>1284</v>
      </c>
      <c r="M317" s="131"/>
      <c r="N317" s="68"/>
      <c r="AM317" s="5"/>
      <c r="AN317" s="5"/>
    </row>
    <row r="318" spans="1:40" ht="280.8" x14ac:dyDescent="0.3">
      <c r="A318" s="367">
        <v>38</v>
      </c>
      <c r="B318" s="384" t="str">
        <f t="shared" si="19"/>
        <v/>
      </c>
      <c r="C318" s="385" t="str">
        <f ca="1">TEXT(IFERROR(INDEX('Overview - Section A'!$A$37:$A$44,MATCH(G318,'Overview - Section A'!$U$37:$U$44,0)),""),"d-mmm-yy") &amp;" to " &amp; TEXT(IFERROR(INDEX('Overview - Section A'!$E$37:$E$44,MATCH(G318,'Overview - Section A'!$U$37:$U$44,0)),""),"d-mmm-yy")</f>
        <v>1-Jan-19 to 30-Jun-19</v>
      </c>
      <c r="D318" s="462"/>
      <c r="E318" s="462"/>
      <c r="F318" s="459" t="str">
        <f t="shared" si="20"/>
        <v/>
      </c>
      <c r="G318" s="463" t="s">
        <v>414</v>
      </c>
      <c r="H318" s="463"/>
      <c r="I318" s="464" t="b">
        <f t="shared" si="21"/>
        <v>1</v>
      </c>
      <c r="J318" s="464" t="b">
        <f t="shared" si="22"/>
        <v>0</v>
      </c>
      <c r="K318" s="464" t="str">
        <f t="shared" si="23"/>
        <v>a1N36000004vKxZEAU</v>
      </c>
      <c r="L318" s="465" t="s">
        <v>1285</v>
      </c>
      <c r="M318" s="131"/>
      <c r="N318" s="68"/>
      <c r="AM318" s="5"/>
      <c r="AN318" s="5"/>
    </row>
    <row r="319" spans="1:40" ht="280.8" x14ac:dyDescent="0.3">
      <c r="A319" s="367">
        <v>38</v>
      </c>
      <c r="B319" s="384" t="str">
        <f t="shared" si="19"/>
        <v/>
      </c>
      <c r="C319" s="385" t="str">
        <f ca="1">TEXT(IFERROR(INDEX('Overview - Section A'!$A$37:$A$44,MATCH(G319,'Overview - Section A'!$U$37:$U$44,0)),""),"d-mmm-yy") &amp;" to " &amp; TEXT(IFERROR(INDEX('Overview - Section A'!$E$37:$E$44,MATCH(G319,'Overview - Section A'!$U$37:$U$44,0)),""),"d-mmm-yy")</f>
        <v>1-Jul-19 to 31-Dec-19</v>
      </c>
      <c r="D319" s="462"/>
      <c r="E319" s="462"/>
      <c r="F319" s="459" t="str">
        <f t="shared" si="20"/>
        <v/>
      </c>
      <c r="G319" s="463" t="s">
        <v>416</v>
      </c>
      <c r="H319" s="463"/>
      <c r="I319" s="464" t="b">
        <f t="shared" si="21"/>
        <v>1</v>
      </c>
      <c r="J319" s="464" t="b">
        <f t="shared" si="22"/>
        <v>0</v>
      </c>
      <c r="K319" s="464" t="str">
        <f t="shared" si="23"/>
        <v>a1N36000004vKxZEAU</v>
      </c>
      <c r="L319" s="465" t="s">
        <v>1286</v>
      </c>
      <c r="M319" s="131"/>
      <c r="N319" s="68"/>
      <c r="AM319" s="5"/>
      <c r="AN319" s="5"/>
    </row>
    <row r="320" spans="1:40" ht="280.8" x14ac:dyDescent="0.3">
      <c r="A320" s="367">
        <v>38</v>
      </c>
      <c r="B320" s="384" t="str">
        <f t="shared" si="19"/>
        <v/>
      </c>
      <c r="C320" s="385" t="str">
        <f ca="1">TEXT(IFERROR(INDEX('Overview - Section A'!$A$37:$A$44,MATCH(G320,'Overview - Section A'!$U$37:$U$44,0)),""),"d-mmm-yy") &amp;" to " &amp; TEXT(IFERROR(INDEX('Overview - Section A'!$E$37:$E$44,MATCH(G320,'Overview - Section A'!$U$37:$U$44,0)),""),"d-mmm-yy")</f>
        <v>1-Jan-20 to 30-Jun-20</v>
      </c>
      <c r="D320" s="462"/>
      <c r="E320" s="462"/>
      <c r="F320" s="459" t="str">
        <f t="shared" si="20"/>
        <v/>
      </c>
      <c r="G320" s="463" t="s">
        <v>418</v>
      </c>
      <c r="H320" s="463"/>
      <c r="I320" s="464" t="b">
        <f t="shared" si="21"/>
        <v>1</v>
      </c>
      <c r="J320" s="464" t="b">
        <f t="shared" si="22"/>
        <v>0</v>
      </c>
      <c r="K320" s="464" t="str">
        <f t="shared" si="23"/>
        <v>a1N36000004vKxZEAU</v>
      </c>
      <c r="L320" s="465" t="s">
        <v>1287</v>
      </c>
      <c r="M320" s="131"/>
      <c r="N320" s="68"/>
      <c r="AM320" s="5"/>
      <c r="AN320" s="5"/>
    </row>
    <row r="321" spans="1:40" ht="280.8" x14ac:dyDescent="0.3">
      <c r="A321" s="367">
        <v>38</v>
      </c>
      <c r="B321" s="384" t="str">
        <f t="shared" si="19"/>
        <v/>
      </c>
      <c r="C321" s="385" t="str">
        <f ca="1">TEXT(IFERROR(INDEX('Overview - Section A'!$A$37:$A$44,MATCH(G321,'Overview - Section A'!$U$37:$U$44,0)),""),"d-mmm-yy") &amp;" to " &amp; TEXT(IFERROR(INDEX('Overview - Section A'!$E$37:$E$44,MATCH(G321,'Overview - Section A'!$U$37:$U$44,0)),""),"d-mmm-yy")</f>
        <v>1-Jul-20 to 31-Dec-20</v>
      </c>
      <c r="D321" s="462"/>
      <c r="E321" s="462"/>
      <c r="F321" s="459" t="str">
        <f t="shared" si="20"/>
        <v/>
      </c>
      <c r="G321" s="463" t="s">
        <v>420</v>
      </c>
      <c r="H321" s="463"/>
      <c r="I321" s="464" t="b">
        <f t="shared" si="21"/>
        <v>1</v>
      </c>
      <c r="J321" s="464" t="b">
        <f t="shared" si="22"/>
        <v>0</v>
      </c>
      <c r="K321" s="464" t="str">
        <f t="shared" si="23"/>
        <v>a1N36000004vKxZEAU</v>
      </c>
      <c r="L321" s="465" t="s">
        <v>1288</v>
      </c>
      <c r="M321" s="131"/>
      <c r="N321" s="68"/>
      <c r="AM321" s="5"/>
      <c r="AN321" s="5"/>
    </row>
    <row r="322" spans="1:40" ht="280.8" x14ac:dyDescent="0.3">
      <c r="A322" s="367">
        <v>39</v>
      </c>
      <c r="B322" s="384" t="str">
        <f t="shared" si="19"/>
        <v/>
      </c>
      <c r="C322" s="385" t="str">
        <f ca="1">TEXT(IFERROR(INDEX('Overview - Section A'!$A$37:$A$44,MATCH(G322,'Overview - Section A'!$U$37:$U$44,0)),""),"d-mmm-yy") &amp;" to " &amp; TEXT(IFERROR(INDEX('Overview - Section A'!$E$37:$E$44,MATCH(G322,'Overview - Section A'!$U$37:$U$44,0)),""),"d-mmm-yy")</f>
        <v>1-Jan-18 to 30-Jun-18</v>
      </c>
      <c r="D322" s="462"/>
      <c r="E322" s="462"/>
      <c r="F322" s="459" t="str">
        <f t="shared" si="20"/>
        <v/>
      </c>
      <c r="G322" s="463" t="s">
        <v>410</v>
      </c>
      <c r="H322" s="463"/>
      <c r="I322" s="464" t="b">
        <f t="shared" si="21"/>
        <v>1</v>
      </c>
      <c r="J322" s="464" t="b">
        <f t="shared" si="22"/>
        <v>0</v>
      </c>
      <c r="K322" s="464" t="str">
        <f t="shared" si="23"/>
        <v>a1N36000004vKxaEAE</v>
      </c>
      <c r="L322" s="465" t="s">
        <v>1289</v>
      </c>
      <c r="M322" s="131"/>
      <c r="N322" s="68"/>
      <c r="AM322" s="5"/>
      <c r="AN322" s="5"/>
    </row>
    <row r="323" spans="1:40" ht="280.8" x14ac:dyDescent="0.3">
      <c r="A323" s="367">
        <v>39</v>
      </c>
      <c r="B323" s="384" t="str">
        <f t="shared" si="19"/>
        <v/>
      </c>
      <c r="C323" s="385" t="str">
        <f ca="1">TEXT(IFERROR(INDEX('Overview - Section A'!$A$37:$A$44,MATCH(G323,'Overview - Section A'!$U$37:$U$44,0)),""),"d-mmm-yy") &amp;" to " &amp; TEXT(IFERROR(INDEX('Overview - Section A'!$E$37:$E$44,MATCH(G323,'Overview - Section A'!$U$37:$U$44,0)),""),"d-mmm-yy")</f>
        <v>1-Jul-18 to 31-Dec-18</v>
      </c>
      <c r="D323" s="462"/>
      <c r="E323" s="462"/>
      <c r="F323" s="459" t="str">
        <f t="shared" si="20"/>
        <v/>
      </c>
      <c r="G323" s="463" t="s">
        <v>412</v>
      </c>
      <c r="H323" s="463"/>
      <c r="I323" s="464" t="b">
        <f t="shared" si="21"/>
        <v>1</v>
      </c>
      <c r="J323" s="464" t="b">
        <f t="shared" si="22"/>
        <v>0</v>
      </c>
      <c r="K323" s="464" t="str">
        <f t="shared" si="23"/>
        <v>a1N36000004vKxaEAE</v>
      </c>
      <c r="L323" s="465" t="s">
        <v>1290</v>
      </c>
      <c r="M323" s="131"/>
      <c r="N323" s="68"/>
      <c r="AM323" s="5"/>
      <c r="AN323" s="5"/>
    </row>
    <row r="324" spans="1:40" ht="280.8" x14ac:dyDescent="0.3">
      <c r="A324" s="367">
        <v>39</v>
      </c>
      <c r="B324" s="384" t="str">
        <f t="shared" si="19"/>
        <v/>
      </c>
      <c r="C324" s="385" t="str">
        <f ca="1">TEXT(IFERROR(INDEX('Overview - Section A'!$A$37:$A$44,MATCH(G324,'Overview - Section A'!$U$37:$U$44,0)),""),"d-mmm-yy") &amp;" to " &amp; TEXT(IFERROR(INDEX('Overview - Section A'!$E$37:$E$44,MATCH(G324,'Overview - Section A'!$U$37:$U$44,0)),""),"d-mmm-yy")</f>
        <v>1-Jan-19 to 30-Jun-19</v>
      </c>
      <c r="D324" s="462"/>
      <c r="E324" s="462"/>
      <c r="F324" s="459" t="str">
        <f t="shared" si="20"/>
        <v/>
      </c>
      <c r="G324" s="463" t="s">
        <v>414</v>
      </c>
      <c r="H324" s="463"/>
      <c r="I324" s="464" t="b">
        <f t="shared" si="21"/>
        <v>1</v>
      </c>
      <c r="J324" s="464" t="b">
        <f t="shared" si="22"/>
        <v>0</v>
      </c>
      <c r="K324" s="464" t="str">
        <f t="shared" si="23"/>
        <v>a1N36000004vKxaEAE</v>
      </c>
      <c r="L324" s="465" t="s">
        <v>1291</v>
      </c>
      <c r="M324" s="131"/>
      <c r="N324" s="68"/>
      <c r="AM324" s="5"/>
      <c r="AN324" s="5"/>
    </row>
    <row r="325" spans="1:40" ht="280.8" x14ac:dyDescent="0.3">
      <c r="A325" s="367">
        <v>39</v>
      </c>
      <c r="B325" s="384" t="str">
        <f t="shared" si="19"/>
        <v/>
      </c>
      <c r="C325" s="385" t="str">
        <f ca="1">TEXT(IFERROR(INDEX('Overview - Section A'!$A$37:$A$44,MATCH(G325,'Overview - Section A'!$U$37:$U$44,0)),""),"d-mmm-yy") &amp;" to " &amp; TEXT(IFERROR(INDEX('Overview - Section A'!$E$37:$E$44,MATCH(G325,'Overview - Section A'!$U$37:$U$44,0)),""),"d-mmm-yy")</f>
        <v>1-Jul-19 to 31-Dec-19</v>
      </c>
      <c r="D325" s="462"/>
      <c r="E325" s="462"/>
      <c r="F325" s="459" t="str">
        <f t="shared" si="20"/>
        <v/>
      </c>
      <c r="G325" s="463" t="s">
        <v>416</v>
      </c>
      <c r="H325" s="463"/>
      <c r="I325" s="464" t="b">
        <f t="shared" si="21"/>
        <v>1</v>
      </c>
      <c r="J325" s="464" t="b">
        <f t="shared" si="22"/>
        <v>0</v>
      </c>
      <c r="K325" s="464" t="str">
        <f t="shared" si="23"/>
        <v>a1N36000004vKxaEAE</v>
      </c>
      <c r="L325" s="465" t="s">
        <v>1292</v>
      </c>
      <c r="M325" s="131"/>
      <c r="N325" s="68"/>
      <c r="AM325" s="5"/>
      <c r="AN325" s="5"/>
    </row>
    <row r="326" spans="1:40" ht="280.8" x14ac:dyDescent="0.3">
      <c r="A326" s="367">
        <v>39</v>
      </c>
      <c r="B326" s="384" t="str">
        <f t="shared" si="19"/>
        <v/>
      </c>
      <c r="C326" s="385" t="str">
        <f ca="1">TEXT(IFERROR(INDEX('Overview - Section A'!$A$37:$A$44,MATCH(G326,'Overview - Section A'!$U$37:$U$44,0)),""),"d-mmm-yy") &amp;" to " &amp; TEXT(IFERROR(INDEX('Overview - Section A'!$E$37:$E$44,MATCH(G326,'Overview - Section A'!$U$37:$U$44,0)),""),"d-mmm-yy")</f>
        <v>1-Jan-20 to 30-Jun-20</v>
      </c>
      <c r="D326" s="462"/>
      <c r="E326" s="462"/>
      <c r="F326" s="459" t="str">
        <f t="shared" si="20"/>
        <v/>
      </c>
      <c r="G326" s="463" t="s">
        <v>418</v>
      </c>
      <c r="H326" s="463"/>
      <c r="I326" s="464" t="b">
        <f t="shared" si="21"/>
        <v>1</v>
      </c>
      <c r="J326" s="464" t="b">
        <f t="shared" si="22"/>
        <v>0</v>
      </c>
      <c r="K326" s="464" t="str">
        <f t="shared" si="23"/>
        <v>a1N36000004vKxaEAE</v>
      </c>
      <c r="L326" s="465" t="s">
        <v>1293</v>
      </c>
      <c r="M326" s="131"/>
      <c r="N326" s="68"/>
      <c r="AM326" s="5"/>
      <c r="AN326" s="5"/>
    </row>
    <row r="327" spans="1:40" ht="280.8" x14ac:dyDescent="0.3">
      <c r="A327" s="367">
        <v>39</v>
      </c>
      <c r="B327" s="384" t="str">
        <f t="shared" si="19"/>
        <v/>
      </c>
      <c r="C327" s="385" t="str">
        <f ca="1">TEXT(IFERROR(INDEX('Overview - Section A'!$A$37:$A$44,MATCH(G327,'Overview - Section A'!$U$37:$U$44,0)),""),"d-mmm-yy") &amp;" to " &amp; TEXT(IFERROR(INDEX('Overview - Section A'!$E$37:$E$44,MATCH(G327,'Overview - Section A'!$U$37:$U$44,0)),""),"d-mmm-yy")</f>
        <v>1-Jul-20 to 31-Dec-20</v>
      </c>
      <c r="D327" s="462"/>
      <c r="E327" s="462"/>
      <c r="F327" s="459" t="str">
        <f t="shared" si="20"/>
        <v/>
      </c>
      <c r="G327" s="463" t="s">
        <v>420</v>
      </c>
      <c r="H327" s="463"/>
      <c r="I327" s="464" t="b">
        <f t="shared" si="21"/>
        <v>1</v>
      </c>
      <c r="J327" s="464" t="b">
        <f t="shared" si="22"/>
        <v>0</v>
      </c>
      <c r="K327" s="464" t="str">
        <f t="shared" si="23"/>
        <v>a1N36000004vKxaEAE</v>
      </c>
      <c r="L327" s="465" t="s">
        <v>1294</v>
      </c>
      <c r="M327" s="131"/>
      <c r="N327" s="68"/>
      <c r="AM327" s="5"/>
      <c r="AN327" s="5"/>
    </row>
    <row r="328" spans="1:40" ht="280.8" x14ac:dyDescent="0.3">
      <c r="A328" s="367">
        <v>40</v>
      </c>
      <c r="B328" s="384" t="str">
        <f t="shared" si="19"/>
        <v/>
      </c>
      <c r="C328" s="385" t="str">
        <f ca="1">TEXT(IFERROR(INDEX('Overview - Section A'!$A$37:$A$44,MATCH(G328,'Overview - Section A'!$U$37:$U$44,0)),""),"d-mmm-yy") &amp;" to " &amp; TEXT(IFERROR(INDEX('Overview - Section A'!$E$37:$E$44,MATCH(G328,'Overview - Section A'!$U$37:$U$44,0)),""),"d-mmm-yy")</f>
        <v>1-Jan-18 to 30-Jun-18</v>
      </c>
      <c r="D328" s="462"/>
      <c r="E328" s="462"/>
      <c r="F328" s="459" t="str">
        <f t="shared" si="20"/>
        <v/>
      </c>
      <c r="G328" s="463" t="s">
        <v>410</v>
      </c>
      <c r="H328" s="463"/>
      <c r="I328" s="464" t="b">
        <f t="shared" si="21"/>
        <v>1</v>
      </c>
      <c r="J328" s="464" t="b">
        <f t="shared" si="22"/>
        <v>0</v>
      </c>
      <c r="K328" s="464" t="str">
        <f t="shared" si="23"/>
        <v>a1N36000004vKxbEAE</v>
      </c>
      <c r="L328" s="465" t="s">
        <v>1295</v>
      </c>
      <c r="M328" s="131"/>
      <c r="N328" s="68"/>
      <c r="AM328" s="5"/>
      <c r="AN328" s="5"/>
    </row>
    <row r="329" spans="1:40" ht="280.8" x14ac:dyDescent="0.3">
      <c r="A329" s="367">
        <v>40</v>
      </c>
      <c r="B329" s="384" t="str">
        <f t="shared" si="19"/>
        <v/>
      </c>
      <c r="C329" s="385" t="str">
        <f ca="1">TEXT(IFERROR(INDEX('Overview - Section A'!$A$37:$A$44,MATCH(G329,'Overview - Section A'!$U$37:$U$44,0)),""),"d-mmm-yy") &amp;" to " &amp; TEXT(IFERROR(INDEX('Overview - Section A'!$E$37:$E$44,MATCH(G329,'Overview - Section A'!$U$37:$U$44,0)),""),"d-mmm-yy")</f>
        <v>1-Jul-18 to 31-Dec-18</v>
      </c>
      <c r="D329" s="462"/>
      <c r="E329" s="462"/>
      <c r="F329" s="459" t="str">
        <f t="shared" si="20"/>
        <v/>
      </c>
      <c r="G329" s="463" t="s">
        <v>412</v>
      </c>
      <c r="H329" s="463"/>
      <c r="I329" s="464" t="b">
        <f t="shared" si="21"/>
        <v>1</v>
      </c>
      <c r="J329" s="464" t="b">
        <f t="shared" si="22"/>
        <v>0</v>
      </c>
      <c r="K329" s="464" t="str">
        <f t="shared" si="23"/>
        <v>a1N36000004vKxbEAE</v>
      </c>
      <c r="L329" s="465" t="s">
        <v>1296</v>
      </c>
      <c r="M329" s="131"/>
      <c r="N329" s="68"/>
      <c r="AM329" s="5"/>
      <c r="AN329" s="5"/>
    </row>
    <row r="330" spans="1:40" ht="280.8" x14ac:dyDescent="0.3">
      <c r="A330" s="367">
        <v>40</v>
      </c>
      <c r="B330" s="384" t="str">
        <f t="shared" si="19"/>
        <v/>
      </c>
      <c r="C330" s="385" t="str">
        <f ca="1">TEXT(IFERROR(INDEX('Overview - Section A'!$A$37:$A$44,MATCH(G330,'Overview - Section A'!$U$37:$U$44,0)),""),"d-mmm-yy") &amp;" to " &amp; TEXT(IFERROR(INDEX('Overview - Section A'!$E$37:$E$44,MATCH(G330,'Overview - Section A'!$U$37:$U$44,0)),""),"d-mmm-yy")</f>
        <v>1-Jan-19 to 30-Jun-19</v>
      </c>
      <c r="D330" s="462"/>
      <c r="E330" s="462"/>
      <c r="F330" s="459" t="str">
        <f t="shared" si="20"/>
        <v/>
      </c>
      <c r="G330" s="463" t="s">
        <v>414</v>
      </c>
      <c r="H330" s="463"/>
      <c r="I330" s="464" t="b">
        <f t="shared" si="21"/>
        <v>1</v>
      </c>
      <c r="J330" s="464" t="b">
        <f t="shared" si="22"/>
        <v>0</v>
      </c>
      <c r="K330" s="464" t="str">
        <f t="shared" si="23"/>
        <v>a1N36000004vKxbEAE</v>
      </c>
      <c r="L330" s="465" t="s">
        <v>1297</v>
      </c>
      <c r="M330" s="131"/>
      <c r="N330" s="68"/>
      <c r="AM330" s="5"/>
      <c r="AN330" s="5"/>
    </row>
    <row r="331" spans="1:40" ht="280.8" x14ac:dyDescent="0.3">
      <c r="A331" s="367">
        <v>40</v>
      </c>
      <c r="B331" s="384" t="str">
        <f t="shared" si="19"/>
        <v/>
      </c>
      <c r="C331" s="385" t="str">
        <f ca="1">TEXT(IFERROR(INDEX('Overview - Section A'!$A$37:$A$44,MATCH(G331,'Overview - Section A'!$U$37:$U$44,0)),""),"d-mmm-yy") &amp;" to " &amp; TEXT(IFERROR(INDEX('Overview - Section A'!$E$37:$E$44,MATCH(G331,'Overview - Section A'!$U$37:$U$44,0)),""),"d-mmm-yy")</f>
        <v>1-Jul-19 to 31-Dec-19</v>
      </c>
      <c r="D331" s="462"/>
      <c r="E331" s="462"/>
      <c r="F331" s="459" t="str">
        <f t="shared" si="20"/>
        <v/>
      </c>
      <c r="G331" s="463" t="s">
        <v>416</v>
      </c>
      <c r="H331" s="463"/>
      <c r="I331" s="464" t="b">
        <f t="shared" si="21"/>
        <v>1</v>
      </c>
      <c r="J331" s="464" t="b">
        <f t="shared" si="22"/>
        <v>0</v>
      </c>
      <c r="K331" s="464" t="str">
        <f t="shared" si="23"/>
        <v>a1N36000004vKxbEAE</v>
      </c>
      <c r="L331" s="465" t="s">
        <v>1298</v>
      </c>
      <c r="M331" s="131"/>
      <c r="N331" s="68"/>
      <c r="AM331" s="5"/>
      <c r="AN331" s="5"/>
    </row>
    <row r="332" spans="1:40" ht="280.8" x14ac:dyDescent="0.3">
      <c r="A332" s="367">
        <v>40</v>
      </c>
      <c r="B332" s="384" t="str">
        <f t="shared" si="19"/>
        <v/>
      </c>
      <c r="C332" s="385" t="str">
        <f ca="1">TEXT(IFERROR(INDEX('Overview - Section A'!$A$37:$A$44,MATCH(G332,'Overview - Section A'!$U$37:$U$44,0)),""),"d-mmm-yy") &amp;" to " &amp; TEXT(IFERROR(INDEX('Overview - Section A'!$E$37:$E$44,MATCH(G332,'Overview - Section A'!$U$37:$U$44,0)),""),"d-mmm-yy")</f>
        <v>1-Jan-20 to 30-Jun-20</v>
      </c>
      <c r="D332" s="462"/>
      <c r="E332" s="462"/>
      <c r="F332" s="459" t="str">
        <f t="shared" si="20"/>
        <v/>
      </c>
      <c r="G332" s="463" t="s">
        <v>418</v>
      </c>
      <c r="H332" s="463"/>
      <c r="I332" s="464" t="b">
        <f t="shared" si="21"/>
        <v>1</v>
      </c>
      <c r="J332" s="464" t="b">
        <f t="shared" si="22"/>
        <v>0</v>
      </c>
      <c r="K332" s="464" t="str">
        <f t="shared" si="23"/>
        <v>a1N36000004vKxbEAE</v>
      </c>
      <c r="L332" s="465" t="s">
        <v>1299</v>
      </c>
      <c r="M332" s="131"/>
      <c r="N332" s="68"/>
      <c r="AM332" s="5"/>
      <c r="AN332" s="5"/>
    </row>
    <row r="333" spans="1:40" ht="280.8" x14ac:dyDescent="0.3">
      <c r="A333" s="367">
        <v>40</v>
      </c>
      <c r="B333" s="384" t="str">
        <f t="shared" si="19"/>
        <v/>
      </c>
      <c r="C333" s="385" t="str">
        <f ca="1">TEXT(IFERROR(INDEX('Overview - Section A'!$A$37:$A$44,MATCH(G333,'Overview - Section A'!$U$37:$U$44,0)),""),"d-mmm-yy") &amp;" to " &amp; TEXT(IFERROR(INDEX('Overview - Section A'!$E$37:$E$44,MATCH(G333,'Overview - Section A'!$U$37:$U$44,0)),""),"d-mmm-yy")</f>
        <v>1-Jul-20 to 31-Dec-20</v>
      </c>
      <c r="D333" s="462"/>
      <c r="E333" s="462"/>
      <c r="F333" s="459" t="str">
        <f t="shared" si="20"/>
        <v/>
      </c>
      <c r="G333" s="463" t="s">
        <v>420</v>
      </c>
      <c r="H333" s="463"/>
      <c r="I333" s="464" t="b">
        <f t="shared" si="21"/>
        <v>1</v>
      </c>
      <c r="J333" s="464" t="b">
        <f t="shared" si="22"/>
        <v>0</v>
      </c>
      <c r="K333" s="464" t="str">
        <f t="shared" si="23"/>
        <v>a1N36000004vKxbEAE</v>
      </c>
      <c r="L333" s="465" t="s">
        <v>1300</v>
      </c>
      <c r="M333" s="131"/>
      <c r="N333" s="68"/>
      <c r="AM333" s="5"/>
      <c r="AN333" s="5"/>
    </row>
    <row r="334" spans="1:40" ht="280.8" x14ac:dyDescent="0.3">
      <c r="A334" s="367">
        <v>41</v>
      </c>
      <c r="B334" s="384" t="str">
        <f t="shared" si="19"/>
        <v/>
      </c>
      <c r="C334" s="385" t="str">
        <f ca="1">TEXT(IFERROR(INDEX('Overview - Section A'!$A$37:$A$44,MATCH(G334,'Overview - Section A'!$U$37:$U$44,0)),""),"d-mmm-yy") &amp;" to " &amp; TEXT(IFERROR(INDEX('Overview - Section A'!$E$37:$E$44,MATCH(G334,'Overview - Section A'!$U$37:$U$44,0)),""),"d-mmm-yy")</f>
        <v>1-Jan-18 to 30-Jun-18</v>
      </c>
      <c r="D334" s="462"/>
      <c r="E334" s="462"/>
      <c r="F334" s="459" t="str">
        <f t="shared" si="20"/>
        <v/>
      </c>
      <c r="G334" s="463" t="s">
        <v>410</v>
      </c>
      <c r="H334" s="463"/>
      <c r="I334" s="464" t="b">
        <f t="shared" si="21"/>
        <v>1</v>
      </c>
      <c r="J334" s="464" t="b">
        <f t="shared" si="22"/>
        <v>0</v>
      </c>
      <c r="K334" s="464" t="str">
        <f t="shared" si="23"/>
        <v>a1N36000004vKxcEAE</v>
      </c>
      <c r="L334" s="465" t="s">
        <v>1301</v>
      </c>
      <c r="M334" s="131"/>
      <c r="N334" s="68"/>
      <c r="AM334" s="5"/>
      <c r="AN334" s="5"/>
    </row>
    <row r="335" spans="1:40" ht="280.8" x14ac:dyDescent="0.3">
      <c r="A335" s="367">
        <v>41</v>
      </c>
      <c r="B335" s="384" t="str">
        <f t="shared" si="19"/>
        <v/>
      </c>
      <c r="C335" s="385" t="str">
        <f ca="1">TEXT(IFERROR(INDEX('Overview - Section A'!$A$37:$A$44,MATCH(G335,'Overview - Section A'!$U$37:$U$44,0)),""),"d-mmm-yy") &amp;" to " &amp; TEXT(IFERROR(INDEX('Overview - Section A'!$E$37:$E$44,MATCH(G335,'Overview - Section A'!$U$37:$U$44,0)),""),"d-mmm-yy")</f>
        <v>1-Jul-18 to 31-Dec-18</v>
      </c>
      <c r="D335" s="462"/>
      <c r="E335" s="462"/>
      <c r="F335" s="459" t="str">
        <f t="shared" si="20"/>
        <v/>
      </c>
      <c r="G335" s="463" t="s">
        <v>412</v>
      </c>
      <c r="H335" s="463"/>
      <c r="I335" s="464" t="b">
        <f t="shared" si="21"/>
        <v>1</v>
      </c>
      <c r="J335" s="464" t="b">
        <f t="shared" si="22"/>
        <v>0</v>
      </c>
      <c r="K335" s="464" t="str">
        <f t="shared" si="23"/>
        <v>a1N36000004vKxcEAE</v>
      </c>
      <c r="L335" s="465" t="s">
        <v>1302</v>
      </c>
      <c r="M335" s="131"/>
      <c r="N335" s="68"/>
      <c r="AM335" s="5"/>
      <c r="AN335" s="5"/>
    </row>
    <row r="336" spans="1:40" ht="280.8" x14ac:dyDescent="0.3">
      <c r="A336" s="367">
        <v>41</v>
      </c>
      <c r="B336" s="384" t="str">
        <f t="shared" si="19"/>
        <v/>
      </c>
      <c r="C336" s="385" t="str">
        <f ca="1">TEXT(IFERROR(INDEX('Overview - Section A'!$A$37:$A$44,MATCH(G336,'Overview - Section A'!$U$37:$U$44,0)),""),"d-mmm-yy") &amp;" to " &amp; TEXT(IFERROR(INDEX('Overview - Section A'!$E$37:$E$44,MATCH(G336,'Overview - Section A'!$U$37:$U$44,0)),""),"d-mmm-yy")</f>
        <v>1-Jan-19 to 30-Jun-19</v>
      </c>
      <c r="D336" s="462"/>
      <c r="E336" s="462"/>
      <c r="F336" s="459" t="str">
        <f t="shared" si="20"/>
        <v/>
      </c>
      <c r="G336" s="463" t="s">
        <v>414</v>
      </c>
      <c r="H336" s="463"/>
      <c r="I336" s="464" t="b">
        <f t="shared" si="21"/>
        <v>1</v>
      </c>
      <c r="J336" s="464" t="b">
        <f t="shared" si="22"/>
        <v>0</v>
      </c>
      <c r="K336" s="464" t="str">
        <f t="shared" si="23"/>
        <v>a1N36000004vKxcEAE</v>
      </c>
      <c r="L336" s="465" t="s">
        <v>1303</v>
      </c>
      <c r="M336" s="131"/>
      <c r="N336" s="68"/>
      <c r="AM336" s="5"/>
      <c r="AN336" s="5"/>
    </row>
    <row r="337" spans="1:40" ht="280.8" x14ac:dyDescent="0.3">
      <c r="A337" s="367">
        <v>41</v>
      </c>
      <c r="B337" s="384" t="str">
        <f t="shared" si="19"/>
        <v/>
      </c>
      <c r="C337" s="385" t="str">
        <f ca="1">TEXT(IFERROR(INDEX('Overview - Section A'!$A$37:$A$44,MATCH(G337,'Overview - Section A'!$U$37:$U$44,0)),""),"d-mmm-yy") &amp;" to " &amp; TEXT(IFERROR(INDEX('Overview - Section A'!$E$37:$E$44,MATCH(G337,'Overview - Section A'!$U$37:$U$44,0)),""),"d-mmm-yy")</f>
        <v>1-Jul-19 to 31-Dec-19</v>
      </c>
      <c r="D337" s="462"/>
      <c r="E337" s="462"/>
      <c r="F337" s="459" t="str">
        <f t="shared" si="20"/>
        <v/>
      </c>
      <c r="G337" s="463" t="s">
        <v>416</v>
      </c>
      <c r="H337" s="463"/>
      <c r="I337" s="464" t="b">
        <f t="shared" si="21"/>
        <v>1</v>
      </c>
      <c r="J337" s="464" t="b">
        <f t="shared" si="22"/>
        <v>0</v>
      </c>
      <c r="K337" s="464" t="str">
        <f t="shared" si="23"/>
        <v>a1N36000004vKxcEAE</v>
      </c>
      <c r="L337" s="465" t="s">
        <v>1304</v>
      </c>
      <c r="M337" s="131"/>
      <c r="N337" s="68"/>
      <c r="AM337" s="5"/>
      <c r="AN337" s="5"/>
    </row>
    <row r="338" spans="1:40" ht="280.8" x14ac:dyDescent="0.3">
      <c r="A338" s="367">
        <v>41</v>
      </c>
      <c r="B338" s="384" t="str">
        <f t="shared" si="19"/>
        <v/>
      </c>
      <c r="C338" s="385" t="str">
        <f ca="1">TEXT(IFERROR(INDEX('Overview - Section A'!$A$37:$A$44,MATCH(G338,'Overview - Section A'!$U$37:$U$44,0)),""),"d-mmm-yy") &amp;" to " &amp; TEXT(IFERROR(INDEX('Overview - Section A'!$E$37:$E$44,MATCH(G338,'Overview - Section A'!$U$37:$U$44,0)),""),"d-mmm-yy")</f>
        <v>1-Jan-20 to 30-Jun-20</v>
      </c>
      <c r="D338" s="462"/>
      <c r="E338" s="462"/>
      <c r="F338" s="459" t="str">
        <f t="shared" si="20"/>
        <v/>
      </c>
      <c r="G338" s="463" t="s">
        <v>418</v>
      </c>
      <c r="H338" s="463"/>
      <c r="I338" s="464" t="b">
        <f t="shared" si="21"/>
        <v>1</v>
      </c>
      <c r="J338" s="464" t="b">
        <f t="shared" si="22"/>
        <v>0</v>
      </c>
      <c r="K338" s="464" t="str">
        <f t="shared" si="23"/>
        <v>a1N36000004vKxcEAE</v>
      </c>
      <c r="L338" s="465" t="s">
        <v>1305</v>
      </c>
      <c r="M338" s="131"/>
      <c r="N338" s="68"/>
      <c r="AM338" s="5"/>
      <c r="AN338" s="5"/>
    </row>
    <row r="339" spans="1:40" ht="280.8" x14ac:dyDescent="0.3">
      <c r="A339" s="367">
        <v>41</v>
      </c>
      <c r="B339" s="384" t="str">
        <f t="shared" si="19"/>
        <v/>
      </c>
      <c r="C339" s="385" t="str">
        <f ca="1">TEXT(IFERROR(INDEX('Overview - Section A'!$A$37:$A$44,MATCH(G339,'Overview - Section A'!$U$37:$U$44,0)),""),"d-mmm-yy") &amp;" to " &amp; TEXT(IFERROR(INDEX('Overview - Section A'!$E$37:$E$44,MATCH(G339,'Overview - Section A'!$U$37:$U$44,0)),""),"d-mmm-yy")</f>
        <v>1-Jul-20 to 31-Dec-20</v>
      </c>
      <c r="D339" s="462"/>
      <c r="E339" s="462"/>
      <c r="F339" s="459" t="str">
        <f t="shared" si="20"/>
        <v/>
      </c>
      <c r="G339" s="463" t="s">
        <v>420</v>
      </c>
      <c r="H339" s="463"/>
      <c r="I339" s="464" t="b">
        <f t="shared" si="21"/>
        <v>1</v>
      </c>
      <c r="J339" s="464" t="b">
        <f t="shared" si="22"/>
        <v>0</v>
      </c>
      <c r="K339" s="464" t="str">
        <f t="shared" si="23"/>
        <v>a1N36000004vKxcEAE</v>
      </c>
      <c r="L339" s="465" t="s">
        <v>1306</v>
      </c>
      <c r="M339" s="131"/>
      <c r="N339" s="68"/>
      <c r="AM339" s="5"/>
      <c r="AN339" s="5"/>
    </row>
    <row r="340" spans="1:40" ht="280.8" x14ac:dyDescent="0.3">
      <c r="A340" s="367">
        <v>42</v>
      </c>
      <c r="B340" s="384" t="str">
        <f t="shared" si="19"/>
        <v/>
      </c>
      <c r="C340" s="385" t="str">
        <f ca="1">TEXT(IFERROR(INDEX('Overview - Section A'!$A$37:$A$44,MATCH(G340,'Overview - Section A'!$U$37:$U$44,0)),""),"d-mmm-yy") &amp;" to " &amp; TEXT(IFERROR(INDEX('Overview - Section A'!$E$37:$E$44,MATCH(G340,'Overview - Section A'!$U$37:$U$44,0)),""),"d-mmm-yy")</f>
        <v>1-Jan-18 to 30-Jun-18</v>
      </c>
      <c r="D340" s="462"/>
      <c r="E340" s="462"/>
      <c r="F340" s="459" t="str">
        <f t="shared" si="20"/>
        <v/>
      </c>
      <c r="G340" s="463" t="s">
        <v>410</v>
      </c>
      <c r="H340" s="463"/>
      <c r="I340" s="464" t="b">
        <f t="shared" si="21"/>
        <v>1</v>
      </c>
      <c r="J340" s="464" t="b">
        <f t="shared" si="22"/>
        <v>0</v>
      </c>
      <c r="K340" s="464" t="str">
        <f t="shared" si="23"/>
        <v>a1N36000004vKxdEAE</v>
      </c>
      <c r="L340" s="465" t="s">
        <v>1307</v>
      </c>
      <c r="M340" s="131"/>
      <c r="N340" s="68"/>
      <c r="AM340" s="5"/>
      <c r="AN340" s="5"/>
    </row>
    <row r="341" spans="1:40" ht="280.8" x14ac:dyDescent="0.3">
      <c r="A341" s="367">
        <v>42</v>
      </c>
      <c r="B341" s="384" t="str">
        <f t="shared" si="19"/>
        <v/>
      </c>
      <c r="C341" s="385" t="str">
        <f ca="1">TEXT(IFERROR(INDEX('Overview - Section A'!$A$37:$A$44,MATCH(G341,'Overview - Section A'!$U$37:$U$44,0)),""),"d-mmm-yy") &amp;" to " &amp; TEXT(IFERROR(INDEX('Overview - Section A'!$E$37:$E$44,MATCH(G341,'Overview - Section A'!$U$37:$U$44,0)),""),"d-mmm-yy")</f>
        <v>1-Jul-18 to 31-Dec-18</v>
      </c>
      <c r="D341" s="462"/>
      <c r="E341" s="462"/>
      <c r="F341" s="459" t="str">
        <f t="shared" si="20"/>
        <v/>
      </c>
      <c r="G341" s="463" t="s">
        <v>412</v>
      </c>
      <c r="H341" s="463"/>
      <c r="I341" s="464" t="b">
        <f t="shared" si="21"/>
        <v>1</v>
      </c>
      <c r="J341" s="464" t="b">
        <f t="shared" si="22"/>
        <v>0</v>
      </c>
      <c r="K341" s="464" t="str">
        <f t="shared" si="23"/>
        <v>a1N36000004vKxdEAE</v>
      </c>
      <c r="L341" s="465" t="s">
        <v>1308</v>
      </c>
      <c r="M341" s="131"/>
      <c r="N341" s="68"/>
      <c r="AM341" s="5"/>
      <c r="AN341" s="5"/>
    </row>
    <row r="342" spans="1:40" ht="280.8" x14ac:dyDescent="0.3">
      <c r="A342" s="367">
        <v>42</v>
      </c>
      <c r="B342" s="384" t="str">
        <f t="shared" si="19"/>
        <v/>
      </c>
      <c r="C342" s="385" t="str">
        <f ca="1">TEXT(IFERROR(INDEX('Overview - Section A'!$A$37:$A$44,MATCH(G342,'Overview - Section A'!$U$37:$U$44,0)),""),"d-mmm-yy") &amp;" to " &amp; TEXT(IFERROR(INDEX('Overview - Section A'!$E$37:$E$44,MATCH(G342,'Overview - Section A'!$U$37:$U$44,0)),""),"d-mmm-yy")</f>
        <v>1-Jan-19 to 30-Jun-19</v>
      </c>
      <c r="D342" s="462"/>
      <c r="E342" s="462"/>
      <c r="F342" s="459" t="str">
        <f t="shared" si="20"/>
        <v/>
      </c>
      <c r="G342" s="463" t="s">
        <v>414</v>
      </c>
      <c r="H342" s="463"/>
      <c r="I342" s="464" t="b">
        <f t="shared" si="21"/>
        <v>1</v>
      </c>
      <c r="J342" s="464" t="b">
        <f t="shared" si="22"/>
        <v>0</v>
      </c>
      <c r="K342" s="464" t="str">
        <f t="shared" si="23"/>
        <v>a1N36000004vKxdEAE</v>
      </c>
      <c r="L342" s="465" t="s">
        <v>1309</v>
      </c>
      <c r="M342" s="131"/>
      <c r="N342" s="68"/>
      <c r="AM342" s="5"/>
      <c r="AN342" s="5"/>
    </row>
    <row r="343" spans="1:40" ht="280.8" x14ac:dyDescent="0.3">
      <c r="A343" s="367">
        <v>42</v>
      </c>
      <c r="B343" s="384" t="str">
        <f t="shared" si="19"/>
        <v/>
      </c>
      <c r="C343" s="385" t="str">
        <f ca="1">TEXT(IFERROR(INDEX('Overview - Section A'!$A$37:$A$44,MATCH(G343,'Overview - Section A'!$U$37:$U$44,0)),""),"d-mmm-yy") &amp;" to " &amp; TEXT(IFERROR(INDEX('Overview - Section A'!$E$37:$E$44,MATCH(G343,'Overview - Section A'!$U$37:$U$44,0)),""),"d-mmm-yy")</f>
        <v>1-Jul-19 to 31-Dec-19</v>
      </c>
      <c r="D343" s="462"/>
      <c r="E343" s="462"/>
      <c r="F343" s="459" t="str">
        <f t="shared" si="20"/>
        <v/>
      </c>
      <c r="G343" s="463" t="s">
        <v>416</v>
      </c>
      <c r="H343" s="463"/>
      <c r="I343" s="464" t="b">
        <f t="shared" si="21"/>
        <v>1</v>
      </c>
      <c r="J343" s="464" t="b">
        <f t="shared" si="22"/>
        <v>0</v>
      </c>
      <c r="K343" s="464" t="str">
        <f t="shared" si="23"/>
        <v>a1N36000004vKxdEAE</v>
      </c>
      <c r="L343" s="465" t="s">
        <v>1310</v>
      </c>
      <c r="M343" s="131"/>
      <c r="N343" s="68"/>
      <c r="AM343" s="5"/>
      <c r="AN343" s="5"/>
    </row>
    <row r="344" spans="1:40" ht="280.8" x14ac:dyDescent="0.3">
      <c r="A344" s="367">
        <v>42</v>
      </c>
      <c r="B344" s="384" t="str">
        <f t="shared" si="19"/>
        <v/>
      </c>
      <c r="C344" s="385" t="str">
        <f ca="1">TEXT(IFERROR(INDEX('Overview - Section A'!$A$37:$A$44,MATCH(G344,'Overview - Section A'!$U$37:$U$44,0)),""),"d-mmm-yy") &amp;" to " &amp; TEXT(IFERROR(INDEX('Overview - Section A'!$E$37:$E$44,MATCH(G344,'Overview - Section A'!$U$37:$U$44,0)),""),"d-mmm-yy")</f>
        <v>1-Jan-20 to 30-Jun-20</v>
      </c>
      <c r="D344" s="462"/>
      <c r="E344" s="462"/>
      <c r="F344" s="459" t="str">
        <f t="shared" si="20"/>
        <v/>
      </c>
      <c r="G344" s="463" t="s">
        <v>418</v>
      </c>
      <c r="H344" s="463"/>
      <c r="I344" s="464" t="b">
        <f t="shared" si="21"/>
        <v>1</v>
      </c>
      <c r="J344" s="464" t="b">
        <f t="shared" si="22"/>
        <v>0</v>
      </c>
      <c r="K344" s="464" t="str">
        <f t="shared" si="23"/>
        <v>a1N36000004vKxdEAE</v>
      </c>
      <c r="L344" s="465" t="s">
        <v>1311</v>
      </c>
      <c r="M344" s="131"/>
      <c r="N344" s="68"/>
      <c r="AM344" s="5"/>
      <c r="AN344" s="5"/>
    </row>
    <row r="345" spans="1:40" ht="280.8" x14ac:dyDescent="0.3">
      <c r="A345" s="367">
        <v>42</v>
      </c>
      <c r="B345" s="384" t="str">
        <f t="shared" si="19"/>
        <v/>
      </c>
      <c r="C345" s="385" t="str">
        <f ca="1">TEXT(IFERROR(INDEX('Overview - Section A'!$A$37:$A$44,MATCH(G345,'Overview - Section A'!$U$37:$U$44,0)),""),"d-mmm-yy") &amp;" to " &amp; TEXT(IFERROR(INDEX('Overview - Section A'!$E$37:$E$44,MATCH(G345,'Overview - Section A'!$U$37:$U$44,0)),""),"d-mmm-yy")</f>
        <v>1-Jul-20 to 31-Dec-20</v>
      </c>
      <c r="D345" s="462"/>
      <c r="E345" s="462"/>
      <c r="F345" s="459" t="str">
        <f t="shared" si="20"/>
        <v/>
      </c>
      <c r="G345" s="463" t="s">
        <v>420</v>
      </c>
      <c r="H345" s="463"/>
      <c r="I345" s="464" t="b">
        <f t="shared" si="21"/>
        <v>1</v>
      </c>
      <c r="J345" s="464" t="b">
        <f t="shared" si="22"/>
        <v>0</v>
      </c>
      <c r="K345" s="464" t="str">
        <f t="shared" si="23"/>
        <v>a1N36000004vKxdEAE</v>
      </c>
      <c r="L345" s="465" t="s">
        <v>1312</v>
      </c>
      <c r="M345" s="131"/>
      <c r="N345" s="68"/>
      <c r="AM345" s="5"/>
      <c r="AN345" s="5"/>
    </row>
    <row r="346" spans="1:40" ht="280.8" x14ac:dyDescent="0.3">
      <c r="A346" s="367">
        <v>43</v>
      </c>
      <c r="B346" s="384" t="str">
        <f t="shared" si="19"/>
        <v/>
      </c>
      <c r="C346" s="385" t="str">
        <f ca="1">TEXT(IFERROR(INDEX('Overview - Section A'!$A$37:$A$44,MATCH(G346,'Overview - Section A'!$U$37:$U$44,0)),""),"d-mmm-yy") &amp;" to " &amp; TEXT(IFERROR(INDEX('Overview - Section A'!$E$37:$E$44,MATCH(G346,'Overview - Section A'!$U$37:$U$44,0)),""),"d-mmm-yy")</f>
        <v>1-Jan-18 to 30-Jun-18</v>
      </c>
      <c r="D346" s="462"/>
      <c r="E346" s="462"/>
      <c r="F346" s="459" t="str">
        <f t="shared" si="20"/>
        <v/>
      </c>
      <c r="G346" s="463" t="s">
        <v>410</v>
      </c>
      <c r="H346" s="463"/>
      <c r="I346" s="464" t="b">
        <f t="shared" si="21"/>
        <v>1</v>
      </c>
      <c r="J346" s="464" t="b">
        <f t="shared" si="22"/>
        <v>0</v>
      </c>
      <c r="K346" s="464" t="str">
        <f t="shared" si="23"/>
        <v>a1N36000004vKxeEAE</v>
      </c>
      <c r="L346" s="465" t="s">
        <v>1313</v>
      </c>
      <c r="M346" s="131"/>
      <c r="N346" s="68"/>
      <c r="AM346" s="5"/>
      <c r="AN346" s="5"/>
    </row>
    <row r="347" spans="1:40" ht="280.8" x14ac:dyDescent="0.3">
      <c r="A347" s="367">
        <v>43</v>
      </c>
      <c r="B347" s="384" t="str">
        <f t="shared" si="19"/>
        <v/>
      </c>
      <c r="C347" s="385" t="str">
        <f ca="1">TEXT(IFERROR(INDEX('Overview - Section A'!$A$37:$A$44,MATCH(G347,'Overview - Section A'!$U$37:$U$44,0)),""),"d-mmm-yy") &amp;" to " &amp; TEXT(IFERROR(INDEX('Overview - Section A'!$E$37:$E$44,MATCH(G347,'Overview - Section A'!$U$37:$U$44,0)),""),"d-mmm-yy")</f>
        <v>1-Jul-18 to 31-Dec-18</v>
      </c>
      <c r="D347" s="462"/>
      <c r="E347" s="462"/>
      <c r="F347" s="459" t="str">
        <f t="shared" si="20"/>
        <v/>
      </c>
      <c r="G347" s="463" t="s">
        <v>412</v>
      </c>
      <c r="H347" s="463"/>
      <c r="I347" s="464" t="b">
        <f t="shared" si="21"/>
        <v>1</v>
      </c>
      <c r="J347" s="464" t="b">
        <f t="shared" si="22"/>
        <v>0</v>
      </c>
      <c r="K347" s="464" t="str">
        <f t="shared" si="23"/>
        <v>a1N36000004vKxeEAE</v>
      </c>
      <c r="L347" s="465" t="s">
        <v>1314</v>
      </c>
      <c r="M347" s="131"/>
      <c r="N347" s="68"/>
      <c r="AM347" s="5"/>
      <c r="AN347" s="5"/>
    </row>
    <row r="348" spans="1:40" ht="280.8" x14ac:dyDescent="0.3">
      <c r="A348" s="367">
        <v>43</v>
      </c>
      <c r="B348" s="384" t="str">
        <f t="shared" si="19"/>
        <v/>
      </c>
      <c r="C348" s="385" t="str">
        <f ca="1">TEXT(IFERROR(INDEX('Overview - Section A'!$A$37:$A$44,MATCH(G348,'Overview - Section A'!$U$37:$U$44,0)),""),"d-mmm-yy") &amp;" to " &amp; TEXT(IFERROR(INDEX('Overview - Section A'!$E$37:$E$44,MATCH(G348,'Overview - Section A'!$U$37:$U$44,0)),""),"d-mmm-yy")</f>
        <v>1-Jan-19 to 30-Jun-19</v>
      </c>
      <c r="D348" s="462"/>
      <c r="E348" s="462"/>
      <c r="F348" s="459" t="str">
        <f t="shared" si="20"/>
        <v/>
      </c>
      <c r="G348" s="463" t="s">
        <v>414</v>
      </c>
      <c r="H348" s="463"/>
      <c r="I348" s="464" t="b">
        <f t="shared" si="21"/>
        <v>1</v>
      </c>
      <c r="J348" s="464" t="b">
        <f t="shared" si="22"/>
        <v>0</v>
      </c>
      <c r="K348" s="464" t="str">
        <f t="shared" si="23"/>
        <v>a1N36000004vKxeEAE</v>
      </c>
      <c r="L348" s="465" t="s">
        <v>1315</v>
      </c>
      <c r="M348" s="131"/>
      <c r="N348" s="68"/>
      <c r="AM348" s="5"/>
      <c r="AN348" s="5"/>
    </row>
    <row r="349" spans="1:40" ht="280.8" x14ac:dyDescent="0.3">
      <c r="A349" s="367">
        <v>43</v>
      </c>
      <c r="B349" s="384" t="str">
        <f t="shared" si="19"/>
        <v/>
      </c>
      <c r="C349" s="385" t="str">
        <f ca="1">TEXT(IFERROR(INDEX('Overview - Section A'!$A$37:$A$44,MATCH(G349,'Overview - Section A'!$U$37:$U$44,0)),""),"d-mmm-yy") &amp;" to " &amp; TEXT(IFERROR(INDEX('Overview - Section A'!$E$37:$E$44,MATCH(G349,'Overview - Section A'!$U$37:$U$44,0)),""),"d-mmm-yy")</f>
        <v>1-Jul-19 to 31-Dec-19</v>
      </c>
      <c r="D349" s="462"/>
      <c r="E349" s="462"/>
      <c r="F349" s="459" t="str">
        <f t="shared" si="20"/>
        <v/>
      </c>
      <c r="G349" s="463" t="s">
        <v>416</v>
      </c>
      <c r="H349" s="463"/>
      <c r="I349" s="464" t="b">
        <f t="shared" si="21"/>
        <v>1</v>
      </c>
      <c r="J349" s="464" t="b">
        <f t="shared" si="22"/>
        <v>0</v>
      </c>
      <c r="K349" s="464" t="str">
        <f t="shared" si="23"/>
        <v>a1N36000004vKxeEAE</v>
      </c>
      <c r="L349" s="465" t="s">
        <v>1316</v>
      </c>
      <c r="M349" s="131"/>
      <c r="N349" s="68"/>
      <c r="AM349" s="5"/>
      <c r="AN349" s="5"/>
    </row>
    <row r="350" spans="1:40" ht="280.8" x14ac:dyDescent="0.3">
      <c r="A350" s="367">
        <v>43</v>
      </c>
      <c r="B350" s="384" t="str">
        <f t="shared" ref="B350:B413" si="24">IF(A350=A349,"",IF(VLOOKUP(A350,$A$8:$D$90,4,FALSE)=0,"",VLOOKUP(A350,$A$8:$D$90,4,FALSE)))</f>
        <v/>
      </c>
      <c r="C350" s="385" t="str">
        <f ca="1">TEXT(IFERROR(INDEX('Overview - Section A'!$A$37:$A$44,MATCH(G350,'Overview - Section A'!$U$37:$U$44,0)),""),"d-mmm-yy") &amp;" to " &amp; TEXT(IFERROR(INDEX('Overview - Section A'!$E$37:$E$44,MATCH(G350,'Overview - Section A'!$U$37:$U$44,0)),""),"d-mmm-yy")</f>
        <v>1-Jan-20 to 30-Jun-20</v>
      </c>
      <c r="D350" s="462"/>
      <c r="E350" s="462"/>
      <c r="F350" s="459" t="str">
        <f t="shared" ref="F350:F413" si="25">IF(VLOOKUP(A350,$A$8:$D$90,4,FALSE)=0,"",VLOOKUP(A350,$A$8:$D$90,4,FALSE))</f>
        <v/>
      </c>
      <c r="G350" s="463" t="s">
        <v>418</v>
      </c>
      <c r="H350" s="463"/>
      <c r="I350" s="464" t="b">
        <f t="shared" ref="I350:I413" si="26">IFERROR(TRUE,FALSE)</f>
        <v>1</v>
      </c>
      <c r="J350" s="464" t="b">
        <f t="shared" ref="J350:J413" si="27">IFERROR(IF(VLOOKUP(A350,$A$8:$D$90,4,FALSE)&lt;&gt;"",TRUE,FALSE),FALSE)</f>
        <v>0</v>
      </c>
      <c r="K350" s="464" t="str">
        <f t="shared" ref="K350:K413" si="28">IFERROR(VLOOKUP(A350,$A$8:$T$90,20,FALSE),"")</f>
        <v>a1N36000004vKxeEAE</v>
      </c>
      <c r="L350" s="465" t="s">
        <v>1317</v>
      </c>
      <c r="M350" s="131"/>
      <c r="N350" s="68"/>
      <c r="AM350" s="5"/>
      <c r="AN350" s="5"/>
    </row>
    <row r="351" spans="1:40" ht="280.8" x14ac:dyDescent="0.3">
      <c r="A351" s="367">
        <v>43</v>
      </c>
      <c r="B351" s="384" t="str">
        <f t="shared" si="24"/>
        <v/>
      </c>
      <c r="C351" s="385" t="str">
        <f ca="1">TEXT(IFERROR(INDEX('Overview - Section A'!$A$37:$A$44,MATCH(G351,'Overview - Section A'!$U$37:$U$44,0)),""),"d-mmm-yy") &amp;" to " &amp; TEXT(IFERROR(INDEX('Overview - Section A'!$E$37:$E$44,MATCH(G351,'Overview - Section A'!$U$37:$U$44,0)),""),"d-mmm-yy")</f>
        <v>1-Jul-20 to 31-Dec-20</v>
      </c>
      <c r="D351" s="462"/>
      <c r="E351" s="462"/>
      <c r="F351" s="459" t="str">
        <f t="shared" si="25"/>
        <v/>
      </c>
      <c r="G351" s="463" t="s">
        <v>420</v>
      </c>
      <c r="H351" s="463"/>
      <c r="I351" s="464" t="b">
        <f t="shared" si="26"/>
        <v>1</v>
      </c>
      <c r="J351" s="464" t="b">
        <f t="shared" si="27"/>
        <v>0</v>
      </c>
      <c r="K351" s="464" t="str">
        <f t="shared" si="28"/>
        <v>a1N36000004vKxeEAE</v>
      </c>
      <c r="L351" s="465" t="s">
        <v>1318</v>
      </c>
      <c r="M351" s="131"/>
      <c r="N351" s="68"/>
      <c r="AM351" s="5"/>
      <c r="AN351" s="5"/>
    </row>
    <row r="352" spans="1:40" ht="280.8" x14ac:dyDescent="0.3">
      <c r="A352" s="367">
        <v>44</v>
      </c>
      <c r="B352" s="384" t="str">
        <f t="shared" si="24"/>
        <v/>
      </c>
      <c r="C352" s="385" t="str">
        <f ca="1">TEXT(IFERROR(INDEX('Overview - Section A'!$A$37:$A$44,MATCH(G352,'Overview - Section A'!$U$37:$U$44,0)),""),"d-mmm-yy") &amp;" to " &amp; TEXT(IFERROR(INDEX('Overview - Section A'!$E$37:$E$44,MATCH(G352,'Overview - Section A'!$U$37:$U$44,0)),""),"d-mmm-yy")</f>
        <v>1-Jan-18 to 30-Jun-18</v>
      </c>
      <c r="D352" s="462"/>
      <c r="E352" s="462"/>
      <c r="F352" s="459" t="str">
        <f t="shared" si="25"/>
        <v/>
      </c>
      <c r="G352" s="463" t="s">
        <v>410</v>
      </c>
      <c r="H352" s="463"/>
      <c r="I352" s="464" t="b">
        <f t="shared" si="26"/>
        <v>1</v>
      </c>
      <c r="J352" s="464" t="b">
        <f t="shared" si="27"/>
        <v>0</v>
      </c>
      <c r="K352" s="464" t="str">
        <f t="shared" si="28"/>
        <v>a1N36000004vKxfEAE</v>
      </c>
      <c r="L352" s="465" t="s">
        <v>1319</v>
      </c>
      <c r="M352" s="131"/>
      <c r="N352" s="68"/>
      <c r="AM352" s="5"/>
      <c r="AN352" s="5"/>
    </row>
    <row r="353" spans="1:40" ht="280.8" x14ac:dyDescent="0.3">
      <c r="A353" s="367">
        <v>44</v>
      </c>
      <c r="B353" s="384" t="str">
        <f t="shared" si="24"/>
        <v/>
      </c>
      <c r="C353" s="385" t="str">
        <f ca="1">TEXT(IFERROR(INDEX('Overview - Section A'!$A$37:$A$44,MATCH(G353,'Overview - Section A'!$U$37:$U$44,0)),""),"d-mmm-yy") &amp;" to " &amp; TEXT(IFERROR(INDEX('Overview - Section A'!$E$37:$E$44,MATCH(G353,'Overview - Section A'!$U$37:$U$44,0)),""),"d-mmm-yy")</f>
        <v>1-Jul-18 to 31-Dec-18</v>
      </c>
      <c r="D353" s="462"/>
      <c r="E353" s="462"/>
      <c r="F353" s="459" t="str">
        <f t="shared" si="25"/>
        <v/>
      </c>
      <c r="G353" s="463" t="s">
        <v>412</v>
      </c>
      <c r="H353" s="463"/>
      <c r="I353" s="464" t="b">
        <f t="shared" si="26"/>
        <v>1</v>
      </c>
      <c r="J353" s="464" t="b">
        <f t="shared" si="27"/>
        <v>0</v>
      </c>
      <c r="K353" s="464" t="str">
        <f t="shared" si="28"/>
        <v>a1N36000004vKxfEAE</v>
      </c>
      <c r="L353" s="465" t="s">
        <v>1320</v>
      </c>
      <c r="M353" s="131"/>
      <c r="N353" s="68"/>
      <c r="AM353" s="5"/>
      <c r="AN353" s="5"/>
    </row>
    <row r="354" spans="1:40" ht="280.8" x14ac:dyDescent="0.3">
      <c r="A354" s="367">
        <v>44</v>
      </c>
      <c r="B354" s="384" t="str">
        <f t="shared" si="24"/>
        <v/>
      </c>
      <c r="C354" s="385" t="str">
        <f ca="1">TEXT(IFERROR(INDEX('Overview - Section A'!$A$37:$A$44,MATCH(G354,'Overview - Section A'!$U$37:$U$44,0)),""),"d-mmm-yy") &amp;" to " &amp; TEXT(IFERROR(INDEX('Overview - Section A'!$E$37:$E$44,MATCH(G354,'Overview - Section A'!$U$37:$U$44,0)),""),"d-mmm-yy")</f>
        <v>1-Jan-19 to 30-Jun-19</v>
      </c>
      <c r="D354" s="462"/>
      <c r="E354" s="462"/>
      <c r="F354" s="459" t="str">
        <f t="shared" si="25"/>
        <v/>
      </c>
      <c r="G354" s="463" t="s">
        <v>414</v>
      </c>
      <c r="H354" s="463"/>
      <c r="I354" s="464" t="b">
        <f t="shared" si="26"/>
        <v>1</v>
      </c>
      <c r="J354" s="464" t="b">
        <f t="shared" si="27"/>
        <v>0</v>
      </c>
      <c r="K354" s="464" t="str">
        <f t="shared" si="28"/>
        <v>a1N36000004vKxfEAE</v>
      </c>
      <c r="L354" s="465" t="s">
        <v>1321</v>
      </c>
      <c r="M354" s="131"/>
      <c r="N354" s="68"/>
      <c r="AM354" s="5"/>
      <c r="AN354" s="5"/>
    </row>
    <row r="355" spans="1:40" ht="280.8" x14ac:dyDescent="0.3">
      <c r="A355" s="367">
        <v>44</v>
      </c>
      <c r="B355" s="384" t="str">
        <f t="shared" si="24"/>
        <v/>
      </c>
      <c r="C355" s="385" t="str">
        <f ca="1">TEXT(IFERROR(INDEX('Overview - Section A'!$A$37:$A$44,MATCH(G355,'Overview - Section A'!$U$37:$U$44,0)),""),"d-mmm-yy") &amp;" to " &amp; TEXT(IFERROR(INDEX('Overview - Section A'!$E$37:$E$44,MATCH(G355,'Overview - Section A'!$U$37:$U$44,0)),""),"d-mmm-yy")</f>
        <v>1-Jul-19 to 31-Dec-19</v>
      </c>
      <c r="D355" s="462"/>
      <c r="E355" s="462"/>
      <c r="F355" s="459" t="str">
        <f t="shared" si="25"/>
        <v/>
      </c>
      <c r="G355" s="463" t="s">
        <v>416</v>
      </c>
      <c r="H355" s="463"/>
      <c r="I355" s="464" t="b">
        <f t="shared" si="26"/>
        <v>1</v>
      </c>
      <c r="J355" s="464" t="b">
        <f t="shared" si="27"/>
        <v>0</v>
      </c>
      <c r="K355" s="464" t="str">
        <f t="shared" si="28"/>
        <v>a1N36000004vKxfEAE</v>
      </c>
      <c r="L355" s="465" t="s">
        <v>1322</v>
      </c>
      <c r="M355" s="131"/>
      <c r="N355" s="68"/>
      <c r="AM355" s="5"/>
      <c r="AN355" s="5"/>
    </row>
    <row r="356" spans="1:40" ht="280.8" x14ac:dyDescent="0.3">
      <c r="A356" s="367">
        <v>44</v>
      </c>
      <c r="B356" s="384" t="str">
        <f t="shared" si="24"/>
        <v/>
      </c>
      <c r="C356" s="385" t="str">
        <f ca="1">TEXT(IFERROR(INDEX('Overview - Section A'!$A$37:$A$44,MATCH(G356,'Overview - Section A'!$U$37:$U$44,0)),""),"d-mmm-yy") &amp;" to " &amp; TEXT(IFERROR(INDEX('Overview - Section A'!$E$37:$E$44,MATCH(G356,'Overview - Section A'!$U$37:$U$44,0)),""),"d-mmm-yy")</f>
        <v>1-Jan-20 to 30-Jun-20</v>
      </c>
      <c r="D356" s="462"/>
      <c r="E356" s="462"/>
      <c r="F356" s="459" t="str">
        <f t="shared" si="25"/>
        <v/>
      </c>
      <c r="G356" s="463" t="s">
        <v>418</v>
      </c>
      <c r="H356" s="463"/>
      <c r="I356" s="464" t="b">
        <f t="shared" si="26"/>
        <v>1</v>
      </c>
      <c r="J356" s="464" t="b">
        <f t="shared" si="27"/>
        <v>0</v>
      </c>
      <c r="K356" s="464" t="str">
        <f t="shared" si="28"/>
        <v>a1N36000004vKxfEAE</v>
      </c>
      <c r="L356" s="465" t="s">
        <v>1323</v>
      </c>
      <c r="M356" s="131"/>
      <c r="N356" s="68"/>
      <c r="AM356" s="5"/>
      <c r="AN356" s="5"/>
    </row>
    <row r="357" spans="1:40" ht="280.8" x14ac:dyDescent="0.3">
      <c r="A357" s="367">
        <v>44</v>
      </c>
      <c r="B357" s="384" t="str">
        <f t="shared" si="24"/>
        <v/>
      </c>
      <c r="C357" s="385" t="str">
        <f ca="1">TEXT(IFERROR(INDEX('Overview - Section A'!$A$37:$A$44,MATCH(G357,'Overview - Section A'!$U$37:$U$44,0)),""),"d-mmm-yy") &amp;" to " &amp; TEXT(IFERROR(INDEX('Overview - Section A'!$E$37:$E$44,MATCH(G357,'Overview - Section A'!$U$37:$U$44,0)),""),"d-mmm-yy")</f>
        <v>1-Jul-20 to 31-Dec-20</v>
      </c>
      <c r="D357" s="462"/>
      <c r="E357" s="462"/>
      <c r="F357" s="459" t="str">
        <f t="shared" si="25"/>
        <v/>
      </c>
      <c r="G357" s="463" t="s">
        <v>420</v>
      </c>
      <c r="H357" s="463"/>
      <c r="I357" s="464" t="b">
        <f t="shared" si="26"/>
        <v>1</v>
      </c>
      <c r="J357" s="464" t="b">
        <f t="shared" si="27"/>
        <v>0</v>
      </c>
      <c r="K357" s="464" t="str">
        <f t="shared" si="28"/>
        <v>a1N36000004vKxfEAE</v>
      </c>
      <c r="L357" s="465" t="s">
        <v>1324</v>
      </c>
      <c r="M357" s="131"/>
      <c r="N357" s="68"/>
      <c r="AM357" s="5"/>
      <c r="AN357" s="5"/>
    </row>
    <row r="358" spans="1:40" ht="280.8" x14ac:dyDescent="0.3">
      <c r="A358" s="367">
        <v>45</v>
      </c>
      <c r="B358" s="384" t="str">
        <f t="shared" si="24"/>
        <v/>
      </c>
      <c r="C358" s="385" t="str">
        <f ca="1">TEXT(IFERROR(INDEX('Overview - Section A'!$A$37:$A$44,MATCH(G358,'Overview - Section A'!$U$37:$U$44,0)),""),"d-mmm-yy") &amp;" to " &amp; TEXT(IFERROR(INDEX('Overview - Section A'!$E$37:$E$44,MATCH(G358,'Overview - Section A'!$U$37:$U$44,0)),""),"d-mmm-yy")</f>
        <v>1-Jan-18 to 30-Jun-18</v>
      </c>
      <c r="D358" s="462"/>
      <c r="E358" s="462"/>
      <c r="F358" s="459" t="str">
        <f t="shared" si="25"/>
        <v/>
      </c>
      <c r="G358" s="463" t="s">
        <v>410</v>
      </c>
      <c r="H358" s="463"/>
      <c r="I358" s="464" t="b">
        <f t="shared" si="26"/>
        <v>1</v>
      </c>
      <c r="J358" s="464" t="b">
        <f t="shared" si="27"/>
        <v>0</v>
      </c>
      <c r="K358" s="464" t="str">
        <f t="shared" si="28"/>
        <v>a1N36000004vKxgEAE</v>
      </c>
      <c r="L358" s="465" t="s">
        <v>1325</v>
      </c>
      <c r="M358" s="131"/>
      <c r="N358" s="68"/>
      <c r="AM358" s="5"/>
      <c r="AN358" s="5"/>
    </row>
    <row r="359" spans="1:40" ht="280.8" x14ac:dyDescent="0.3">
      <c r="A359" s="367">
        <v>45</v>
      </c>
      <c r="B359" s="384" t="str">
        <f t="shared" si="24"/>
        <v/>
      </c>
      <c r="C359" s="385" t="str">
        <f ca="1">TEXT(IFERROR(INDEX('Overview - Section A'!$A$37:$A$44,MATCH(G359,'Overview - Section A'!$U$37:$U$44,0)),""),"d-mmm-yy") &amp;" to " &amp; TEXT(IFERROR(INDEX('Overview - Section A'!$E$37:$E$44,MATCH(G359,'Overview - Section A'!$U$37:$U$44,0)),""),"d-mmm-yy")</f>
        <v>1-Jul-18 to 31-Dec-18</v>
      </c>
      <c r="D359" s="462"/>
      <c r="E359" s="462"/>
      <c r="F359" s="459" t="str">
        <f t="shared" si="25"/>
        <v/>
      </c>
      <c r="G359" s="463" t="s">
        <v>412</v>
      </c>
      <c r="H359" s="463"/>
      <c r="I359" s="464" t="b">
        <f t="shared" si="26"/>
        <v>1</v>
      </c>
      <c r="J359" s="464" t="b">
        <f t="shared" si="27"/>
        <v>0</v>
      </c>
      <c r="K359" s="464" t="str">
        <f t="shared" si="28"/>
        <v>a1N36000004vKxgEAE</v>
      </c>
      <c r="L359" s="465" t="s">
        <v>1326</v>
      </c>
      <c r="M359" s="131"/>
      <c r="N359" s="68"/>
      <c r="AM359" s="5"/>
      <c r="AN359" s="5"/>
    </row>
    <row r="360" spans="1:40" ht="280.8" x14ac:dyDescent="0.3">
      <c r="A360" s="367">
        <v>45</v>
      </c>
      <c r="B360" s="384" t="str">
        <f t="shared" si="24"/>
        <v/>
      </c>
      <c r="C360" s="385" t="str">
        <f ca="1">TEXT(IFERROR(INDEX('Overview - Section A'!$A$37:$A$44,MATCH(G360,'Overview - Section A'!$U$37:$U$44,0)),""),"d-mmm-yy") &amp;" to " &amp; TEXT(IFERROR(INDEX('Overview - Section A'!$E$37:$E$44,MATCH(G360,'Overview - Section A'!$U$37:$U$44,0)),""),"d-mmm-yy")</f>
        <v>1-Jan-19 to 30-Jun-19</v>
      </c>
      <c r="D360" s="462"/>
      <c r="E360" s="462"/>
      <c r="F360" s="459" t="str">
        <f t="shared" si="25"/>
        <v/>
      </c>
      <c r="G360" s="463" t="s">
        <v>414</v>
      </c>
      <c r="H360" s="463"/>
      <c r="I360" s="464" t="b">
        <f t="shared" si="26"/>
        <v>1</v>
      </c>
      <c r="J360" s="464" t="b">
        <f t="shared" si="27"/>
        <v>0</v>
      </c>
      <c r="K360" s="464" t="str">
        <f t="shared" si="28"/>
        <v>a1N36000004vKxgEAE</v>
      </c>
      <c r="L360" s="465" t="s">
        <v>1327</v>
      </c>
      <c r="M360" s="131"/>
      <c r="N360" s="68"/>
      <c r="AM360" s="5"/>
      <c r="AN360" s="5"/>
    </row>
    <row r="361" spans="1:40" ht="280.8" x14ac:dyDescent="0.3">
      <c r="A361" s="367">
        <v>45</v>
      </c>
      <c r="B361" s="384" t="str">
        <f t="shared" si="24"/>
        <v/>
      </c>
      <c r="C361" s="385" t="str">
        <f ca="1">TEXT(IFERROR(INDEX('Overview - Section A'!$A$37:$A$44,MATCH(G361,'Overview - Section A'!$U$37:$U$44,0)),""),"d-mmm-yy") &amp;" to " &amp; TEXT(IFERROR(INDEX('Overview - Section A'!$E$37:$E$44,MATCH(G361,'Overview - Section A'!$U$37:$U$44,0)),""),"d-mmm-yy")</f>
        <v>1-Jul-19 to 31-Dec-19</v>
      </c>
      <c r="D361" s="462"/>
      <c r="E361" s="462"/>
      <c r="F361" s="459" t="str">
        <f t="shared" si="25"/>
        <v/>
      </c>
      <c r="G361" s="463" t="s">
        <v>416</v>
      </c>
      <c r="H361" s="463"/>
      <c r="I361" s="464" t="b">
        <f t="shared" si="26"/>
        <v>1</v>
      </c>
      <c r="J361" s="464" t="b">
        <f t="shared" si="27"/>
        <v>0</v>
      </c>
      <c r="K361" s="464" t="str">
        <f t="shared" si="28"/>
        <v>a1N36000004vKxgEAE</v>
      </c>
      <c r="L361" s="465" t="s">
        <v>1328</v>
      </c>
      <c r="M361" s="131"/>
      <c r="N361" s="68"/>
      <c r="AM361" s="5"/>
      <c r="AN361" s="5"/>
    </row>
    <row r="362" spans="1:40" ht="280.8" x14ac:dyDescent="0.3">
      <c r="A362" s="367">
        <v>45</v>
      </c>
      <c r="B362" s="384" t="str">
        <f t="shared" si="24"/>
        <v/>
      </c>
      <c r="C362" s="385" t="str">
        <f ca="1">TEXT(IFERROR(INDEX('Overview - Section A'!$A$37:$A$44,MATCH(G362,'Overview - Section A'!$U$37:$U$44,0)),""),"d-mmm-yy") &amp;" to " &amp; TEXT(IFERROR(INDEX('Overview - Section A'!$E$37:$E$44,MATCH(G362,'Overview - Section A'!$U$37:$U$44,0)),""),"d-mmm-yy")</f>
        <v>1-Jan-20 to 30-Jun-20</v>
      </c>
      <c r="D362" s="462"/>
      <c r="E362" s="462"/>
      <c r="F362" s="459" t="str">
        <f t="shared" si="25"/>
        <v/>
      </c>
      <c r="G362" s="463" t="s">
        <v>418</v>
      </c>
      <c r="H362" s="463"/>
      <c r="I362" s="464" t="b">
        <f t="shared" si="26"/>
        <v>1</v>
      </c>
      <c r="J362" s="464" t="b">
        <f t="shared" si="27"/>
        <v>0</v>
      </c>
      <c r="K362" s="464" t="str">
        <f t="shared" si="28"/>
        <v>a1N36000004vKxgEAE</v>
      </c>
      <c r="L362" s="465" t="s">
        <v>1329</v>
      </c>
      <c r="M362" s="131"/>
      <c r="N362" s="68"/>
      <c r="AM362" s="5"/>
      <c r="AN362" s="5"/>
    </row>
    <row r="363" spans="1:40" ht="280.8" x14ac:dyDescent="0.3">
      <c r="A363" s="367">
        <v>45</v>
      </c>
      <c r="B363" s="384" t="str">
        <f t="shared" si="24"/>
        <v/>
      </c>
      <c r="C363" s="385" t="str">
        <f ca="1">TEXT(IFERROR(INDEX('Overview - Section A'!$A$37:$A$44,MATCH(G363,'Overview - Section A'!$U$37:$U$44,0)),""),"d-mmm-yy") &amp;" to " &amp; TEXT(IFERROR(INDEX('Overview - Section A'!$E$37:$E$44,MATCH(G363,'Overview - Section A'!$U$37:$U$44,0)),""),"d-mmm-yy")</f>
        <v>1-Jul-20 to 31-Dec-20</v>
      </c>
      <c r="D363" s="462"/>
      <c r="E363" s="462"/>
      <c r="F363" s="459" t="str">
        <f t="shared" si="25"/>
        <v/>
      </c>
      <c r="G363" s="463" t="s">
        <v>420</v>
      </c>
      <c r="H363" s="463"/>
      <c r="I363" s="464" t="b">
        <f t="shared" si="26"/>
        <v>1</v>
      </c>
      <c r="J363" s="464" t="b">
        <f t="shared" si="27"/>
        <v>0</v>
      </c>
      <c r="K363" s="464" t="str">
        <f t="shared" si="28"/>
        <v>a1N36000004vKxgEAE</v>
      </c>
      <c r="L363" s="465" t="s">
        <v>1330</v>
      </c>
      <c r="M363" s="131"/>
      <c r="N363" s="68"/>
      <c r="AM363" s="5"/>
      <c r="AN363" s="5"/>
    </row>
    <row r="364" spans="1:40" ht="280.8" x14ac:dyDescent="0.3">
      <c r="A364" s="367">
        <v>46</v>
      </c>
      <c r="B364" s="384" t="str">
        <f t="shared" si="24"/>
        <v/>
      </c>
      <c r="C364" s="385" t="str">
        <f ca="1">TEXT(IFERROR(INDEX('Overview - Section A'!$A$37:$A$44,MATCH(G364,'Overview - Section A'!$U$37:$U$44,0)),""),"d-mmm-yy") &amp;" to " &amp; TEXT(IFERROR(INDEX('Overview - Section A'!$E$37:$E$44,MATCH(G364,'Overview - Section A'!$U$37:$U$44,0)),""),"d-mmm-yy")</f>
        <v>1-Jan-18 to 30-Jun-18</v>
      </c>
      <c r="D364" s="462"/>
      <c r="E364" s="462"/>
      <c r="F364" s="459" t="str">
        <f t="shared" si="25"/>
        <v/>
      </c>
      <c r="G364" s="463" t="s">
        <v>410</v>
      </c>
      <c r="H364" s="463"/>
      <c r="I364" s="464" t="b">
        <f t="shared" si="26"/>
        <v>1</v>
      </c>
      <c r="J364" s="464" t="b">
        <f t="shared" si="27"/>
        <v>0</v>
      </c>
      <c r="K364" s="464" t="str">
        <f t="shared" si="28"/>
        <v>a1N36000004vKxhEAE</v>
      </c>
      <c r="L364" s="465" t="s">
        <v>1331</v>
      </c>
      <c r="M364" s="131"/>
      <c r="N364" s="68"/>
      <c r="AM364" s="5"/>
      <c r="AN364" s="5"/>
    </row>
    <row r="365" spans="1:40" ht="280.8" x14ac:dyDescent="0.3">
      <c r="A365" s="367">
        <v>46</v>
      </c>
      <c r="B365" s="384" t="str">
        <f t="shared" si="24"/>
        <v/>
      </c>
      <c r="C365" s="385" t="str">
        <f ca="1">TEXT(IFERROR(INDEX('Overview - Section A'!$A$37:$A$44,MATCH(G365,'Overview - Section A'!$U$37:$U$44,0)),""),"d-mmm-yy") &amp;" to " &amp; TEXT(IFERROR(INDEX('Overview - Section A'!$E$37:$E$44,MATCH(G365,'Overview - Section A'!$U$37:$U$44,0)),""),"d-mmm-yy")</f>
        <v>1-Jul-18 to 31-Dec-18</v>
      </c>
      <c r="D365" s="462"/>
      <c r="E365" s="462"/>
      <c r="F365" s="459" t="str">
        <f t="shared" si="25"/>
        <v/>
      </c>
      <c r="G365" s="463" t="s">
        <v>412</v>
      </c>
      <c r="H365" s="463"/>
      <c r="I365" s="464" t="b">
        <f t="shared" si="26"/>
        <v>1</v>
      </c>
      <c r="J365" s="464" t="b">
        <f t="shared" si="27"/>
        <v>0</v>
      </c>
      <c r="K365" s="464" t="str">
        <f t="shared" si="28"/>
        <v>a1N36000004vKxhEAE</v>
      </c>
      <c r="L365" s="465" t="s">
        <v>1332</v>
      </c>
      <c r="M365" s="131"/>
      <c r="N365" s="68"/>
      <c r="AM365" s="5"/>
      <c r="AN365" s="5"/>
    </row>
    <row r="366" spans="1:40" ht="280.8" x14ac:dyDescent="0.3">
      <c r="A366" s="367">
        <v>46</v>
      </c>
      <c r="B366" s="384" t="str">
        <f t="shared" si="24"/>
        <v/>
      </c>
      <c r="C366" s="385" t="str">
        <f ca="1">TEXT(IFERROR(INDEX('Overview - Section A'!$A$37:$A$44,MATCH(G366,'Overview - Section A'!$U$37:$U$44,0)),""),"d-mmm-yy") &amp;" to " &amp; TEXT(IFERROR(INDEX('Overview - Section A'!$E$37:$E$44,MATCH(G366,'Overview - Section A'!$U$37:$U$44,0)),""),"d-mmm-yy")</f>
        <v>1-Jan-19 to 30-Jun-19</v>
      </c>
      <c r="D366" s="462"/>
      <c r="E366" s="462"/>
      <c r="F366" s="459" t="str">
        <f t="shared" si="25"/>
        <v/>
      </c>
      <c r="G366" s="463" t="s">
        <v>414</v>
      </c>
      <c r="H366" s="463"/>
      <c r="I366" s="464" t="b">
        <f t="shared" si="26"/>
        <v>1</v>
      </c>
      <c r="J366" s="464" t="b">
        <f t="shared" si="27"/>
        <v>0</v>
      </c>
      <c r="K366" s="464" t="str">
        <f t="shared" si="28"/>
        <v>a1N36000004vKxhEAE</v>
      </c>
      <c r="L366" s="465" t="s">
        <v>1333</v>
      </c>
      <c r="M366" s="131"/>
      <c r="N366" s="68"/>
      <c r="AM366" s="5"/>
      <c r="AN366" s="5"/>
    </row>
    <row r="367" spans="1:40" ht="280.8" x14ac:dyDescent="0.3">
      <c r="A367" s="367">
        <v>46</v>
      </c>
      <c r="B367" s="384" t="str">
        <f t="shared" si="24"/>
        <v/>
      </c>
      <c r="C367" s="385" t="str">
        <f ca="1">TEXT(IFERROR(INDEX('Overview - Section A'!$A$37:$A$44,MATCH(G367,'Overview - Section A'!$U$37:$U$44,0)),""),"d-mmm-yy") &amp;" to " &amp; TEXT(IFERROR(INDEX('Overview - Section A'!$E$37:$E$44,MATCH(G367,'Overview - Section A'!$U$37:$U$44,0)),""),"d-mmm-yy")</f>
        <v>1-Jul-19 to 31-Dec-19</v>
      </c>
      <c r="D367" s="462"/>
      <c r="E367" s="462"/>
      <c r="F367" s="459" t="str">
        <f t="shared" si="25"/>
        <v/>
      </c>
      <c r="G367" s="463" t="s">
        <v>416</v>
      </c>
      <c r="H367" s="463"/>
      <c r="I367" s="464" t="b">
        <f t="shared" si="26"/>
        <v>1</v>
      </c>
      <c r="J367" s="464" t="b">
        <f t="shared" si="27"/>
        <v>0</v>
      </c>
      <c r="K367" s="464" t="str">
        <f t="shared" si="28"/>
        <v>a1N36000004vKxhEAE</v>
      </c>
      <c r="L367" s="465" t="s">
        <v>1334</v>
      </c>
      <c r="M367" s="131"/>
      <c r="N367" s="68"/>
      <c r="AM367" s="5"/>
      <c r="AN367" s="5"/>
    </row>
    <row r="368" spans="1:40" ht="280.8" x14ac:dyDescent="0.3">
      <c r="A368" s="367">
        <v>46</v>
      </c>
      <c r="B368" s="384" t="str">
        <f t="shared" si="24"/>
        <v/>
      </c>
      <c r="C368" s="385" t="str">
        <f ca="1">TEXT(IFERROR(INDEX('Overview - Section A'!$A$37:$A$44,MATCH(G368,'Overview - Section A'!$U$37:$U$44,0)),""),"d-mmm-yy") &amp;" to " &amp; TEXT(IFERROR(INDEX('Overview - Section A'!$E$37:$E$44,MATCH(G368,'Overview - Section A'!$U$37:$U$44,0)),""),"d-mmm-yy")</f>
        <v>1-Jan-20 to 30-Jun-20</v>
      </c>
      <c r="D368" s="462"/>
      <c r="E368" s="462"/>
      <c r="F368" s="459" t="str">
        <f t="shared" si="25"/>
        <v/>
      </c>
      <c r="G368" s="463" t="s">
        <v>418</v>
      </c>
      <c r="H368" s="463"/>
      <c r="I368" s="464" t="b">
        <f t="shared" si="26"/>
        <v>1</v>
      </c>
      <c r="J368" s="464" t="b">
        <f t="shared" si="27"/>
        <v>0</v>
      </c>
      <c r="K368" s="464" t="str">
        <f t="shared" si="28"/>
        <v>a1N36000004vKxhEAE</v>
      </c>
      <c r="L368" s="465" t="s">
        <v>1335</v>
      </c>
      <c r="M368" s="131"/>
      <c r="N368" s="68"/>
      <c r="AM368" s="5"/>
      <c r="AN368" s="5"/>
    </row>
    <row r="369" spans="1:40" ht="280.8" x14ac:dyDescent="0.3">
      <c r="A369" s="367">
        <v>46</v>
      </c>
      <c r="B369" s="384" t="str">
        <f t="shared" si="24"/>
        <v/>
      </c>
      <c r="C369" s="385" t="str">
        <f ca="1">TEXT(IFERROR(INDEX('Overview - Section A'!$A$37:$A$44,MATCH(G369,'Overview - Section A'!$U$37:$U$44,0)),""),"d-mmm-yy") &amp;" to " &amp; TEXT(IFERROR(INDEX('Overview - Section A'!$E$37:$E$44,MATCH(G369,'Overview - Section A'!$U$37:$U$44,0)),""),"d-mmm-yy")</f>
        <v>1-Jul-20 to 31-Dec-20</v>
      </c>
      <c r="D369" s="462"/>
      <c r="E369" s="462"/>
      <c r="F369" s="459" t="str">
        <f t="shared" si="25"/>
        <v/>
      </c>
      <c r="G369" s="463" t="s">
        <v>420</v>
      </c>
      <c r="H369" s="463"/>
      <c r="I369" s="464" t="b">
        <f t="shared" si="26"/>
        <v>1</v>
      </c>
      <c r="J369" s="464" t="b">
        <f t="shared" si="27"/>
        <v>0</v>
      </c>
      <c r="K369" s="464" t="str">
        <f t="shared" si="28"/>
        <v>a1N36000004vKxhEAE</v>
      </c>
      <c r="L369" s="465" t="s">
        <v>1336</v>
      </c>
      <c r="M369" s="131"/>
      <c r="N369" s="68"/>
      <c r="AM369" s="5"/>
      <c r="AN369" s="5"/>
    </row>
    <row r="370" spans="1:40" ht="280.8" x14ac:dyDescent="0.3">
      <c r="A370" s="367">
        <v>47</v>
      </c>
      <c r="B370" s="384" t="str">
        <f t="shared" si="24"/>
        <v/>
      </c>
      <c r="C370" s="385" t="str">
        <f ca="1">TEXT(IFERROR(INDEX('Overview - Section A'!$A$37:$A$44,MATCH(G370,'Overview - Section A'!$U$37:$U$44,0)),""),"d-mmm-yy") &amp;" to " &amp; TEXT(IFERROR(INDEX('Overview - Section A'!$E$37:$E$44,MATCH(G370,'Overview - Section A'!$U$37:$U$44,0)),""),"d-mmm-yy")</f>
        <v>1-Jan-18 to 30-Jun-18</v>
      </c>
      <c r="D370" s="462"/>
      <c r="E370" s="462"/>
      <c r="F370" s="459" t="str">
        <f t="shared" si="25"/>
        <v/>
      </c>
      <c r="G370" s="463" t="s">
        <v>410</v>
      </c>
      <c r="H370" s="463"/>
      <c r="I370" s="464" t="b">
        <f t="shared" si="26"/>
        <v>1</v>
      </c>
      <c r="J370" s="464" t="b">
        <f t="shared" si="27"/>
        <v>0</v>
      </c>
      <c r="K370" s="464" t="str">
        <f t="shared" si="28"/>
        <v>a1N36000004vKxiEAE</v>
      </c>
      <c r="L370" s="465" t="s">
        <v>1337</v>
      </c>
      <c r="M370" s="131"/>
      <c r="N370" s="68"/>
      <c r="AM370" s="5"/>
      <c r="AN370" s="5"/>
    </row>
    <row r="371" spans="1:40" ht="280.8" x14ac:dyDescent="0.3">
      <c r="A371" s="367">
        <v>47</v>
      </c>
      <c r="B371" s="384" t="str">
        <f t="shared" si="24"/>
        <v/>
      </c>
      <c r="C371" s="385" t="str">
        <f ca="1">TEXT(IFERROR(INDEX('Overview - Section A'!$A$37:$A$44,MATCH(G371,'Overview - Section A'!$U$37:$U$44,0)),""),"d-mmm-yy") &amp;" to " &amp; TEXT(IFERROR(INDEX('Overview - Section A'!$E$37:$E$44,MATCH(G371,'Overview - Section A'!$U$37:$U$44,0)),""),"d-mmm-yy")</f>
        <v>1-Jul-18 to 31-Dec-18</v>
      </c>
      <c r="D371" s="462"/>
      <c r="E371" s="462"/>
      <c r="F371" s="459" t="str">
        <f t="shared" si="25"/>
        <v/>
      </c>
      <c r="G371" s="463" t="s">
        <v>412</v>
      </c>
      <c r="H371" s="463"/>
      <c r="I371" s="464" t="b">
        <f t="shared" si="26"/>
        <v>1</v>
      </c>
      <c r="J371" s="464" t="b">
        <f t="shared" si="27"/>
        <v>0</v>
      </c>
      <c r="K371" s="464" t="str">
        <f t="shared" si="28"/>
        <v>a1N36000004vKxiEAE</v>
      </c>
      <c r="L371" s="465" t="s">
        <v>1338</v>
      </c>
      <c r="M371" s="131"/>
      <c r="N371" s="68"/>
      <c r="AM371" s="5"/>
      <c r="AN371" s="5"/>
    </row>
    <row r="372" spans="1:40" ht="280.8" x14ac:dyDescent="0.3">
      <c r="A372" s="367">
        <v>47</v>
      </c>
      <c r="B372" s="384" t="str">
        <f t="shared" si="24"/>
        <v/>
      </c>
      <c r="C372" s="385" t="str">
        <f ca="1">TEXT(IFERROR(INDEX('Overview - Section A'!$A$37:$A$44,MATCH(G372,'Overview - Section A'!$U$37:$U$44,0)),""),"d-mmm-yy") &amp;" to " &amp; TEXT(IFERROR(INDEX('Overview - Section A'!$E$37:$E$44,MATCH(G372,'Overview - Section A'!$U$37:$U$44,0)),""),"d-mmm-yy")</f>
        <v>1-Jan-19 to 30-Jun-19</v>
      </c>
      <c r="D372" s="462"/>
      <c r="E372" s="462"/>
      <c r="F372" s="459" t="str">
        <f t="shared" si="25"/>
        <v/>
      </c>
      <c r="G372" s="463" t="s">
        <v>414</v>
      </c>
      <c r="H372" s="463"/>
      <c r="I372" s="464" t="b">
        <f t="shared" si="26"/>
        <v>1</v>
      </c>
      <c r="J372" s="464" t="b">
        <f t="shared" si="27"/>
        <v>0</v>
      </c>
      <c r="K372" s="464" t="str">
        <f t="shared" si="28"/>
        <v>a1N36000004vKxiEAE</v>
      </c>
      <c r="L372" s="465" t="s">
        <v>1339</v>
      </c>
      <c r="M372" s="131"/>
      <c r="N372" s="68"/>
      <c r="AM372" s="5"/>
      <c r="AN372" s="5"/>
    </row>
    <row r="373" spans="1:40" ht="280.8" x14ac:dyDescent="0.3">
      <c r="A373" s="367">
        <v>47</v>
      </c>
      <c r="B373" s="384" t="str">
        <f t="shared" si="24"/>
        <v/>
      </c>
      <c r="C373" s="385" t="str">
        <f ca="1">TEXT(IFERROR(INDEX('Overview - Section A'!$A$37:$A$44,MATCH(G373,'Overview - Section A'!$U$37:$U$44,0)),""),"d-mmm-yy") &amp;" to " &amp; TEXT(IFERROR(INDEX('Overview - Section A'!$E$37:$E$44,MATCH(G373,'Overview - Section A'!$U$37:$U$44,0)),""),"d-mmm-yy")</f>
        <v>1-Jul-19 to 31-Dec-19</v>
      </c>
      <c r="D373" s="462"/>
      <c r="E373" s="462"/>
      <c r="F373" s="459" t="str">
        <f t="shared" si="25"/>
        <v/>
      </c>
      <c r="G373" s="463" t="s">
        <v>416</v>
      </c>
      <c r="H373" s="463"/>
      <c r="I373" s="464" t="b">
        <f t="shared" si="26"/>
        <v>1</v>
      </c>
      <c r="J373" s="464" t="b">
        <f t="shared" si="27"/>
        <v>0</v>
      </c>
      <c r="K373" s="464" t="str">
        <f t="shared" si="28"/>
        <v>a1N36000004vKxiEAE</v>
      </c>
      <c r="L373" s="465" t="s">
        <v>1340</v>
      </c>
      <c r="M373" s="131"/>
      <c r="N373" s="68"/>
      <c r="AM373" s="5"/>
      <c r="AN373" s="5"/>
    </row>
    <row r="374" spans="1:40" ht="280.8" x14ac:dyDescent="0.3">
      <c r="A374" s="367">
        <v>47</v>
      </c>
      <c r="B374" s="384" t="str">
        <f t="shared" si="24"/>
        <v/>
      </c>
      <c r="C374" s="385" t="str">
        <f ca="1">TEXT(IFERROR(INDEX('Overview - Section A'!$A$37:$A$44,MATCH(G374,'Overview - Section A'!$U$37:$U$44,0)),""),"d-mmm-yy") &amp;" to " &amp; TEXT(IFERROR(INDEX('Overview - Section A'!$E$37:$E$44,MATCH(G374,'Overview - Section A'!$U$37:$U$44,0)),""),"d-mmm-yy")</f>
        <v>1-Jan-20 to 30-Jun-20</v>
      </c>
      <c r="D374" s="462"/>
      <c r="E374" s="462"/>
      <c r="F374" s="459" t="str">
        <f t="shared" si="25"/>
        <v/>
      </c>
      <c r="G374" s="463" t="s">
        <v>418</v>
      </c>
      <c r="H374" s="463"/>
      <c r="I374" s="464" t="b">
        <f t="shared" si="26"/>
        <v>1</v>
      </c>
      <c r="J374" s="464" t="b">
        <f t="shared" si="27"/>
        <v>0</v>
      </c>
      <c r="K374" s="464" t="str">
        <f t="shared" si="28"/>
        <v>a1N36000004vKxiEAE</v>
      </c>
      <c r="L374" s="465" t="s">
        <v>1341</v>
      </c>
      <c r="M374" s="131"/>
      <c r="N374" s="68"/>
      <c r="AM374" s="5"/>
      <c r="AN374" s="5"/>
    </row>
    <row r="375" spans="1:40" ht="280.8" x14ac:dyDescent="0.3">
      <c r="A375" s="367">
        <v>47</v>
      </c>
      <c r="B375" s="384" t="str">
        <f t="shared" si="24"/>
        <v/>
      </c>
      <c r="C375" s="385" t="str">
        <f ca="1">TEXT(IFERROR(INDEX('Overview - Section A'!$A$37:$A$44,MATCH(G375,'Overview - Section A'!$U$37:$U$44,0)),""),"d-mmm-yy") &amp;" to " &amp; TEXT(IFERROR(INDEX('Overview - Section A'!$E$37:$E$44,MATCH(G375,'Overview - Section A'!$U$37:$U$44,0)),""),"d-mmm-yy")</f>
        <v>1-Jul-20 to 31-Dec-20</v>
      </c>
      <c r="D375" s="462"/>
      <c r="E375" s="462"/>
      <c r="F375" s="459" t="str">
        <f t="shared" si="25"/>
        <v/>
      </c>
      <c r="G375" s="463" t="s">
        <v>420</v>
      </c>
      <c r="H375" s="463"/>
      <c r="I375" s="464" t="b">
        <f t="shared" si="26"/>
        <v>1</v>
      </c>
      <c r="J375" s="464" t="b">
        <f t="shared" si="27"/>
        <v>0</v>
      </c>
      <c r="K375" s="464" t="str">
        <f t="shared" si="28"/>
        <v>a1N36000004vKxiEAE</v>
      </c>
      <c r="L375" s="465" t="s">
        <v>1342</v>
      </c>
      <c r="M375" s="131"/>
      <c r="N375" s="68"/>
      <c r="AM375" s="5"/>
      <c r="AN375" s="5"/>
    </row>
    <row r="376" spans="1:40" ht="280.8" x14ac:dyDescent="0.3">
      <c r="A376" s="367">
        <v>48</v>
      </c>
      <c r="B376" s="384" t="str">
        <f t="shared" si="24"/>
        <v/>
      </c>
      <c r="C376" s="385" t="str">
        <f ca="1">TEXT(IFERROR(INDEX('Overview - Section A'!$A$37:$A$44,MATCH(G376,'Overview - Section A'!$U$37:$U$44,0)),""),"d-mmm-yy") &amp;" to " &amp; TEXT(IFERROR(INDEX('Overview - Section A'!$E$37:$E$44,MATCH(G376,'Overview - Section A'!$U$37:$U$44,0)),""),"d-mmm-yy")</f>
        <v>1-Jan-18 to 30-Jun-18</v>
      </c>
      <c r="D376" s="462"/>
      <c r="E376" s="462"/>
      <c r="F376" s="459" t="str">
        <f t="shared" si="25"/>
        <v/>
      </c>
      <c r="G376" s="463" t="s">
        <v>410</v>
      </c>
      <c r="H376" s="463"/>
      <c r="I376" s="464" t="b">
        <f t="shared" si="26"/>
        <v>1</v>
      </c>
      <c r="J376" s="464" t="b">
        <f t="shared" si="27"/>
        <v>0</v>
      </c>
      <c r="K376" s="464" t="str">
        <f t="shared" si="28"/>
        <v>a1N36000004vKxjEAE</v>
      </c>
      <c r="L376" s="465" t="s">
        <v>1343</v>
      </c>
      <c r="M376" s="131"/>
      <c r="N376" s="68"/>
      <c r="AM376" s="5"/>
      <c r="AN376" s="5"/>
    </row>
    <row r="377" spans="1:40" ht="280.8" x14ac:dyDescent="0.3">
      <c r="A377" s="367">
        <v>48</v>
      </c>
      <c r="B377" s="384" t="str">
        <f t="shared" si="24"/>
        <v/>
      </c>
      <c r="C377" s="385" t="str">
        <f ca="1">TEXT(IFERROR(INDEX('Overview - Section A'!$A$37:$A$44,MATCH(G377,'Overview - Section A'!$U$37:$U$44,0)),""),"d-mmm-yy") &amp;" to " &amp; TEXT(IFERROR(INDEX('Overview - Section A'!$E$37:$E$44,MATCH(G377,'Overview - Section A'!$U$37:$U$44,0)),""),"d-mmm-yy")</f>
        <v>1-Jul-18 to 31-Dec-18</v>
      </c>
      <c r="D377" s="462"/>
      <c r="E377" s="462"/>
      <c r="F377" s="459" t="str">
        <f t="shared" si="25"/>
        <v/>
      </c>
      <c r="G377" s="463" t="s">
        <v>412</v>
      </c>
      <c r="H377" s="463"/>
      <c r="I377" s="464" t="b">
        <f t="shared" si="26"/>
        <v>1</v>
      </c>
      <c r="J377" s="464" t="b">
        <f t="shared" si="27"/>
        <v>0</v>
      </c>
      <c r="K377" s="464" t="str">
        <f t="shared" si="28"/>
        <v>a1N36000004vKxjEAE</v>
      </c>
      <c r="L377" s="465" t="s">
        <v>1344</v>
      </c>
      <c r="M377" s="131"/>
      <c r="N377" s="68"/>
      <c r="AM377" s="5"/>
      <c r="AN377" s="5"/>
    </row>
    <row r="378" spans="1:40" ht="280.8" x14ac:dyDescent="0.3">
      <c r="A378" s="367">
        <v>48</v>
      </c>
      <c r="B378" s="384" t="str">
        <f t="shared" si="24"/>
        <v/>
      </c>
      <c r="C378" s="385" t="str">
        <f ca="1">TEXT(IFERROR(INDEX('Overview - Section A'!$A$37:$A$44,MATCH(G378,'Overview - Section A'!$U$37:$U$44,0)),""),"d-mmm-yy") &amp;" to " &amp; TEXT(IFERROR(INDEX('Overview - Section A'!$E$37:$E$44,MATCH(G378,'Overview - Section A'!$U$37:$U$44,0)),""),"d-mmm-yy")</f>
        <v>1-Jan-19 to 30-Jun-19</v>
      </c>
      <c r="D378" s="462"/>
      <c r="E378" s="462"/>
      <c r="F378" s="459" t="str">
        <f t="shared" si="25"/>
        <v/>
      </c>
      <c r="G378" s="463" t="s">
        <v>414</v>
      </c>
      <c r="H378" s="463"/>
      <c r="I378" s="464" t="b">
        <f t="shared" si="26"/>
        <v>1</v>
      </c>
      <c r="J378" s="464" t="b">
        <f t="shared" si="27"/>
        <v>0</v>
      </c>
      <c r="K378" s="464" t="str">
        <f t="shared" si="28"/>
        <v>a1N36000004vKxjEAE</v>
      </c>
      <c r="L378" s="465" t="s">
        <v>1345</v>
      </c>
      <c r="M378" s="131"/>
      <c r="N378" s="68"/>
      <c r="AM378" s="5"/>
      <c r="AN378" s="5"/>
    </row>
    <row r="379" spans="1:40" ht="280.8" x14ac:dyDescent="0.3">
      <c r="A379" s="367">
        <v>48</v>
      </c>
      <c r="B379" s="384" t="str">
        <f t="shared" si="24"/>
        <v/>
      </c>
      <c r="C379" s="385" t="str">
        <f ca="1">TEXT(IFERROR(INDEX('Overview - Section A'!$A$37:$A$44,MATCH(G379,'Overview - Section A'!$U$37:$U$44,0)),""),"d-mmm-yy") &amp;" to " &amp; TEXT(IFERROR(INDEX('Overview - Section A'!$E$37:$E$44,MATCH(G379,'Overview - Section A'!$U$37:$U$44,0)),""),"d-mmm-yy")</f>
        <v>1-Jul-19 to 31-Dec-19</v>
      </c>
      <c r="D379" s="462"/>
      <c r="E379" s="462"/>
      <c r="F379" s="459" t="str">
        <f t="shared" si="25"/>
        <v/>
      </c>
      <c r="G379" s="463" t="s">
        <v>416</v>
      </c>
      <c r="H379" s="463"/>
      <c r="I379" s="464" t="b">
        <f t="shared" si="26"/>
        <v>1</v>
      </c>
      <c r="J379" s="464" t="b">
        <f t="shared" si="27"/>
        <v>0</v>
      </c>
      <c r="K379" s="464" t="str">
        <f t="shared" si="28"/>
        <v>a1N36000004vKxjEAE</v>
      </c>
      <c r="L379" s="465" t="s">
        <v>1346</v>
      </c>
      <c r="M379" s="131"/>
      <c r="N379" s="68"/>
      <c r="AM379" s="5"/>
      <c r="AN379" s="5"/>
    </row>
    <row r="380" spans="1:40" ht="280.8" x14ac:dyDescent="0.3">
      <c r="A380" s="367">
        <v>48</v>
      </c>
      <c r="B380" s="384" t="str">
        <f t="shared" si="24"/>
        <v/>
      </c>
      <c r="C380" s="385" t="str">
        <f ca="1">TEXT(IFERROR(INDEX('Overview - Section A'!$A$37:$A$44,MATCH(G380,'Overview - Section A'!$U$37:$U$44,0)),""),"d-mmm-yy") &amp;" to " &amp; TEXT(IFERROR(INDEX('Overview - Section A'!$E$37:$E$44,MATCH(G380,'Overview - Section A'!$U$37:$U$44,0)),""),"d-mmm-yy")</f>
        <v>1-Jan-20 to 30-Jun-20</v>
      </c>
      <c r="D380" s="462"/>
      <c r="E380" s="462"/>
      <c r="F380" s="459" t="str">
        <f t="shared" si="25"/>
        <v/>
      </c>
      <c r="G380" s="463" t="s">
        <v>418</v>
      </c>
      <c r="H380" s="463"/>
      <c r="I380" s="464" t="b">
        <f t="shared" si="26"/>
        <v>1</v>
      </c>
      <c r="J380" s="464" t="b">
        <f t="shared" si="27"/>
        <v>0</v>
      </c>
      <c r="K380" s="464" t="str">
        <f t="shared" si="28"/>
        <v>a1N36000004vKxjEAE</v>
      </c>
      <c r="L380" s="465" t="s">
        <v>1347</v>
      </c>
      <c r="M380" s="131"/>
      <c r="N380" s="68"/>
      <c r="AM380" s="5"/>
      <c r="AN380" s="5"/>
    </row>
    <row r="381" spans="1:40" ht="280.8" x14ac:dyDescent="0.3">
      <c r="A381" s="367">
        <v>48</v>
      </c>
      <c r="B381" s="384" t="str">
        <f t="shared" si="24"/>
        <v/>
      </c>
      <c r="C381" s="385" t="str">
        <f ca="1">TEXT(IFERROR(INDEX('Overview - Section A'!$A$37:$A$44,MATCH(G381,'Overview - Section A'!$U$37:$U$44,0)),""),"d-mmm-yy") &amp;" to " &amp; TEXT(IFERROR(INDEX('Overview - Section A'!$E$37:$E$44,MATCH(G381,'Overview - Section A'!$U$37:$U$44,0)),""),"d-mmm-yy")</f>
        <v>1-Jul-20 to 31-Dec-20</v>
      </c>
      <c r="D381" s="462"/>
      <c r="E381" s="462"/>
      <c r="F381" s="459" t="str">
        <f t="shared" si="25"/>
        <v/>
      </c>
      <c r="G381" s="463" t="s">
        <v>420</v>
      </c>
      <c r="H381" s="463"/>
      <c r="I381" s="464" t="b">
        <f t="shared" si="26"/>
        <v>1</v>
      </c>
      <c r="J381" s="464" t="b">
        <f t="shared" si="27"/>
        <v>0</v>
      </c>
      <c r="K381" s="464" t="str">
        <f t="shared" si="28"/>
        <v>a1N36000004vKxjEAE</v>
      </c>
      <c r="L381" s="465" t="s">
        <v>1348</v>
      </c>
      <c r="M381" s="131"/>
      <c r="N381" s="68"/>
      <c r="AM381" s="5"/>
      <c r="AN381" s="5"/>
    </row>
    <row r="382" spans="1:40" ht="280.8" x14ac:dyDescent="0.3">
      <c r="A382" s="367">
        <v>49</v>
      </c>
      <c r="B382" s="384" t="str">
        <f t="shared" si="24"/>
        <v/>
      </c>
      <c r="C382" s="385" t="str">
        <f ca="1">TEXT(IFERROR(INDEX('Overview - Section A'!$A$37:$A$44,MATCH(G382,'Overview - Section A'!$U$37:$U$44,0)),""),"d-mmm-yy") &amp;" to " &amp; TEXT(IFERROR(INDEX('Overview - Section A'!$E$37:$E$44,MATCH(G382,'Overview - Section A'!$U$37:$U$44,0)),""),"d-mmm-yy")</f>
        <v>1-Jan-18 to 30-Jun-18</v>
      </c>
      <c r="D382" s="462"/>
      <c r="E382" s="462"/>
      <c r="F382" s="459" t="str">
        <f t="shared" si="25"/>
        <v/>
      </c>
      <c r="G382" s="463" t="s">
        <v>410</v>
      </c>
      <c r="H382" s="463"/>
      <c r="I382" s="464" t="b">
        <f t="shared" si="26"/>
        <v>1</v>
      </c>
      <c r="J382" s="464" t="b">
        <f t="shared" si="27"/>
        <v>0</v>
      </c>
      <c r="K382" s="464" t="str">
        <f t="shared" si="28"/>
        <v>a1N36000004vKxkEAE</v>
      </c>
      <c r="L382" s="465" t="s">
        <v>1349</v>
      </c>
      <c r="M382" s="131"/>
      <c r="N382" s="68"/>
      <c r="AM382" s="5"/>
      <c r="AN382" s="5"/>
    </row>
    <row r="383" spans="1:40" ht="280.8" x14ac:dyDescent="0.3">
      <c r="A383" s="367">
        <v>49</v>
      </c>
      <c r="B383" s="384" t="str">
        <f t="shared" si="24"/>
        <v/>
      </c>
      <c r="C383" s="385" t="str">
        <f ca="1">TEXT(IFERROR(INDEX('Overview - Section A'!$A$37:$A$44,MATCH(G383,'Overview - Section A'!$U$37:$U$44,0)),""),"d-mmm-yy") &amp;" to " &amp; TEXT(IFERROR(INDEX('Overview - Section A'!$E$37:$E$44,MATCH(G383,'Overview - Section A'!$U$37:$U$44,0)),""),"d-mmm-yy")</f>
        <v>1-Jul-18 to 31-Dec-18</v>
      </c>
      <c r="D383" s="462"/>
      <c r="E383" s="462"/>
      <c r="F383" s="459" t="str">
        <f t="shared" si="25"/>
        <v/>
      </c>
      <c r="G383" s="463" t="s">
        <v>412</v>
      </c>
      <c r="H383" s="463"/>
      <c r="I383" s="464" t="b">
        <f t="shared" si="26"/>
        <v>1</v>
      </c>
      <c r="J383" s="464" t="b">
        <f t="shared" si="27"/>
        <v>0</v>
      </c>
      <c r="K383" s="464" t="str">
        <f t="shared" si="28"/>
        <v>a1N36000004vKxkEAE</v>
      </c>
      <c r="L383" s="465" t="s">
        <v>1350</v>
      </c>
      <c r="M383" s="131"/>
      <c r="N383" s="68"/>
      <c r="AM383" s="5"/>
      <c r="AN383" s="5"/>
    </row>
    <row r="384" spans="1:40" ht="280.8" x14ac:dyDescent="0.3">
      <c r="A384" s="367">
        <v>49</v>
      </c>
      <c r="B384" s="384" t="str">
        <f t="shared" si="24"/>
        <v/>
      </c>
      <c r="C384" s="385" t="str">
        <f ca="1">TEXT(IFERROR(INDEX('Overview - Section A'!$A$37:$A$44,MATCH(G384,'Overview - Section A'!$U$37:$U$44,0)),""),"d-mmm-yy") &amp;" to " &amp; TEXT(IFERROR(INDEX('Overview - Section A'!$E$37:$E$44,MATCH(G384,'Overview - Section A'!$U$37:$U$44,0)),""),"d-mmm-yy")</f>
        <v>1-Jan-19 to 30-Jun-19</v>
      </c>
      <c r="D384" s="462"/>
      <c r="E384" s="462"/>
      <c r="F384" s="459" t="str">
        <f t="shared" si="25"/>
        <v/>
      </c>
      <c r="G384" s="463" t="s">
        <v>414</v>
      </c>
      <c r="H384" s="463"/>
      <c r="I384" s="464" t="b">
        <f t="shared" si="26"/>
        <v>1</v>
      </c>
      <c r="J384" s="464" t="b">
        <f t="shared" si="27"/>
        <v>0</v>
      </c>
      <c r="K384" s="464" t="str">
        <f t="shared" si="28"/>
        <v>a1N36000004vKxkEAE</v>
      </c>
      <c r="L384" s="465" t="s">
        <v>1351</v>
      </c>
      <c r="M384" s="131"/>
      <c r="N384" s="68"/>
      <c r="AM384" s="5"/>
      <c r="AN384" s="5"/>
    </row>
    <row r="385" spans="1:40" ht="280.8" x14ac:dyDescent="0.3">
      <c r="A385" s="367">
        <v>49</v>
      </c>
      <c r="B385" s="384" t="str">
        <f t="shared" si="24"/>
        <v/>
      </c>
      <c r="C385" s="385" t="str">
        <f ca="1">TEXT(IFERROR(INDEX('Overview - Section A'!$A$37:$A$44,MATCH(G385,'Overview - Section A'!$U$37:$U$44,0)),""),"d-mmm-yy") &amp;" to " &amp; TEXT(IFERROR(INDEX('Overview - Section A'!$E$37:$E$44,MATCH(G385,'Overview - Section A'!$U$37:$U$44,0)),""),"d-mmm-yy")</f>
        <v>1-Jul-19 to 31-Dec-19</v>
      </c>
      <c r="D385" s="462"/>
      <c r="E385" s="462"/>
      <c r="F385" s="459" t="str">
        <f t="shared" si="25"/>
        <v/>
      </c>
      <c r="G385" s="463" t="s">
        <v>416</v>
      </c>
      <c r="H385" s="463"/>
      <c r="I385" s="464" t="b">
        <f t="shared" si="26"/>
        <v>1</v>
      </c>
      <c r="J385" s="464" t="b">
        <f t="shared" si="27"/>
        <v>0</v>
      </c>
      <c r="K385" s="464" t="str">
        <f t="shared" si="28"/>
        <v>a1N36000004vKxkEAE</v>
      </c>
      <c r="L385" s="465" t="s">
        <v>1352</v>
      </c>
      <c r="M385" s="131"/>
      <c r="N385" s="68"/>
      <c r="AM385" s="5"/>
      <c r="AN385" s="5"/>
    </row>
    <row r="386" spans="1:40" ht="280.8" x14ac:dyDescent="0.3">
      <c r="A386" s="367">
        <v>49</v>
      </c>
      <c r="B386" s="384" t="str">
        <f t="shared" si="24"/>
        <v/>
      </c>
      <c r="C386" s="385" t="str">
        <f ca="1">TEXT(IFERROR(INDEX('Overview - Section A'!$A$37:$A$44,MATCH(G386,'Overview - Section A'!$U$37:$U$44,0)),""),"d-mmm-yy") &amp;" to " &amp; TEXT(IFERROR(INDEX('Overview - Section A'!$E$37:$E$44,MATCH(G386,'Overview - Section A'!$U$37:$U$44,0)),""),"d-mmm-yy")</f>
        <v>1-Jan-20 to 30-Jun-20</v>
      </c>
      <c r="D386" s="462"/>
      <c r="E386" s="462"/>
      <c r="F386" s="459" t="str">
        <f t="shared" si="25"/>
        <v/>
      </c>
      <c r="G386" s="463" t="s">
        <v>418</v>
      </c>
      <c r="H386" s="463"/>
      <c r="I386" s="464" t="b">
        <f t="shared" si="26"/>
        <v>1</v>
      </c>
      <c r="J386" s="464" t="b">
        <f t="shared" si="27"/>
        <v>0</v>
      </c>
      <c r="K386" s="464" t="str">
        <f t="shared" si="28"/>
        <v>a1N36000004vKxkEAE</v>
      </c>
      <c r="L386" s="465" t="s">
        <v>1353</v>
      </c>
      <c r="M386" s="131"/>
      <c r="N386" s="68"/>
      <c r="AM386" s="5"/>
      <c r="AN386" s="5"/>
    </row>
    <row r="387" spans="1:40" ht="280.8" x14ac:dyDescent="0.3">
      <c r="A387" s="367">
        <v>49</v>
      </c>
      <c r="B387" s="384" t="str">
        <f t="shared" si="24"/>
        <v/>
      </c>
      <c r="C387" s="385" t="str">
        <f ca="1">TEXT(IFERROR(INDEX('Overview - Section A'!$A$37:$A$44,MATCH(G387,'Overview - Section A'!$U$37:$U$44,0)),""),"d-mmm-yy") &amp;" to " &amp; TEXT(IFERROR(INDEX('Overview - Section A'!$E$37:$E$44,MATCH(G387,'Overview - Section A'!$U$37:$U$44,0)),""),"d-mmm-yy")</f>
        <v>1-Jul-20 to 31-Dec-20</v>
      </c>
      <c r="D387" s="462"/>
      <c r="E387" s="462"/>
      <c r="F387" s="459" t="str">
        <f t="shared" si="25"/>
        <v/>
      </c>
      <c r="G387" s="463" t="s">
        <v>420</v>
      </c>
      <c r="H387" s="463"/>
      <c r="I387" s="464" t="b">
        <f t="shared" si="26"/>
        <v>1</v>
      </c>
      <c r="J387" s="464" t="b">
        <f t="shared" si="27"/>
        <v>0</v>
      </c>
      <c r="K387" s="464" t="str">
        <f t="shared" si="28"/>
        <v>a1N36000004vKxkEAE</v>
      </c>
      <c r="L387" s="465" t="s">
        <v>1354</v>
      </c>
      <c r="M387" s="131"/>
      <c r="N387" s="68"/>
      <c r="AM387" s="5"/>
      <c r="AN387" s="5"/>
    </row>
    <row r="388" spans="1:40" ht="280.8" x14ac:dyDescent="0.3">
      <c r="A388" s="367">
        <v>50</v>
      </c>
      <c r="B388" s="384" t="str">
        <f t="shared" si="24"/>
        <v/>
      </c>
      <c r="C388" s="385" t="str">
        <f ca="1">TEXT(IFERROR(INDEX('Overview - Section A'!$A$37:$A$44,MATCH(G388,'Overview - Section A'!$U$37:$U$44,0)),""),"d-mmm-yy") &amp;" to " &amp; TEXT(IFERROR(INDEX('Overview - Section A'!$E$37:$E$44,MATCH(G388,'Overview - Section A'!$U$37:$U$44,0)),""),"d-mmm-yy")</f>
        <v>1-Jan-18 to 30-Jun-18</v>
      </c>
      <c r="D388" s="462"/>
      <c r="E388" s="462"/>
      <c r="F388" s="459" t="str">
        <f t="shared" si="25"/>
        <v/>
      </c>
      <c r="G388" s="463" t="s">
        <v>410</v>
      </c>
      <c r="H388" s="463"/>
      <c r="I388" s="464" t="b">
        <f t="shared" si="26"/>
        <v>1</v>
      </c>
      <c r="J388" s="464" t="b">
        <f t="shared" si="27"/>
        <v>0</v>
      </c>
      <c r="K388" s="464" t="str">
        <f t="shared" si="28"/>
        <v>a1N36000004vKxlEAE</v>
      </c>
      <c r="L388" s="465" t="s">
        <v>1355</v>
      </c>
      <c r="M388" s="131"/>
      <c r="N388" s="68"/>
      <c r="AM388" s="5"/>
      <c r="AN388" s="5"/>
    </row>
    <row r="389" spans="1:40" ht="280.8" x14ac:dyDescent="0.3">
      <c r="A389" s="367">
        <v>50</v>
      </c>
      <c r="B389" s="384" t="str">
        <f t="shared" si="24"/>
        <v/>
      </c>
      <c r="C389" s="385" t="str">
        <f ca="1">TEXT(IFERROR(INDEX('Overview - Section A'!$A$37:$A$44,MATCH(G389,'Overview - Section A'!$U$37:$U$44,0)),""),"d-mmm-yy") &amp;" to " &amp; TEXT(IFERROR(INDEX('Overview - Section A'!$E$37:$E$44,MATCH(G389,'Overview - Section A'!$U$37:$U$44,0)),""),"d-mmm-yy")</f>
        <v>1-Jul-18 to 31-Dec-18</v>
      </c>
      <c r="D389" s="462"/>
      <c r="E389" s="462"/>
      <c r="F389" s="459" t="str">
        <f t="shared" si="25"/>
        <v/>
      </c>
      <c r="G389" s="463" t="s">
        <v>412</v>
      </c>
      <c r="H389" s="463"/>
      <c r="I389" s="464" t="b">
        <f t="shared" si="26"/>
        <v>1</v>
      </c>
      <c r="J389" s="464" t="b">
        <f t="shared" si="27"/>
        <v>0</v>
      </c>
      <c r="K389" s="464" t="str">
        <f t="shared" si="28"/>
        <v>a1N36000004vKxlEAE</v>
      </c>
      <c r="L389" s="465" t="s">
        <v>1356</v>
      </c>
      <c r="M389" s="131"/>
      <c r="N389" s="68"/>
      <c r="AM389" s="5"/>
      <c r="AN389" s="5"/>
    </row>
    <row r="390" spans="1:40" ht="280.8" x14ac:dyDescent="0.3">
      <c r="A390" s="367">
        <v>50</v>
      </c>
      <c r="B390" s="384" t="str">
        <f t="shared" si="24"/>
        <v/>
      </c>
      <c r="C390" s="385" t="str">
        <f ca="1">TEXT(IFERROR(INDEX('Overview - Section A'!$A$37:$A$44,MATCH(G390,'Overview - Section A'!$U$37:$U$44,0)),""),"d-mmm-yy") &amp;" to " &amp; TEXT(IFERROR(INDEX('Overview - Section A'!$E$37:$E$44,MATCH(G390,'Overview - Section A'!$U$37:$U$44,0)),""),"d-mmm-yy")</f>
        <v>1-Jan-19 to 30-Jun-19</v>
      </c>
      <c r="D390" s="462"/>
      <c r="E390" s="462"/>
      <c r="F390" s="459" t="str">
        <f t="shared" si="25"/>
        <v/>
      </c>
      <c r="G390" s="463" t="s">
        <v>414</v>
      </c>
      <c r="H390" s="463"/>
      <c r="I390" s="464" t="b">
        <f t="shared" si="26"/>
        <v>1</v>
      </c>
      <c r="J390" s="464" t="b">
        <f t="shared" si="27"/>
        <v>0</v>
      </c>
      <c r="K390" s="464" t="str">
        <f t="shared" si="28"/>
        <v>a1N36000004vKxlEAE</v>
      </c>
      <c r="L390" s="465" t="s">
        <v>1357</v>
      </c>
      <c r="M390" s="131"/>
      <c r="N390" s="68"/>
      <c r="AM390" s="5"/>
      <c r="AN390" s="5"/>
    </row>
    <row r="391" spans="1:40" ht="280.8" x14ac:dyDescent="0.3">
      <c r="A391" s="367">
        <v>50</v>
      </c>
      <c r="B391" s="384" t="str">
        <f t="shared" si="24"/>
        <v/>
      </c>
      <c r="C391" s="385" t="str">
        <f ca="1">TEXT(IFERROR(INDEX('Overview - Section A'!$A$37:$A$44,MATCH(G391,'Overview - Section A'!$U$37:$U$44,0)),""),"d-mmm-yy") &amp;" to " &amp; TEXT(IFERROR(INDEX('Overview - Section A'!$E$37:$E$44,MATCH(G391,'Overview - Section A'!$U$37:$U$44,0)),""),"d-mmm-yy")</f>
        <v>1-Jul-19 to 31-Dec-19</v>
      </c>
      <c r="D391" s="462"/>
      <c r="E391" s="462"/>
      <c r="F391" s="459" t="str">
        <f t="shared" si="25"/>
        <v/>
      </c>
      <c r="G391" s="463" t="s">
        <v>416</v>
      </c>
      <c r="H391" s="463"/>
      <c r="I391" s="464" t="b">
        <f t="shared" si="26"/>
        <v>1</v>
      </c>
      <c r="J391" s="464" t="b">
        <f t="shared" si="27"/>
        <v>0</v>
      </c>
      <c r="K391" s="464" t="str">
        <f t="shared" si="28"/>
        <v>a1N36000004vKxlEAE</v>
      </c>
      <c r="L391" s="465" t="s">
        <v>1358</v>
      </c>
      <c r="M391" s="131"/>
      <c r="N391" s="68"/>
      <c r="AM391" s="5"/>
      <c r="AN391" s="5"/>
    </row>
    <row r="392" spans="1:40" ht="280.8" x14ac:dyDescent="0.3">
      <c r="A392" s="367">
        <v>50</v>
      </c>
      <c r="B392" s="384" t="str">
        <f t="shared" si="24"/>
        <v/>
      </c>
      <c r="C392" s="385" t="str">
        <f ca="1">TEXT(IFERROR(INDEX('Overview - Section A'!$A$37:$A$44,MATCH(G392,'Overview - Section A'!$U$37:$U$44,0)),""),"d-mmm-yy") &amp;" to " &amp; TEXT(IFERROR(INDEX('Overview - Section A'!$E$37:$E$44,MATCH(G392,'Overview - Section A'!$U$37:$U$44,0)),""),"d-mmm-yy")</f>
        <v>1-Jan-20 to 30-Jun-20</v>
      </c>
      <c r="D392" s="462"/>
      <c r="E392" s="462"/>
      <c r="F392" s="459" t="str">
        <f t="shared" si="25"/>
        <v/>
      </c>
      <c r="G392" s="463" t="s">
        <v>418</v>
      </c>
      <c r="H392" s="463"/>
      <c r="I392" s="464" t="b">
        <f t="shared" si="26"/>
        <v>1</v>
      </c>
      <c r="J392" s="464" t="b">
        <f t="shared" si="27"/>
        <v>0</v>
      </c>
      <c r="K392" s="464" t="str">
        <f t="shared" si="28"/>
        <v>a1N36000004vKxlEAE</v>
      </c>
      <c r="L392" s="465" t="s">
        <v>1359</v>
      </c>
      <c r="M392" s="131"/>
      <c r="N392" s="68"/>
      <c r="AM392" s="5"/>
      <c r="AN392" s="5"/>
    </row>
    <row r="393" spans="1:40" ht="280.8" x14ac:dyDescent="0.3">
      <c r="A393" s="367">
        <v>50</v>
      </c>
      <c r="B393" s="384" t="str">
        <f t="shared" si="24"/>
        <v/>
      </c>
      <c r="C393" s="385" t="str">
        <f ca="1">TEXT(IFERROR(INDEX('Overview - Section A'!$A$37:$A$44,MATCH(G393,'Overview - Section A'!$U$37:$U$44,0)),""),"d-mmm-yy") &amp;" to " &amp; TEXT(IFERROR(INDEX('Overview - Section A'!$E$37:$E$44,MATCH(G393,'Overview - Section A'!$U$37:$U$44,0)),""),"d-mmm-yy")</f>
        <v>1-Jul-20 to 31-Dec-20</v>
      </c>
      <c r="D393" s="462"/>
      <c r="E393" s="462"/>
      <c r="F393" s="459" t="str">
        <f t="shared" si="25"/>
        <v/>
      </c>
      <c r="G393" s="463" t="s">
        <v>420</v>
      </c>
      <c r="H393" s="463"/>
      <c r="I393" s="464" t="b">
        <f t="shared" si="26"/>
        <v>1</v>
      </c>
      <c r="J393" s="464" t="b">
        <f t="shared" si="27"/>
        <v>0</v>
      </c>
      <c r="K393" s="464" t="str">
        <f t="shared" si="28"/>
        <v>a1N36000004vKxlEAE</v>
      </c>
      <c r="L393" s="465" t="s">
        <v>1360</v>
      </c>
      <c r="M393" s="131"/>
      <c r="N393" s="68"/>
      <c r="AM393" s="5"/>
      <c r="AN393" s="5"/>
    </row>
    <row r="394" spans="1:40" ht="280.8" x14ac:dyDescent="0.3">
      <c r="A394" s="367">
        <v>51</v>
      </c>
      <c r="B394" s="384" t="str">
        <f t="shared" si="24"/>
        <v/>
      </c>
      <c r="C394" s="385" t="str">
        <f ca="1">TEXT(IFERROR(INDEX('Overview - Section A'!$A$37:$A$44,MATCH(G394,'Overview - Section A'!$U$37:$U$44,0)),""),"d-mmm-yy") &amp;" to " &amp; TEXT(IFERROR(INDEX('Overview - Section A'!$E$37:$E$44,MATCH(G394,'Overview - Section A'!$U$37:$U$44,0)),""),"d-mmm-yy")</f>
        <v>1-Jan-18 to 30-Jun-18</v>
      </c>
      <c r="D394" s="462"/>
      <c r="E394" s="462"/>
      <c r="F394" s="459" t="str">
        <f t="shared" si="25"/>
        <v/>
      </c>
      <c r="G394" s="463" t="s">
        <v>410</v>
      </c>
      <c r="H394" s="463"/>
      <c r="I394" s="464" t="b">
        <f t="shared" si="26"/>
        <v>1</v>
      </c>
      <c r="J394" s="464" t="b">
        <f t="shared" si="27"/>
        <v>0</v>
      </c>
      <c r="K394" s="464" t="str">
        <f t="shared" si="28"/>
        <v>a1N36000004vKxmEAE</v>
      </c>
      <c r="L394" s="465" t="s">
        <v>1361</v>
      </c>
      <c r="M394" s="131"/>
      <c r="N394" s="68"/>
      <c r="AM394" s="5"/>
      <c r="AN394" s="5"/>
    </row>
    <row r="395" spans="1:40" ht="280.8" x14ac:dyDescent="0.3">
      <c r="A395" s="367">
        <v>51</v>
      </c>
      <c r="B395" s="384" t="str">
        <f t="shared" si="24"/>
        <v/>
      </c>
      <c r="C395" s="385" t="str">
        <f ca="1">TEXT(IFERROR(INDEX('Overview - Section A'!$A$37:$A$44,MATCH(G395,'Overview - Section A'!$U$37:$U$44,0)),""),"d-mmm-yy") &amp;" to " &amp; TEXT(IFERROR(INDEX('Overview - Section A'!$E$37:$E$44,MATCH(G395,'Overview - Section A'!$U$37:$U$44,0)),""),"d-mmm-yy")</f>
        <v>1-Jul-18 to 31-Dec-18</v>
      </c>
      <c r="D395" s="462"/>
      <c r="E395" s="462"/>
      <c r="F395" s="459" t="str">
        <f t="shared" si="25"/>
        <v/>
      </c>
      <c r="G395" s="463" t="s">
        <v>412</v>
      </c>
      <c r="H395" s="463"/>
      <c r="I395" s="464" t="b">
        <f t="shared" si="26"/>
        <v>1</v>
      </c>
      <c r="J395" s="464" t="b">
        <f t="shared" si="27"/>
        <v>0</v>
      </c>
      <c r="K395" s="464" t="str">
        <f t="shared" si="28"/>
        <v>a1N36000004vKxmEAE</v>
      </c>
      <c r="L395" s="465" t="s">
        <v>1362</v>
      </c>
      <c r="M395" s="131"/>
      <c r="N395" s="68"/>
      <c r="AM395" s="5"/>
      <c r="AN395" s="5"/>
    </row>
    <row r="396" spans="1:40" ht="280.8" x14ac:dyDescent="0.3">
      <c r="A396" s="367">
        <v>51</v>
      </c>
      <c r="B396" s="384" t="str">
        <f t="shared" si="24"/>
        <v/>
      </c>
      <c r="C396" s="385" t="str">
        <f ca="1">TEXT(IFERROR(INDEX('Overview - Section A'!$A$37:$A$44,MATCH(G396,'Overview - Section A'!$U$37:$U$44,0)),""),"d-mmm-yy") &amp;" to " &amp; TEXT(IFERROR(INDEX('Overview - Section A'!$E$37:$E$44,MATCH(G396,'Overview - Section A'!$U$37:$U$44,0)),""),"d-mmm-yy")</f>
        <v>1-Jan-19 to 30-Jun-19</v>
      </c>
      <c r="D396" s="462"/>
      <c r="E396" s="462"/>
      <c r="F396" s="459" t="str">
        <f t="shared" si="25"/>
        <v/>
      </c>
      <c r="G396" s="463" t="s">
        <v>414</v>
      </c>
      <c r="H396" s="463"/>
      <c r="I396" s="464" t="b">
        <f t="shared" si="26"/>
        <v>1</v>
      </c>
      <c r="J396" s="464" t="b">
        <f t="shared" si="27"/>
        <v>0</v>
      </c>
      <c r="K396" s="464" t="str">
        <f t="shared" si="28"/>
        <v>a1N36000004vKxmEAE</v>
      </c>
      <c r="L396" s="465" t="s">
        <v>1363</v>
      </c>
      <c r="M396" s="131"/>
      <c r="N396" s="68"/>
      <c r="AM396" s="5"/>
      <c r="AN396" s="5"/>
    </row>
    <row r="397" spans="1:40" ht="280.8" x14ac:dyDescent="0.3">
      <c r="A397" s="367">
        <v>51</v>
      </c>
      <c r="B397" s="384" t="str">
        <f t="shared" si="24"/>
        <v/>
      </c>
      <c r="C397" s="385" t="str">
        <f ca="1">TEXT(IFERROR(INDEX('Overview - Section A'!$A$37:$A$44,MATCH(G397,'Overview - Section A'!$U$37:$U$44,0)),""),"d-mmm-yy") &amp;" to " &amp; TEXT(IFERROR(INDEX('Overview - Section A'!$E$37:$E$44,MATCH(G397,'Overview - Section A'!$U$37:$U$44,0)),""),"d-mmm-yy")</f>
        <v>1-Jul-19 to 31-Dec-19</v>
      </c>
      <c r="D397" s="462"/>
      <c r="E397" s="462"/>
      <c r="F397" s="459" t="str">
        <f t="shared" si="25"/>
        <v/>
      </c>
      <c r="G397" s="463" t="s">
        <v>416</v>
      </c>
      <c r="H397" s="463"/>
      <c r="I397" s="464" t="b">
        <f t="shared" si="26"/>
        <v>1</v>
      </c>
      <c r="J397" s="464" t="b">
        <f t="shared" si="27"/>
        <v>0</v>
      </c>
      <c r="K397" s="464" t="str">
        <f t="shared" si="28"/>
        <v>a1N36000004vKxmEAE</v>
      </c>
      <c r="L397" s="465" t="s">
        <v>1364</v>
      </c>
      <c r="M397" s="131"/>
      <c r="N397" s="68"/>
      <c r="AM397" s="5"/>
      <c r="AN397" s="5"/>
    </row>
    <row r="398" spans="1:40" ht="280.8" x14ac:dyDescent="0.3">
      <c r="A398" s="367">
        <v>51</v>
      </c>
      <c r="B398" s="384" t="str">
        <f t="shared" si="24"/>
        <v/>
      </c>
      <c r="C398" s="385" t="str">
        <f ca="1">TEXT(IFERROR(INDEX('Overview - Section A'!$A$37:$A$44,MATCH(G398,'Overview - Section A'!$U$37:$U$44,0)),""),"d-mmm-yy") &amp;" to " &amp; TEXT(IFERROR(INDEX('Overview - Section A'!$E$37:$E$44,MATCH(G398,'Overview - Section A'!$U$37:$U$44,0)),""),"d-mmm-yy")</f>
        <v>1-Jan-20 to 30-Jun-20</v>
      </c>
      <c r="D398" s="462"/>
      <c r="E398" s="462"/>
      <c r="F398" s="459" t="str">
        <f t="shared" si="25"/>
        <v/>
      </c>
      <c r="G398" s="463" t="s">
        <v>418</v>
      </c>
      <c r="H398" s="463"/>
      <c r="I398" s="464" t="b">
        <f t="shared" si="26"/>
        <v>1</v>
      </c>
      <c r="J398" s="464" t="b">
        <f t="shared" si="27"/>
        <v>0</v>
      </c>
      <c r="K398" s="464" t="str">
        <f t="shared" si="28"/>
        <v>a1N36000004vKxmEAE</v>
      </c>
      <c r="L398" s="465" t="s">
        <v>1365</v>
      </c>
      <c r="M398" s="131"/>
      <c r="N398" s="68"/>
      <c r="AM398" s="5"/>
      <c r="AN398" s="5"/>
    </row>
    <row r="399" spans="1:40" ht="280.8" x14ac:dyDescent="0.3">
      <c r="A399" s="367">
        <v>51</v>
      </c>
      <c r="B399" s="384" t="str">
        <f t="shared" si="24"/>
        <v/>
      </c>
      <c r="C399" s="385" t="str">
        <f ca="1">TEXT(IFERROR(INDEX('Overview - Section A'!$A$37:$A$44,MATCH(G399,'Overview - Section A'!$U$37:$U$44,0)),""),"d-mmm-yy") &amp;" to " &amp; TEXT(IFERROR(INDEX('Overview - Section A'!$E$37:$E$44,MATCH(G399,'Overview - Section A'!$U$37:$U$44,0)),""),"d-mmm-yy")</f>
        <v>1-Jul-20 to 31-Dec-20</v>
      </c>
      <c r="D399" s="462"/>
      <c r="E399" s="462"/>
      <c r="F399" s="459" t="str">
        <f t="shared" si="25"/>
        <v/>
      </c>
      <c r="G399" s="463" t="s">
        <v>420</v>
      </c>
      <c r="H399" s="463"/>
      <c r="I399" s="464" t="b">
        <f t="shared" si="26"/>
        <v>1</v>
      </c>
      <c r="J399" s="464" t="b">
        <f t="shared" si="27"/>
        <v>0</v>
      </c>
      <c r="K399" s="464" t="str">
        <f t="shared" si="28"/>
        <v>a1N36000004vKxmEAE</v>
      </c>
      <c r="L399" s="465" t="s">
        <v>1366</v>
      </c>
      <c r="M399" s="131"/>
      <c r="N399" s="68"/>
      <c r="AM399" s="5"/>
      <c r="AN399" s="5"/>
    </row>
    <row r="400" spans="1:40" ht="280.8" x14ac:dyDescent="0.3">
      <c r="A400" s="367">
        <v>52</v>
      </c>
      <c r="B400" s="384" t="str">
        <f t="shared" si="24"/>
        <v/>
      </c>
      <c r="C400" s="385" t="str">
        <f ca="1">TEXT(IFERROR(INDEX('Overview - Section A'!$A$37:$A$44,MATCH(G400,'Overview - Section A'!$U$37:$U$44,0)),""),"d-mmm-yy") &amp;" to " &amp; TEXT(IFERROR(INDEX('Overview - Section A'!$E$37:$E$44,MATCH(G400,'Overview - Section A'!$U$37:$U$44,0)),""),"d-mmm-yy")</f>
        <v>1-Jan-18 to 30-Jun-18</v>
      </c>
      <c r="D400" s="462"/>
      <c r="E400" s="462"/>
      <c r="F400" s="459" t="str">
        <f t="shared" si="25"/>
        <v/>
      </c>
      <c r="G400" s="463" t="s">
        <v>410</v>
      </c>
      <c r="H400" s="463"/>
      <c r="I400" s="464" t="b">
        <f t="shared" si="26"/>
        <v>1</v>
      </c>
      <c r="J400" s="464" t="b">
        <f t="shared" si="27"/>
        <v>0</v>
      </c>
      <c r="K400" s="464" t="str">
        <f t="shared" si="28"/>
        <v>a1N36000004vKxnEAE</v>
      </c>
      <c r="L400" s="465" t="s">
        <v>1367</v>
      </c>
      <c r="M400" s="131"/>
      <c r="N400" s="68"/>
      <c r="AM400" s="5"/>
      <c r="AN400" s="5"/>
    </row>
    <row r="401" spans="1:40" ht="280.8" x14ac:dyDescent="0.3">
      <c r="A401" s="367">
        <v>52</v>
      </c>
      <c r="B401" s="384" t="str">
        <f t="shared" si="24"/>
        <v/>
      </c>
      <c r="C401" s="385" t="str">
        <f ca="1">TEXT(IFERROR(INDEX('Overview - Section A'!$A$37:$A$44,MATCH(G401,'Overview - Section A'!$U$37:$U$44,0)),""),"d-mmm-yy") &amp;" to " &amp; TEXT(IFERROR(INDEX('Overview - Section A'!$E$37:$E$44,MATCH(G401,'Overview - Section A'!$U$37:$U$44,0)),""),"d-mmm-yy")</f>
        <v>1-Jul-18 to 31-Dec-18</v>
      </c>
      <c r="D401" s="462"/>
      <c r="E401" s="462"/>
      <c r="F401" s="459" t="str">
        <f t="shared" si="25"/>
        <v/>
      </c>
      <c r="G401" s="463" t="s">
        <v>412</v>
      </c>
      <c r="H401" s="463"/>
      <c r="I401" s="464" t="b">
        <f t="shared" si="26"/>
        <v>1</v>
      </c>
      <c r="J401" s="464" t="b">
        <f t="shared" si="27"/>
        <v>0</v>
      </c>
      <c r="K401" s="464" t="str">
        <f t="shared" si="28"/>
        <v>a1N36000004vKxnEAE</v>
      </c>
      <c r="L401" s="465" t="s">
        <v>1368</v>
      </c>
      <c r="M401" s="131"/>
      <c r="N401" s="68"/>
      <c r="AM401" s="5"/>
      <c r="AN401" s="5"/>
    </row>
    <row r="402" spans="1:40" ht="280.8" x14ac:dyDescent="0.3">
      <c r="A402" s="367">
        <v>52</v>
      </c>
      <c r="B402" s="384" t="str">
        <f t="shared" si="24"/>
        <v/>
      </c>
      <c r="C402" s="385" t="str">
        <f ca="1">TEXT(IFERROR(INDEX('Overview - Section A'!$A$37:$A$44,MATCH(G402,'Overview - Section A'!$U$37:$U$44,0)),""),"d-mmm-yy") &amp;" to " &amp; TEXT(IFERROR(INDEX('Overview - Section A'!$E$37:$E$44,MATCH(G402,'Overview - Section A'!$U$37:$U$44,0)),""),"d-mmm-yy")</f>
        <v>1-Jan-19 to 30-Jun-19</v>
      </c>
      <c r="D402" s="462"/>
      <c r="E402" s="462"/>
      <c r="F402" s="459" t="str">
        <f t="shared" si="25"/>
        <v/>
      </c>
      <c r="G402" s="463" t="s">
        <v>414</v>
      </c>
      <c r="H402" s="463"/>
      <c r="I402" s="464" t="b">
        <f t="shared" si="26"/>
        <v>1</v>
      </c>
      <c r="J402" s="464" t="b">
        <f t="shared" si="27"/>
        <v>0</v>
      </c>
      <c r="K402" s="464" t="str">
        <f t="shared" si="28"/>
        <v>a1N36000004vKxnEAE</v>
      </c>
      <c r="L402" s="465" t="s">
        <v>1369</v>
      </c>
      <c r="M402" s="131"/>
      <c r="N402" s="68"/>
      <c r="AM402" s="5"/>
      <c r="AN402" s="5"/>
    </row>
    <row r="403" spans="1:40" ht="280.8" x14ac:dyDescent="0.3">
      <c r="A403" s="367">
        <v>52</v>
      </c>
      <c r="B403" s="384" t="str">
        <f t="shared" si="24"/>
        <v/>
      </c>
      <c r="C403" s="385" t="str">
        <f ca="1">TEXT(IFERROR(INDEX('Overview - Section A'!$A$37:$A$44,MATCH(G403,'Overview - Section A'!$U$37:$U$44,0)),""),"d-mmm-yy") &amp;" to " &amp; TEXT(IFERROR(INDEX('Overview - Section A'!$E$37:$E$44,MATCH(G403,'Overview - Section A'!$U$37:$U$44,0)),""),"d-mmm-yy")</f>
        <v>1-Jul-19 to 31-Dec-19</v>
      </c>
      <c r="D403" s="462"/>
      <c r="E403" s="462"/>
      <c r="F403" s="459" t="str">
        <f t="shared" si="25"/>
        <v/>
      </c>
      <c r="G403" s="463" t="s">
        <v>416</v>
      </c>
      <c r="H403" s="463"/>
      <c r="I403" s="464" t="b">
        <f t="shared" si="26"/>
        <v>1</v>
      </c>
      <c r="J403" s="464" t="b">
        <f t="shared" si="27"/>
        <v>0</v>
      </c>
      <c r="K403" s="464" t="str">
        <f t="shared" si="28"/>
        <v>a1N36000004vKxnEAE</v>
      </c>
      <c r="L403" s="465" t="s">
        <v>1370</v>
      </c>
      <c r="M403" s="131"/>
      <c r="N403" s="68"/>
      <c r="AM403" s="5"/>
      <c r="AN403" s="5"/>
    </row>
    <row r="404" spans="1:40" ht="280.8" x14ac:dyDescent="0.3">
      <c r="A404" s="367">
        <v>52</v>
      </c>
      <c r="B404" s="384" t="str">
        <f t="shared" si="24"/>
        <v/>
      </c>
      <c r="C404" s="385" t="str">
        <f ca="1">TEXT(IFERROR(INDEX('Overview - Section A'!$A$37:$A$44,MATCH(G404,'Overview - Section A'!$U$37:$U$44,0)),""),"d-mmm-yy") &amp;" to " &amp; TEXT(IFERROR(INDEX('Overview - Section A'!$E$37:$E$44,MATCH(G404,'Overview - Section A'!$U$37:$U$44,0)),""),"d-mmm-yy")</f>
        <v>1-Jan-20 to 30-Jun-20</v>
      </c>
      <c r="D404" s="462"/>
      <c r="E404" s="462"/>
      <c r="F404" s="459" t="str">
        <f t="shared" si="25"/>
        <v/>
      </c>
      <c r="G404" s="463" t="s">
        <v>418</v>
      </c>
      <c r="H404" s="463"/>
      <c r="I404" s="464" t="b">
        <f t="shared" si="26"/>
        <v>1</v>
      </c>
      <c r="J404" s="464" t="b">
        <f t="shared" si="27"/>
        <v>0</v>
      </c>
      <c r="K404" s="464" t="str">
        <f t="shared" si="28"/>
        <v>a1N36000004vKxnEAE</v>
      </c>
      <c r="L404" s="465" t="s">
        <v>1371</v>
      </c>
      <c r="M404" s="131"/>
      <c r="N404" s="68"/>
      <c r="AM404" s="5"/>
      <c r="AN404" s="5"/>
    </row>
    <row r="405" spans="1:40" ht="280.8" x14ac:dyDescent="0.3">
      <c r="A405" s="367">
        <v>52</v>
      </c>
      <c r="B405" s="384" t="str">
        <f t="shared" si="24"/>
        <v/>
      </c>
      <c r="C405" s="385" t="str">
        <f ca="1">TEXT(IFERROR(INDEX('Overview - Section A'!$A$37:$A$44,MATCH(G405,'Overview - Section A'!$U$37:$U$44,0)),""),"d-mmm-yy") &amp;" to " &amp; TEXT(IFERROR(INDEX('Overview - Section A'!$E$37:$E$44,MATCH(G405,'Overview - Section A'!$U$37:$U$44,0)),""),"d-mmm-yy")</f>
        <v>1-Jul-20 to 31-Dec-20</v>
      </c>
      <c r="D405" s="462"/>
      <c r="E405" s="462"/>
      <c r="F405" s="459" t="str">
        <f t="shared" si="25"/>
        <v/>
      </c>
      <c r="G405" s="463" t="s">
        <v>420</v>
      </c>
      <c r="H405" s="463"/>
      <c r="I405" s="464" t="b">
        <f t="shared" si="26"/>
        <v>1</v>
      </c>
      <c r="J405" s="464" t="b">
        <f t="shared" si="27"/>
        <v>0</v>
      </c>
      <c r="K405" s="464" t="str">
        <f t="shared" si="28"/>
        <v>a1N36000004vKxnEAE</v>
      </c>
      <c r="L405" s="465" t="s">
        <v>1372</v>
      </c>
      <c r="M405" s="131"/>
      <c r="N405" s="68"/>
      <c r="AM405" s="5"/>
      <c r="AN405" s="5"/>
    </row>
    <row r="406" spans="1:40" ht="280.8" x14ac:dyDescent="0.3">
      <c r="A406" s="367">
        <v>53</v>
      </c>
      <c r="B406" s="384" t="str">
        <f t="shared" si="24"/>
        <v/>
      </c>
      <c r="C406" s="385" t="str">
        <f ca="1">TEXT(IFERROR(INDEX('Overview - Section A'!$A$37:$A$44,MATCH(G406,'Overview - Section A'!$U$37:$U$44,0)),""),"d-mmm-yy") &amp;" to " &amp; TEXT(IFERROR(INDEX('Overview - Section A'!$E$37:$E$44,MATCH(G406,'Overview - Section A'!$U$37:$U$44,0)),""),"d-mmm-yy")</f>
        <v>1-Jan-18 to 30-Jun-18</v>
      </c>
      <c r="D406" s="462"/>
      <c r="E406" s="462"/>
      <c r="F406" s="459" t="str">
        <f t="shared" si="25"/>
        <v/>
      </c>
      <c r="G406" s="463" t="s">
        <v>410</v>
      </c>
      <c r="H406" s="463"/>
      <c r="I406" s="464" t="b">
        <f t="shared" si="26"/>
        <v>1</v>
      </c>
      <c r="J406" s="464" t="b">
        <f t="shared" si="27"/>
        <v>0</v>
      </c>
      <c r="K406" s="464" t="str">
        <f t="shared" si="28"/>
        <v>a1N36000004vKxoEAE</v>
      </c>
      <c r="L406" s="465" t="s">
        <v>1373</v>
      </c>
      <c r="M406" s="131"/>
      <c r="N406" s="68"/>
      <c r="AM406" s="5"/>
      <c r="AN406" s="5"/>
    </row>
    <row r="407" spans="1:40" ht="280.8" x14ac:dyDescent="0.3">
      <c r="A407" s="367">
        <v>53</v>
      </c>
      <c r="B407" s="384" t="str">
        <f t="shared" si="24"/>
        <v/>
      </c>
      <c r="C407" s="385" t="str">
        <f ca="1">TEXT(IFERROR(INDEX('Overview - Section A'!$A$37:$A$44,MATCH(G407,'Overview - Section A'!$U$37:$U$44,0)),""),"d-mmm-yy") &amp;" to " &amp; TEXT(IFERROR(INDEX('Overview - Section A'!$E$37:$E$44,MATCH(G407,'Overview - Section A'!$U$37:$U$44,0)),""),"d-mmm-yy")</f>
        <v>1-Jul-18 to 31-Dec-18</v>
      </c>
      <c r="D407" s="462"/>
      <c r="E407" s="462"/>
      <c r="F407" s="459" t="str">
        <f t="shared" si="25"/>
        <v/>
      </c>
      <c r="G407" s="463" t="s">
        <v>412</v>
      </c>
      <c r="H407" s="463"/>
      <c r="I407" s="464" t="b">
        <f t="shared" si="26"/>
        <v>1</v>
      </c>
      <c r="J407" s="464" t="b">
        <f t="shared" si="27"/>
        <v>0</v>
      </c>
      <c r="K407" s="464" t="str">
        <f t="shared" si="28"/>
        <v>a1N36000004vKxoEAE</v>
      </c>
      <c r="L407" s="465" t="s">
        <v>1374</v>
      </c>
      <c r="M407" s="131"/>
      <c r="N407" s="68"/>
      <c r="AM407" s="5"/>
      <c r="AN407" s="5"/>
    </row>
    <row r="408" spans="1:40" ht="280.8" x14ac:dyDescent="0.3">
      <c r="A408" s="367">
        <v>53</v>
      </c>
      <c r="B408" s="384" t="str">
        <f t="shared" si="24"/>
        <v/>
      </c>
      <c r="C408" s="385" t="str">
        <f ca="1">TEXT(IFERROR(INDEX('Overview - Section A'!$A$37:$A$44,MATCH(G408,'Overview - Section A'!$U$37:$U$44,0)),""),"d-mmm-yy") &amp;" to " &amp; TEXT(IFERROR(INDEX('Overview - Section A'!$E$37:$E$44,MATCH(G408,'Overview - Section A'!$U$37:$U$44,0)),""),"d-mmm-yy")</f>
        <v>1-Jan-19 to 30-Jun-19</v>
      </c>
      <c r="D408" s="462"/>
      <c r="E408" s="462"/>
      <c r="F408" s="459" t="str">
        <f t="shared" si="25"/>
        <v/>
      </c>
      <c r="G408" s="463" t="s">
        <v>414</v>
      </c>
      <c r="H408" s="463"/>
      <c r="I408" s="464" t="b">
        <f t="shared" si="26"/>
        <v>1</v>
      </c>
      <c r="J408" s="464" t="b">
        <f t="shared" si="27"/>
        <v>0</v>
      </c>
      <c r="K408" s="464" t="str">
        <f t="shared" si="28"/>
        <v>a1N36000004vKxoEAE</v>
      </c>
      <c r="L408" s="465" t="s">
        <v>1375</v>
      </c>
      <c r="M408" s="131"/>
      <c r="N408" s="68"/>
      <c r="AM408" s="5"/>
      <c r="AN408" s="5"/>
    </row>
    <row r="409" spans="1:40" ht="280.8" x14ac:dyDescent="0.3">
      <c r="A409" s="367">
        <v>53</v>
      </c>
      <c r="B409" s="384" t="str">
        <f t="shared" si="24"/>
        <v/>
      </c>
      <c r="C409" s="385" t="str">
        <f ca="1">TEXT(IFERROR(INDEX('Overview - Section A'!$A$37:$A$44,MATCH(G409,'Overview - Section A'!$U$37:$U$44,0)),""),"d-mmm-yy") &amp;" to " &amp; TEXT(IFERROR(INDEX('Overview - Section A'!$E$37:$E$44,MATCH(G409,'Overview - Section A'!$U$37:$U$44,0)),""),"d-mmm-yy")</f>
        <v>1-Jul-19 to 31-Dec-19</v>
      </c>
      <c r="D409" s="462"/>
      <c r="E409" s="462"/>
      <c r="F409" s="459" t="str">
        <f t="shared" si="25"/>
        <v/>
      </c>
      <c r="G409" s="463" t="s">
        <v>416</v>
      </c>
      <c r="H409" s="463"/>
      <c r="I409" s="464" t="b">
        <f t="shared" si="26"/>
        <v>1</v>
      </c>
      <c r="J409" s="464" t="b">
        <f t="shared" si="27"/>
        <v>0</v>
      </c>
      <c r="K409" s="464" t="str">
        <f t="shared" si="28"/>
        <v>a1N36000004vKxoEAE</v>
      </c>
      <c r="L409" s="465" t="s">
        <v>1376</v>
      </c>
      <c r="M409" s="131"/>
      <c r="N409" s="68"/>
      <c r="AM409" s="5"/>
      <c r="AN409" s="5"/>
    </row>
    <row r="410" spans="1:40" ht="280.8" x14ac:dyDescent="0.3">
      <c r="A410" s="367">
        <v>53</v>
      </c>
      <c r="B410" s="384" t="str">
        <f t="shared" si="24"/>
        <v/>
      </c>
      <c r="C410" s="385" t="str">
        <f ca="1">TEXT(IFERROR(INDEX('Overview - Section A'!$A$37:$A$44,MATCH(G410,'Overview - Section A'!$U$37:$U$44,0)),""),"d-mmm-yy") &amp;" to " &amp; TEXT(IFERROR(INDEX('Overview - Section A'!$E$37:$E$44,MATCH(G410,'Overview - Section A'!$U$37:$U$44,0)),""),"d-mmm-yy")</f>
        <v>1-Jan-20 to 30-Jun-20</v>
      </c>
      <c r="D410" s="462"/>
      <c r="E410" s="462"/>
      <c r="F410" s="459" t="str">
        <f t="shared" si="25"/>
        <v/>
      </c>
      <c r="G410" s="463" t="s">
        <v>418</v>
      </c>
      <c r="H410" s="463"/>
      <c r="I410" s="464" t="b">
        <f t="shared" si="26"/>
        <v>1</v>
      </c>
      <c r="J410" s="464" t="b">
        <f t="shared" si="27"/>
        <v>0</v>
      </c>
      <c r="K410" s="464" t="str">
        <f t="shared" si="28"/>
        <v>a1N36000004vKxoEAE</v>
      </c>
      <c r="L410" s="465" t="s">
        <v>1377</v>
      </c>
      <c r="M410" s="131"/>
      <c r="N410" s="68"/>
      <c r="AM410" s="5"/>
      <c r="AN410" s="5"/>
    </row>
    <row r="411" spans="1:40" ht="280.8" x14ac:dyDescent="0.3">
      <c r="A411" s="367">
        <v>53</v>
      </c>
      <c r="B411" s="384" t="str">
        <f t="shared" si="24"/>
        <v/>
      </c>
      <c r="C411" s="385" t="str">
        <f ca="1">TEXT(IFERROR(INDEX('Overview - Section A'!$A$37:$A$44,MATCH(G411,'Overview - Section A'!$U$37:$U$44,0)),""),"d-mmm-yy") &amp;" to " &amp; TEXT(IFERROR(INDEX('Overview - Section A'!$E$37:$E$44,MATCH(G411,'Overview - Section A'!$U$37:$U$44,0)),""),"d-mmm-yy")</f>
        <v>1-Jul-20 to 31-Dec-20</v>
      </c>
      <c r="D411" s="462"/>
      <c r="E411" s="462"/>
      <c r="F411" s="459" t="str">
        <f t="shared" si="25"/>
        <v/>
      </c>
      <c r="G411" s="463" t="s">
        <v>420</v>
      </c>
      <c r="H411" s="463"/>
      <c r="I411" s="464" t="b">
        <f t="shared" si="26"/>
        <v>1</v>
      </c>
      <c r="J411" s="464" t="b">
        <f t="shared" si="27"/>
        <v>0</v>
      </c>
      <c r="K411" s="464" t="str">
        <f t="shared" si="28"/>
        <v>a1N36000004vKxoEAE</v>
      </c>
      <c r="L411" s="465" t="s">
        <v>1378</v>
      </c>
      <c r="M411" s="131"/>
      <c r="N411" s="68"/>
      <c r="AM411" s="5"/>
      <c r="AN411" s="5"/>
    </row>
    <row r="412" spans="1:40" ht="280.8" x14ac:dyDescent="0.3">
      <c r="A412" s="367">
        <v>54</v>
      </c>
      <c r="B412" s="384" t="str">
        <f t="shared" si="24"/>
        <v/>
      </c>
      <c r="C412" s="385" t="str">
        <f ca="1">TEXT(IFERROR(INDEX('Overview - Section A'!$A$37:$A$44,MATCH(G412,'Overview - Section A'!$U$37:$U$44,0)),""),"d-mmm-yy") &amp;" to " &amp; TEXT(IFERROR(INDEX('Overview - Section A'!$E$37:$E$44,MATCH(G412,'Overview - Section A'!$U$37:$U$44,0)),""),"d-mmm-yy")</f>
        <v>1-Jan-18 to 30-Jun-18</v>
      </c>
      <c r="D412" s="462"/>
      <c r="E412" s="462"/>
      <c r="F412" s="459" t="str">
        <f t="shared" si="25"/>
        <v/>
      </c>
      <c r="G412" s="463" t="s">
        <v>410</v>
      </c>
      <c r="H412" s="463"/>
      <c r="I412" s="464" t="b">
        <f t="shared" si="26"/>
        <v>1</v>
      </c>
      <c r="J412" s="464" t="b">
        <f t="shared" si="27"/>
        <v>0</v>
      </c>
      <c r="K412" s="464" t="str">
        <f t="shared" si="28"/>
        <v>a1N36000004vKxpEAE</v>
      </c>
      <c r="L412" s="465" t="s">
        <v>1379</v>
      </c>
      <c r="M412" s="131"/>
      <c r="N412" s="68"/>
      <c r="AM412" s="5"/>
      <c r="AN412" s="5"/>
    </row>
    <row r="413" spans="1:40" ht="280.8" x14ac:dyDescent="0.3">
      <c r="A413" s="367">
        <v>54</v>
      </c>
      <c r="B413" s="384" t="str">
        <f t="shared" si="24"/>
        <v/>
      </c>
      <c r="C413" s="385" t="str">
        <f ca="1">TEXT(IFERROR(INDEX('Overview - Section A'!$A$37:$A$44,MATCH(G413,'Overview - Section A'!$U$37:$U$44,0)),""),"d-mmm-yy") &amp;" to " &amp; TEXT(IFERROR(INDEX('Overview - Section A'!$E$37:$E$44,MATCH(G413,'Overview - Section A'!$U$37:$U$44,0)),""),"d-mmm-yy")</f>
        <v>1-Jul-18 to 31-Dec-18</v>
      </c>
      <c r="D413" s="462"/>
      <c r="E413" s="462"/>
      <c r="F413" s="459" t="str">
        <f t="shared" si="25"/>
        <v/>
      </c>
      <c r="G413" s="463" t="s">
        <v>412</v>
      </c>
      <c r="H413" s="463"/>
      <c r="I413" s="464" t="b">
        <f t="shared" si="26"/>
        <v>1</v>
      </c>
      <c r="J413" s="464" t="b">
        <f t="shared" si="27"/>
        <v>0</v>
      </c>
      <c r="K413" s="464" t="str">
        <f t="shared" si="28"/>
        <v>a1N36000004vKxpEAE</v>
      </c>
      <c r="L413" s="465" t="s">
        <v>1380</v>
      </c>
      <c r="M413" s="131"/>
      <c r="N413" s="68"/>
      <c r="AM413" s="5"/>
      <c r="AN413" s="5"/>
    </row>
    <row r="414" spans="1:40" ht="280.8" x14ac:dyDescent="0.3">
      <c r="A414" s="367">
        <v>54</v>
      </c>
      <c r="B414" s="384" t="str">
        <f t="shared" ref="B414:B477" si="29">IF(A414=A413,"",IF(VLOOKUP(A414,$A$8:$D$90,4,FALSE)=0,"",VLOOKUP(A414,$A$8:$D$90,4,FALSE)))</f>
        <v/>
      </c>
      <c r="C414" s="385" t="str">
        <f ca="1">TEXT(IFERROR(INDEX('Overview - Section A'!$A$37:$A$44,MATCH(G414,'Overview - Section A'!$U$37:$U$44,0)),""),"d-mmm-yy") &amp;" to " &amp; TEXT(IFERROR(INDEX('Overview - Section A'!$E$37:$E$44,MATCH(G414,'Overview - Section A'!$U$37:$U$44,0)),""),"d-mmm-yy")</f>
        <v>1-Jan-19 to 30-Jun-19</v>
      </c>
      <c r="D414" s="462"/>
      <c r="E414" s="462"/>
      <c r="F414" s="459" t="str">
        <f t="shared" ref="F414:F477" si="30">IF(VLOOKUP(A414,$A$8:$D$90,4,FALSE)=0,"",VLOOKUP(A414,$A$8:$D$90,4,FALSE))</f>
        <v/>
      </c>
      <c r="G414" s="463" t="s">
        <v>414</v>
      </c>
      <c r="H414" s="463"/>
      <c r="I414" s="464" t="b">
        <f t="shared" ref="I414:I477" si="31">IFERROR(TRUE,FALSE)</f>
        <v>1</v>
      </c>
      <c r="J414" s="464" t="b">
        <f t="shared" ref="J414:J477" si="32">IFERROR(IF(VLOOKUP(A414,$A$8:$D$90,4,FALSE)&lt;&gt;"",TRUE,FALSE),FALSE)</f>
        <v>0</v>
      </c>
      <c r="K414" s="464" t="str">
        <f t="shared" ref="K414:K477" si="33">IFERROR(VLOOKUP(A414,$A$8:$T$90,20,FALSE),"")</f>
        <v>a1N36000004vKxpEAE</v>
      </c>
      <c r="L414" s="465" t="s">
        <v>1381</v>
      </c>
      <c r="M414" s="131"/>
      <c r="N414" s="68"/>
      <c r="AM414" s="5"/>
      <c r="AN414" s="5"/>
    </row>
    <row r="415" spans="1:40" ht="280.8" x14ac:dyDescent="0.3">
      <c r="A415" s="367">
        <v>54</v>
      </c>
      <c r="B415" s="384" t="str">
        <f t="shared" si="29"/>
        <v/>
      </c>
      <c r="C415" s="385" t="str">
        <f ca="1">TEXT(IFERROR(INDEX('Overview - Section A'!$A$37:$A$44,MATCH(G415,'Overview - Section A'!$U$37:$U$44,0)),""),"d-mmm-yy") &amp;" to " &amp; TEXT(IFERROR(INDEX('Overview - Section A'!$E$37:$E$44,MATCH(G415,'Overview - Section A'!$U$37:$U$44,0)),""),"d-mmm-yy")</f>
        <v>1-Jul-19 to 31-Dec-19</v>
      </c>
      <c r="D415" s="462"/>
      <c r="E415" s="462"/>
      <c r="F415" s="459" t="str">
        <f t="shared" si="30"/>
        <v/>
      </c>
      <c r="G415" s="463" t="s">
        <v>416</v>
      </c>
      <c r="H415" s="463"/>
      <c r="I415" s="464" t="b">
        <f t="shared" si="31"/>
        <v>1</v>
      </c>
      <c r="J415" s="464" t="b">
        <f t="shared" si="32"/>
        <v>0</v>
      </c>
      <c r="K415" s="464" t="str">
        <f t="shared" si="33"/>
        <v>a1N36000004vKxpEAE</v>
      </c>
      <c r="L415" s="465" t="s">
        <v>1382</v>
      </c>
      <c r="M415" s="131"/>
      <c r="N415" s="68"/>
      <c r="AM415" s="5"/>
      <c r="AN415" s="5"/>
    </row>
    <row r="416" spans="1:40" ht="280.8" x14ac:dyDescent="0.3">
      <c r="A416" s="367">
        <v>54</v>
      </c>
      <c r="B416" s="384" t="str">
        <f t="shared" si="29"/>
        <v/>
      </c>
      <c r="C416" s="385" t="str">
        <f ca="1">TEXT(IFERROR(INDEX('Overview - Section A'!$A$37:$A$44,MATCH(G416,'Overview - Section A'!$U$37:$U$44,0)),""),"d-mmm-yy") &amp;" to " &amp; TEXT(IFERROR(INDEX('Overview - Section A'!$E$37:$E$44,MATCH(G416,'Overview - Section A'!$U$37:$U$44,0)),""),"d-mmm-yy")</f>
        <v>1-Jan-20 to 30-Jun-20</v>
      </c>
      <c r="D416" s="462"/>
      <c r="E416" s="462"/>
      <c r="F416" s="459" t="str">
        <f t="shared" si="30"/>
        <v/>
      </c>
      <c r="G416" s="463" t="s">
        <v>418</v>
      </c>
      <c r="H416" s="463"/>
      <c r="I416" s="464" t="b">
        <f t="shared" si="31"/>
        <v>1</v>
      </c>
      <c r="J416" s="464" t="b">
        <f t="shared" si="32"/>
        <v>0</v>
      </c>
      <c r="K416" s="464" t="str">
        <f t="shared" si="33"/>
        <v>a1N36000004vKxpEAE</v>
      </c>
      <c r="L416" s="465" t="s">
        <v>1383</v>
      </c>
      <c r="M416" s="131"/>
      <c r="N416" s="68"/>
      <c r="AM416" s="5"/>
      <c r="AN416" s="5"/>
    </row>
    <row r="417" spans="1:40" ht="280.8" x14ac:dyDescent="0.3">
      <c r="A417" s="367">
        <v>54</v>
      </c>
      <c r="B417" s="384" t="str">
        <f t="shared" si="29"/>
        <v/>
      </c>
      <c r="C417" s="385" t="str">
        <f ca="1">TEXT(IFERROR(INDEX('Overview - Section A'!$A$37:$A$44,MATCH(G417,'Overview - Section A'!$U$37:$U$44,0)),""),"d-mmm-yy") &amp;" to " &amp; TEXT(IFERROR(INDEX('Overview - Section A'!$E$37:$E$44,MATCH(G417,'Overview - Section A'!$U$37:$U$44,0)),""),"d-mmm-yy")</f>
        <v>1-Jul-20 to 31-Dec-20</v>
      </c>
      <c r="D417" s="462"/>
      <c r="E417" s="462"/>
      <c r="F417" s="459" t="str">
        <f t="shared" si="30"/>
        <v/>
      </c>
      <c r="G417" s="463" t="s">
        <v>420</v>
      </c>
      <c r="H417" s="463"/>
      <c r="I417" s="464" t="b">
        <f t="shared" si="31"/>
        <v>1</v>
      </c>
      <c r="J417" s="464" t="b">
        <f t="shared" si="32"/>
        <v>0</v>
      </c>
      <c r="K417" s="464" t="str">
        <f t="shared" si="33"/>
        <v>a1N36000004vKxpEAE</v>
      </c>
      <c r="L417" s="465" t="s">
        <v>1384</v>
      </c>
      <c r="M417" s="131"/>
      <c r="N417" s="68"/>
      <c r="AM417" s="5"/>
      <c r="AN417" s="5"/>
    </row>
    <row r="418" spans="1:40" ht="280.8" x14ac:dyDescent="0.3">
      <c r="A418" s="367">
        <v>55</v>
      </c>
      <c r="B418" s="384" t="str">
        <f t="shared" si="29"/>
        <v/>
      </c>
      <c r="C418" s="385" t="str">
        <f ca="1">TEXT(IFERROR(INDEX('Overview - Section A'!$A$37:$A$44,MATCH(G418,'Overview - Section A'!$U$37:$U$44,0)),""),"d-mmm-yy") &amp;" to " &amp; TEXT(IFERROR(INDEX('Overview - Section A'!$E$37:$E$44,MATCH(G418,'Overview - Section A'!$U$37:$U$44,0)),""),"d-mmm-yy")</f>
        <v>1-Jan-18 to 30-Jun-18</v>
      </c>
      <c r="D418" s="462"/>
      <c r="E418" s="462"/>
      <c r="F418" s="459" t="str">
        <f t="shared" si="30"/>
        <v/>
      </c>
      <c r="G418" s="463" t="s">
        <v>410</v>
      </c>
      <c r="H418" s="463"/>
      <c r="I418" s="464" t="b">
        <f t="shared" si="31"/>
        <v>1</v>
      </c>
      <c r="J418" s="464" t="b">
        <f t="shared" si="32"/>
        <v>0</v>
      </c>
      <c r="K418" s="464" t="str">
        <f t="shared" si="33"/>
        <v>a1N36000004vKxqEAE</v>
      </c>
      <c r="L418" s="465" t="s">
        <v>1385</v>
      </c>
      <c r="M418" s="131"/>
      <c r="N418" s="68"/>
      <c r="AM418" s="5"/>
      <c r="AN418" s="5"/>
    </row>
    <row r="419" spans="1:40" ht="280.8" x14ac:dyDescent="0.3">
      <c r="A419" s="367">
        <v>55</v>
      </c>
      <c r="B419" s="384" t="str">
        <f t="shared" si="29"/>
        <v/>
      </c>
      <c r="C419" s="385" t="str">
        <f ca="1">TEXT(IFERROR(INDEX('Overview - Section A'!$A$37:$A$44,MATCH(G419,'Overview - Section A'!$U$37:$U$44,0)),""),"d-mmm-yy") &amp;" to " &amp; TEXT(IFERROR(INDEX('Overview - Section A'!$E$37:$E$44,MATCH(G419,'Overview - Section A'!$U$37:$U$44,0)),""),"d-mmm-yy")</f>
        <v>1-Jul-18 to 31-Dec-18</v>
      </c>
      <c r="D419" s="462"/>
      <c r="E419" s="462"/>
      <c r="F419" s="459" t="str">
        <f t="shared" si="30"/>
        <v/>
      </c>
      <c r="G419" s="463" t="s">
        <v>412</v>
      </c>
      <c r="H419" s="463"/>
      <c r="I419" s="464" t="b">
        <f t="shared" si="31"/>
        <v>1</v>
      </c>
      <c r="J419" s="464" t="b">
        <f t="shared" si="32"/>
        <v>0</v>
      </c>
      <c r="K419" s="464" t="str">
        <f t="shared" si="33"/>
        <v>a1N36000004vKxqEAE</v>
      </c>
      <c r="L419" s="465" t="s">
        <v>1386</v>
      </c>
      <c r="M419" s="131"/>
      <c r="N419" s="68"/>
      <c r="AM419" s="5"/>
      <c r="AN419" s="5"/>
    </row>
    <row r="420" spans="1:40" ht="280.8" x14ac:dyDescent="0.3">
      <c r="A420" s="367">
        <v>55</v>
      </c>
      <c r="B420" s="384" t="str">
        <f t="shared" si="29"/>
        <v/>
      </c>
      <c r="C420" s="385" t="str">
        <f ca="1">TEXT(IFERROR(INDEX('Overview - Section A'!$A$37:$A$44,MATCH(G420,'Overview - Section A'!$U$37:$U$44,0)),""),"d-mmm-yy") &amp;" to " &amp; TEXT(IFERROR(INDEX('Overview - Section A'!$E$37:$E$44,MATCH(G420,'Overview - Section A'!$U$37:$U$44,0)),""),"d-mmm-yy")</f>
        <v>1-Jan-19 to 30-Jun-19</v>
      </c>
      <c r="D420" s="462"/>
      <c r="E420" s="462"/>
      <c r="F420" s="459" t="str">
        <f t="shared" si="30"/>
        <v/>
      </c>
      <c r="G420" s="463" t="s">
        <v>414</v>
      </c>
      <c r="H420" s="463"/>
      <c r="I420" s="464" t="b">
        <f t="shared" si="31"/>
        <v>1</v>
      </c>
      <c r="J420" s="464" t="b">
        <f t="shared" si="32"/>
        <v>0</v>
      </c>
      <c r="K420" s="464" t="str">
        <f t="shared" si="33"/>
        <v>a1N36000004vKxqEAE</v>
      </c>
      <c r="L420" s="465" t="s">
        <v>1387</v>
      </c>
      <c r="M420" s="131"/>
      <c r="N420" s="68"/>
      <c r="AM420" s="5"/>
      <c r="AN420" s="5"/>
    </row>
    <row r="421" spans="1:40" ht="280.8" x14ac:dyDescent="0.3">
      <c r="A421" s="367">
        <v>55</v>
      </c>
      <c r="B421" s="384" t="str">
        <f t="shared" si="29"/>
        <v/>
      </c>
      <c r="C421" s="385" t="str">
        <f ca="1">TEXT(IFERROR(INDEX('Overview - Section A'!$A$37:$A$44,MATCH(G421,'Overview - Section A'!$U$37:$U$44,0)),""),"d-mmm-yy") &amp;" to " &amp; TEXT(IFERROR(INDEX('Overview - Section A'!$E$37:$E$44,MATCH(G421,'Overview - Section A'!$U$37:$U$44,0)),""),"d-mmm-yy")</f>
        <v>1-Jul-19 to 31-Dec-19</v>
      </c>
      <c r="D421" s="462"/>
      <c r="E421" s="462"/>
      <c r="F421" s="459" t="str">
        <f t="shared" si="30"/>
        <v/>
      </c>
      <c r="G421" s="463" t="s">
        <v>416</v>
      </c>
      <c r="H421" s="463"/>
      <c r="I421" s="464" t="b">
        <f t="shared" si="31"/>
        <v>1</v>
      </c>
      <c r="J421" s="464" t="b">
        <f t="shared" si="32"/>
        <v>0</v>
      </c>
      <c r="K421" s="464" t="str">
        <f t="shared" si="33"/>
        <v>a1N36000004vKxqEAE</v>
      </c>
      <c r="L421" s="465" t="s">
        <v>1388</v>
      </c>
      <c r="M421" s="131"/>
      <c r="N421" s="68"/>
      <c r="AM421" s="5"/>
      <c r="AN421" s="5"/>
    </row>
    <row r="422" spans="1:40" ht="280.8" x14ac:dyDescent="0.3">
      <c r="A422" s="367">
        <v>55</v>
      </c>
      <c r="B422" s="384" t="str">
        <f t="shared" si="29"/>
        <v/>
      </c>
      <c r="C422" s="385" t="str">
        <f ca="1">TEXT(IFERROR(INDEX('Overview - Section A'!$A$37:$A$44,MATCH(G422,'Overview - Section A'!$U$37:$U$44,0)),""),"d-mmm-yy") &amp;" to " &amp; TEXT(IFERROR(INDEX('Overview - Section A'!$E$37:$E$44,MATCH(G422,'Overview - Section A'!$U$37:$U$44,0)),""),"d-mmm-yy")</f>
        <v>1-Jan-20 to 30-Jun-20</v>
      </c>
      <c r="D422" s="462"/>
      <c r="E422" s="462"/>
      <c r="F422" s="459" t="str">
        <f t="shared" si="30"/>
        <v/>
      </c>
      <c r="G422" s="463" t="s">
        <v>418</v>
      </c>
      <c r="H422" s="463"/>
      <c r="I422" s="464" t="b">
        <f t="shared" si="31"/>
        <v>1</v>
      </c>
      <c r="J422" s="464" t="b">
        <f t="shared" si="32"/>
        <v>0</v>
      </c>
      <c r="K422" s="464" t="str">
        <f t="shared" si="33"/>
        <v>a1N36000004vKxqEAE</v>
      </c>
      <c r="L422" s="465" t="s">
        <v>1389</v>
      </c>
      <c r="M422" s="131"/>
      <c r="N422" s="68"/>
      <c r="AM422" s="5"/>
      <c r="AN422" s="5"/>
    </row>
    <row r="423" spans="1:40" ht="280.8" x14ac:dyDescent="0.3">
      <c r="A423" s="367">
        <v>55</v>
      </c>
      <c r="B423" s="384" t="str">
        <f t="shared" si="29"/>
        <v/>
      </c>
      <c r="C423" s="385" t="str">
        <f ca="1">TEXT(IFERROR(INDEX('Overview - Section A'!$A$37:$A$44,MATCH(G423,'Overview - Section A'!$U$37:$U$44,0)),""),"d-mmm-yy") &amp;" to " &amp; TEXT(IFERROR(INDEX('Overview - Section A'!$E$37:$E$44,MATCH(G423,'Overview - Section A'!$U$37:$U$44,0)),""),"d-mmm-yy")</f>
        <v>1-Jul-20 to 31-Dec-20</v>
      </c>
      <c r="D423" s="462"/>
      <c r="E423" s="462"/>
      <c r="F423" s="459" t="str">
        <f t="shared" si="30"/>
        <v/>
      </c>
      <c r="G423" s="463" t="s">
        <v>420</v>
      </c>
      <c r="H423" s="463"/>
      <c r="I423" s="464" t="b">
        <f t="shared" si="31"/>
        <v>1</v>
      </c>
      <c r="J423" s="464" t="b">
        <f t="shared" si="32"/>
        <v>0</v>
      </c>
      <c r="K423" s="464" t="str">
        <f t="shared" si="33"/>
        <v>a1N36000004vKxqEAE</v>
      </c>
      <c r="L423" s="465" t="s">
        <v>1390</v>
      </c>
      <c r="M423" s="131"/>
      <c r="N423" s="68"/>
      <c r="AM423" s="5"/>
      <c r="AN423" s="5"/>
    </row>
    <row r="424" spans="1:40" ht="280.8" x14ac:dyDescent="0.3">
      <c r="A424" s="367">
        <v>56</v>
      </c>
      <c r="B424" s="384" t="str">
        <f t="shared" si="29"/>
        <v/>
      </c>
      <c r="C424" s="385" t="str">
        <f ca="1">TEXT(IFERROR(INDEX('Overview - Section A'!$A$37:$A$44,MATCH(G424,'Overview - Section A'!$U$37:$U$44,0)),""),"d-mmm-yy") &amp;" to " &amp; TEXT(IFERROR(INDEX('Overview - Section A'!$E$37:$E$44,MATCH(G424,'Overview - Section A'!$U$37:$U$44,0)),""),"d-mmm-yy")</f>
        <v>1-Jan-18 to 30-Jun-18</v>
      </c>
      <c r="D424" s="462"/>
      <c r="E424" s="462"/>
      <c r="F424" s="459" t="str">
        <f t="shared" si="30"/>
        <v/>
      </c>
      <c r="G424" s="463" t="s">
        <v>410</v>
      </c>
      <c r="H424" s="463"/>
      <c r="I424" s="464" t="b">
        <f t="shared" si="31"/>
        <v>1</v>
      </c>
      <c r="J424" s="464" t="b">
        <f t="shared" si="32"/>
        <v>0</v>
      </c>
      <c r="K424" s="464" t="str">
        <f t="shared" si="33"/>
        <v>a1N36000004vKxrEAE</v>
      </c>
      <c r="L424" s="465" t="s">
        <v>1391</v>
      </c>
      <c r="M424" s="131"/>
      <c r="N424" s="68"/>
      <c r="AM424" s="5"/>
      <c r="AN424" s="5"/>
    </row>
    <row r="425" spans="1:40" ht="280.8" x14ac:dyDescent="0.3">
      <c r="A425" s="367">
        <v>56</v>
      </c>
      <c r="B425" s="384" t="str">
        <f t="shared" si="29"/>
        <v/>
      </c>
      <c r="C425" s="385" t="str">
        <f ca="1">TEXT(IFERROR(INDEX('Overview - Section A'!$A$37:$A$44,MATCH(G425,'Overview - Section A'!$U$37:$U$44,0)),""),"d-mmm-yy") &amp;" to " &amp; TEXT(IFERROR(INDEX('Overview - Section A'!$E$37:$E$44,MATCH(G425,'Overview - Section A'!$U$37:$U$44,0)),""),"d-mmm-yy")</f>
        <v>1-Jul-18 to 31-Dec-18</v>
      </c>
      <c r="D425" s="462"/>
      <c r="E425" s="462"/>
      <c r="F425" s="459" t="str">
        <f t="shared" si="30"/>
        <v/>
      </c>
      <c r="G425" s="463" t="s">
        <v>412</v>
      </c>
      <c r="H425" s="463"/>
      <c r="I425" s="464" t="b">
        <f t="shared" si="31"/>
        <v>1</v>
      </c>
      <c r="J425" s="464" t="b">
        <f t="shared" si="32"/>
        <v>0</v>
      </c>
      <c r="K425" s="464" t="str">
        <f t="shared" si="33"/>
        <v>a1N36000004vKxrEAE</v>
      </c>
      <c r="L425" s="465" t="s">
        <v>1392</v>
      </c>
      <c r="M425" s="131"/>
      <c r="N425" s="68"/>
      <c r="AM425" s="5"/>
      <c r="AN425" s="5"/>
    </row>
    <row r="426" spans="1:40" ht="280.8" x14ac:dyDescent="0.3">
      <c r="A426" s="367">
        <v>56</v>
      </c>
      <c r="B426" s="384" t="str">
        <f t="shared" si="29"/>
        <v/>
      </c>
      <c r="C426" s="385" t="str">
        <f ca="1">TEXT(IFERROR(INDEX('Overview - Section A'!$A$37:$A$44,MATCH(G426,'Overview - Section A'!$U$37:$U$44,0)),""),"d-mmm-yy") &amp;" to " &amp; TEXT(IFERROR(INDEX('Overview - Section A'!$E$37:$E$44,MATCH(G426,'Overview - Section A'!$U$37:$U$44,0)),""),"d-mmm-yy")</f>
        <v>1-Jan-19 to 30-Jun-19</v>
      </c>
      <c r="D426" s="462"/>
      <c r="E426" s="462"/>
      <c r="F426" s="459" t="str">
        <f t="shared" si="30"/>
        <v/>
      </c>
      <c r="G426" s="463" t="s">
        <v>414</v>
      </c>
      <c r="H426" s="463"/>
      <c r="I426" s="464" t="b">
        <f t="shared" si="31"/>
        <v>1</v>
      </c>
      <c r="J426" s="464" t="b">
        <f t="shared" si="32"/>
        <v>0</v>
      </c>
      <c r="K426" s="464" t="str">
        <f t="shared" si="33"/>
        <v>a1N36000004vKxrEAE</v>
      </c>
      <c r="L426" s="465" t="s">
        <v>1393</v>
      </c>
      <c r="M426" s="131"/>
      <c r="N426" s="68"/>
      <c r="AM426" s="5"/>
      <c r="AN426" s="5"/>
    </row>
    <row r="427" spans="1:40" ht="280.8" x14ac:dyDescent="0.3">
      <c r="A427" s="367">
        <v>56</v>
      </c>
      <c r="B427" s="384" t="str">
        <f t="shared" si="29"/>
        <v/>
      </c>
      <c r="C427" s="385" t="str">
        <f ca="1">TEXT(IFERROR(INDEX('Overview - Section A'!$A$37:$A$44,MATCH(G427,'Overview - Section A'!$U$37:$U$44,0)),""),"d-mmm-yy") &amp;" to " &amp; TEXT(IFERROR(INDEX('Overview - Section A'!$E$37:$E$44,MATCH(G427,'Overview - Section A'!$U$37:$U$44,0)),""),"d-mmm-yy")</f>
        <v>1-Jul-19 to 31-Dec-19</v>
      </c>
      <c r="D427" s="462"/>
      <c r="E427" s="462"/>
      <c r="F427" s="459" t="str">
        <f t="shared" si="30"/>
        <v/>
      </c>
      <c r="G427" s="463" t="s">
        <v>416</v>
      </c>
      <c r="H427" s="463"/>
      <c r="I427" s="464" t="b">
        <f t="shared" si="31"/>
        <v>1</v>
      </c>
      <c r="J427" s="464" t="b">
        <f t="shared" si="32"/>
        <v>0</v>
      </c>
      <c r="K427" s="464" t="str">
        <f t="shared" si="33"/>
        <v>a1N36000004vKxrEAE</v>
      </c>
      <c r="L427" s="465" t="s">
        <v>1394</v>
      </c>
      <c r="M427" s="131"/>
      <c r="N427" s="68"/>
      <c r="AM427" s="5"/>
      <c r="AN427" s="5"/>
    </row>
    <row r="428" spans="1:40" ht="280.8" x14ac:dyDescent="0.3">
      <c r="A428" s="367">
        <v>56</v>
      </c>
      <c r="B428" s="384" t="str">
        <f t="shared" si="29"/>
        <v/>
      </c>
      <c r="C428" s="385" t="str">
        <f ca="1">TEXT(IFERROR(INDEX('Overview - Section A'!$A$37:$A$44,MATCH(G428,'Overview - Section A'!$U$37:$U$44,0)),""),"d-mmm-yy") &amp;" to " &amp; TEXT(IFERROR(INDEX('Overview - Section A'!$E$37:$E$44,MATCH(G428,'Overview - Section A'!$U$37:$U$44,0)),""),"d-mmm-yy")</f>
        <v>1-Jan-20 to 30-Jun-20</v>
      </c>
      <c r="D428" s="462"/>
      <c r="E428" s="462"/>
      <c r="F428" s="459" t="str">
        <f t="shared" si="30"/>
        <v/>
      </c>
      <c r="G428" s="463" t="s">
        <v>418</v>
      </c>
      <c r="H428" s="463"/>
      <c r="I428" s="464" t="b">
        <f t="shared" si="31"/>
        <v>1</v>
      </c>
      <c r="J428" s="464" t="b">
        <f t="shared" si="32"/>
        <v>0</v>
      </c>
      <c r="K428" s="464" t="str">
        <f t="shared" si="33"/>
        <v>a1N36000004vKxrEAE</v>
      </c>
      <c r="L428" s="465" t="s">
        <v>1395</v>
      </c>
      <c r="M428" s="131"/>
      <c r="N428" s="68"/>
      <c r="AM428" s="5"/>
      <c r="AN428" s="5"/>
    </row>
    <row r="429" spans="1:40" ht="280.8" x14ac:dyDescent="0.3">
      <c r="A429" s="367">
        <v>56</v>
      </c>
      <c r="B429" s="384" t="str">
        <f t="shared" si="29"/>
        <v/>
      </c>
      <c r="C429" s="385" t="str">
        <f ca="1">TEXT(IFERROR(INDEX('Overview - Section A'!$A$37:$A$44,MATCH(G429,'Overview - Section A'!$U$37:$U$44,0)),""),"d-mmm-yy") &amp;" to " &amp; TEXT(IFERROR(INDEX('Overview - Section A'!$E$37:$E$44,MATCH(G429,'Overview - Section A'!$U$37:$U$44,0)),""),"d-mmm-yy")</f>
        <v>1-Jul-20 to 31-Dec-20</v>
      </c>
      <c r="D429" s="462"/>
      <c r="E429" s="462"/>
      <c r="F429" s="459" t="str">
        <f t="shared" si="30"/>
        <v/>
      </c>
      <c r="G429" s="463" t="s">
        <v>420</v>
      </c>
      <c r="H429" s="463"/>
      <c r="I429" s="464" t="b">
        <f t="shared" si="31"/>
        <v>1</v>
      </c>
      <c r="J429" s="464" t="b">
        <f t="shared" si="32"/>
        <v>0</v>
      </c>
      <c r="K429" s="464" t="str">
        <f t="shared" si="33"/>
        <v>a1N36000004vKxrEAE</v>
      </c>
      <c r="L429" s="465" t="s">
        <v>1396</v>
      </c>
      <c r="M429" s="131"/>
      <c r="N429" s="68"/>
      <c r="AM429" s="5"/>
      <c r="AN429" s="5"/>
    </row>
    <row r="430" spans="1:40" ht="280.8" x14ac:dyDescent="0.3">
      <c r="A430" s="367">
        <v>57</v>
      </c>
      <c r="B430" s="384" t="str">
        <f t="shared" si="29"/>
        <v/>
      </c>
      <c r="C430" s="385" t="str">
        <f ca="1">TEXT(IFERROR(INDEX('Overview - Section A'!$A$37:$A$44,MATCH(G430,'Overview - Section A'!$U$37:$U$44,0)),""),"d-mmm-yy") &amp;" to " &amp; TEXT(IFERROR(INDEX('Overview - Section A'!$E$37:$E$44,MATCH(G430,'Overview - Section A'!$U$37:$U$44,0)),""),"d-mmm-yy")</f>
        <v>1-Jan-18 to 30-Jun-18</v>
      </c>
      <c r="D430" s="462"/>
      <c r="E430" s="462"/>
      <c r="F430" s="459" t="str">
        <f t="shared" si="30"/>
        <v/>
      </c>
      <c r="G430" s="463" t="s">
        <v>410</v>
      </c>
      <c r="H430" s="463"/>
      <c r="I430" s="464" t="b">
        <f t="shared" si="31"/>
        <v>1</v>
      </c>
      <c r="J430" s="464" t="b">
        <f t="shared" si="32"/>
        <v>0</v>
      </c>
      <c r="K430" s="464" t="str">
        <f t="shared" si="33"/>
        <v>a1N36000004vKxsEAE</v>
      </c>
      <c r="L430" s="465" t="s">
        <v>1397</v>
      </c>
      <c r="M430" s="131"/>
      <c r="N430" s="68"/>
      <c r="AM430" s="5"/>
      <c r="AN430" s="5"/>
    </row>
    <row r="431" spans="1:40" ht="280.8" x14ac:dyDescent="0.3">
      <c r="A431" s="367">
        <v>57</v>
      </c>
      <c r="B431" s="384" t="str">
        <f t="shared" si="29"/>
        <v/>
      </c>
      <c r="C431" s="385" t="str">
        <f ca="1">TEXT(IFERROR(INDEX('Overview - Section A'!$A$37:$A$44,MATCH(G431,'Overview - Section A'!$U$37:$U$44,0)),""),"d-mmm-yy") &amp;" to " &amp; TEXT(IFERROR(INDEX('Overview - Section A'!$E$37:$E$44,MATCH(G431,'Overview - Section A'!$U$37:$U$44,0)),""),"d-mmm-yy")</f>
        <v>1-Jul-18 to 31-Dec-18</v>
      </c>
      <c r="D431" s="462"/>
      <c r="E431" s="462"/>
      <c r="F431" s="459" t="str">
        <f t="shared" si="30"/>
        <v/>
      </c>
      <c r="G431" s="463" t="s">
        <v>412</v>
      </c>
      <c r="H431" s="463"/>
      <c r="I431" s="464" t="b">
        <f t="shared" si="31"/>
        <v>1</v>
      </c>
      <c r="J431" s="464" t="b">
        <f t="shared" si="32"/>
        <v>0</v>
      </c>
      <c r="K431" s="464" t="str">
        <f t="shared" si="33"/>
        <v>a1N36000004vKxsEAE</v>
      </c>
      <c r="L431" s="465" t="s">
        <v>1398</v>
      </c>
      <c r="M431" s="131"/>
      <c r="N431" s="68"/>
      <c r="AM431" s="5"/>
      <c r="AN431" s="5"/>
    </row>
    <row r="432" spans="1:40" ht="280.8" x14ac:dyDescent="0.3">
      <c r="A432" s="367">
        <v>57</v>
      </c>
      <c r="B432" s="384" t="str">
        <f t="shared" si="29"/>
        <v/>
      </c>
      <c r="C432" s="385" t="str">
        <f ca="1">TEXT(IFERROR(INDEX('Overview - Section A'!$A$37:$A$44,MATCH(G432,'Overview - Section A'!$U$37:$U$44,0)),""),"d-mmm-yy") &amp;" to " &amp; TEXT(IFERROR(INDEX('Overview - Section A'!$E$37:$E$44,MATCH(G432,'Overview - Section A'!$U$37:$U$44,0)),""),"d-mmm-yy")</f>
        <v>1-Jan-19 to 30-Jun-19</v>
      </c>
      <c r="D432" s="462"/>
      <c r="E432" s="462"/>
      <c r="F432" s="459" t="str">
        <f t="shared" si="30"/>
        <v/>
      </c>
      <c r="G432" s="463" t="s">
        <v>414</v>
      </c>
      <c r="H432" s="463"/>
      <c r="I432" s="464" t="b">
        <f t="shared" si="31"/>
        <v>1</v>
      </c>
      <c r="J432" s="464" t="b">
        <f t="shared" si="32"/>
        <v>0</v>
      </c>
      <c r="K432" s="464" t="str">
        <f t="shared" si="33"/>
        <v>a1N36000004vKxsEAE</v>
      </c>
      <c r="L432" s="465" t="s">
        <v>1399</v>
      </c>
      <c r="M432" s="131"/>
      <c r="N432" s="68"/>
      <c r="AM432" s="5"/>
      <c r="AN432" s="5"/>
    </row>
    <row r="433" spans="1:40" ht="280.8" x14ac:dyDescent="0.3">
      <c r="A433" s="367">
        <v>57</v>
      </c>
      <c r="B433" s="384" t="str">
        <f t="shared" si="29"/>
        <v/>
      </c>
      <c r="C433" s="385" t="str">
        <f ca="1">TEXT(IFERROR(INDEX('Overview - Section A'!$A$37:$A$44,MATCH(G433,'Overview - Section A'!$U$37:$U$44,0)),""),"d-mmm-yy") &amp;" to " &amp; TEXT(IFERROR(INDEX('Overview - Section A'!$E$37:$E$44,MATCH(G433,'Overview - Section A'!$U$37:$U$44,0)),""),"d-mmm-yy")</f>
        <v>1-Jul-19 to 31-Dec-19</v>
      </c>
      <c r="D433" s="462"/>
      <c r="E433" s="462"/>
      <c r="F433" s="459" t="str">
        <f t="shared" si="30"/>
        <v/>
      </c>
      <c r="G433" s="463" t="s">
        <v>416</v>
      </c>
      <c r="H433" s="463"/>
      <c r="I433" s="464" t="b">
        <f t="shared" si="31"/>
        <v>1</v>
      </c>
      <c r="J433" s="464" t="b">
        <f t="shared" si="32"/>
        <v>0</v>
      </c>
      <c r="K433" s="464" t="str">
        <f t="shared" si="33"/>
        <v>a1N36000004vKxsEAE</v>
      </c>
      <c r="L433" s="465" t="s">
        <v>1400</v>
      </c>
      <c r="M433" s="131"/>
      <c r="N433" s="68"/>
      <c r="AM433" s="5"/>
      <c r="AN433" s="5"/>
    </row>
    <row r="434" spans="1:40" ht="280.8" x14ac:dyDescent="0.3">
      <c r="A434" s="367">
        <v>57</v>
      </c>
      <c r="B434" s="384" t="str">
        <f t="shared" si="29"/>
        <v/>
      </c>
      <c r="C434" s="385" t="str">
        <f ca="1">TEXT(IFERROR(INDEX('Overview - Section A'!$A$37:$A$44,MATCH(G434,'Overview - Section A'!$U$37:$U$44,0)),""),"d-mmm-yy") &amp;" to " &amp; TEXT(IFERROR(INDEX('Overview - Section A'!$E$37:$E$44,MATCH(G434,'Overview - Section A'!$U$37:$U$44,0)),""),"d-mmm-yy")</f>
        <v>1-Jan-20 to 30-Jun-20</v>
      </c>
      <c r="D434" s="462"/>
      <c r="E434" s="462"/>
      <c r="F434" s="459" t="str">
        <f t="shared" si="30"/>
        <v/>
      </c>
      <c r="G434" s="463" t="s">
        <v>418</v>
      </c>
      <c r="H434" s="463"/>
      <c r="I434" s="464" t="b">
        <f t="shared" si="31"/>
        <v>1</v>
      </c>
      <c r="J434" s="464" t="b">
        <f t="shared" si="32"/>
        <v>0</v>
      </c>
      <c r="K434" s="464" t="str">
        <f t="shared" si="33"/>
        <v>a1N36000004vKxsEAE</v>
      </c>
      <c r="L434" s="465" t="s">
        <v>1401</v>
      </c>
      <c r="M434" s="131"/>
      <c r="N434" s="68"/>
      <c r="AM434" s="5"/>
      <c r="AN434" s="5"/>
    </row>
    <row r="435" spans="1:40" ht="280.8" x14ac:dyDescent="0.3">
      <c r="A435" s="367">
        <v>57</v>
      </c>
      <c r="B435" s="384" t="str">
        <f t="shared" si="29"/>
        <v/>
      </c>
      <c r="C435" s="385" t="str">
        <f ca="1">TEXT(IFERROR(INDEX('Overview - Section A'!$A$37:$A$44,MATCH(G435,'Overview - Section A'!$U$37:$U$44,0)),""),"d-mmm-yy") &amp;" to " &amp; TEXT(IFERROR(INDEX('Overview - Section A'!$E$37:$E$44,MATCH(G435,'Overview - Section A'!$U$37:$U$44,0)),""),"d-mmm-yy")</f>
        <v>1-Jul-20 to 31-Dec-20</v>
      </c>
      <c r="D435" s="462"/>
      <c r="E435" s="462"/>
      <c r="F435" s="459" t="str">
        <f t="shared" si="30"/>
        <v/>
      </c>
      <c r="G435" s="463" t="s">
        <v>420</v>
      </c>
      <c r="H435" s="463"/>
      <c r="I435" s="464" t="b">
        <f t="shared" si="31"/>
        <v>1</v>
      </c>
      <c r="J435" s="464" t="b">
        <f t="shared" si="32"/>
        <v>0</v>
      </c>
      <c r="K435" s="464" t="str">
        <f t="shared" si="33"/>
        <v>a1N36000004vKxsEAE</v>
      </c>
      <c r="L435" s="465" t="s">
        <v>1402</v>
      </c>
      <c r="M435" s="131"/>
      <c r="N435" s="68"/>
      <c r="AM435" s="5"/>
      <c r="AN435" s="5"/>
    </row>
    <row r="436" spans="1:40" ht="280.8" x14ac:dyDescent="0.3">
      <c r="A436" s="367">
        <v>58</v>
      </c>
      <c r="B436" s="384" t="str">
        <f t="shared" si="29"/>
        <v/>
      </c>
      <c r="C436" s="385" t="str">
        <f ca="1">TEXT(IFERROR(INDEX('Overview - Section A'!$A$37:$A$44,MATCH(G436,'Overview - Section A'!$U$37:$U$44,0)),""),"d-mmm-yy") &amp;" to " &amp; TEXT(IFERROR(INDEX('Overview - Section A'!$E$37:$E$44,MATCH(G436,'Overview - Section A'!$U$37:$U$44,0)),""),"d-mmm-yy")</f>
        <v>1-Jan-18 to 30-Jun-18</v>
      </c>
      <c r="D436" s="462"/>
      <c r="E436" s="462"/>
      <c r="F436" s="459" t="str">
        <f t="shared" si="30"/>
        <v/>
      </c>
      <c r="G436" s="463" t="s">
        <v>410</v>
      </c>
      <c r="H436" s="463"/>
      <c r="I436" s="464" t="b">
        <f t="shared" si="31"/>
        <v>1</v>
      </c>
      <c r="J436" s="464" t="b">
        <f t="shared" si="32"/>
        <v>0</v>
      </c>
      <c r="K436" s="464" t="str">
        <f t="shared" si="33"/>
        <v>a1N36000004vKxtEAE</v>
      </c>
      <c r="L436" s="465" t="s">
        <v>1403</v>
      </c>
      <c r="M436" s="131"/>
      <c r="N436" s="68"/>
      <c r="AM436" s="5"/>
      <c r="AN436" s="5"/>
    </row>
    <row r="437" spans="1:40" ht="280.8" x14ac:dyDescent="0.3">
      <c r="A437" s="367">
        <v>58</v>
      </c>
      <c r="B437" s="384" t="str">
        <f t="shared" si="29"/>
        <v/>
      </c>
      <c r="C437" s="385" t="str">
        <f ca="1">TEXT(IFERROR(INDEX('Overview - Section A'!$A$37:$A$44,MATCH(G437,'Overview - Section A'!$U$37:$U$44,0)),""),"d-mmm-yy") &amp;" to " &amp; TEXT(IFERROR(INDEX('Overview - Section A'!$E$37:$E$44,MATCH(G437,'Overview - Section A'!$U$37:$U$44,0)),""),"d-mmm-yy")</f>
        <v>1-Jul-18 to 31-Dec-18</v>
      </c>
      <c r="D437" s="462"/>
      <c r="E437" s="462"/>
      <c r="F437" s="459" t="str">
        <f t="shared" si="30"/>
        <v/>
      </c>
      <c r="G437" s="463" t="s">
        <v>412</v>
      </c>
      <c r="H437" s="463"/>
      <c r="I437" s="464" t="b">
        <f t="shared" si="31"/>
        <v>1</v>
      </c>
      <c r="J437" s="464" t="b">
        <f t="shared" si="32"/>
        <v>0</v>
      </c>
      <c r="K437" s="464" t="str">
        <f t="shared" si="33"/>
        <v>a1N36000004vKxtEAE</v>
      </c>
      <c r="L437" s="465" t="s">
        <v>1404</v>
      </c>
      <c r="M437" s="131"/>
      <c r="N437" s="68"/>
      <c r="AM437" s="5"/>
      <c r="AN437" s="5"/>
    </row>
    <row r="438" spans="1:40" ht="280.8" x14ac:dyDescent="0.3">
      <c r="A438" s="367">
        <v>58</v>
      </c>
      <c r="B438" s="384" t="str">
        <f t="shared" si="29"/>
        <v/>
      </c>
      <c r="C438" s="385" t="str">
        <f ca="1">TEXT(IFERROR(INDEX('Overview - Section A'!$A$37:$A$44,MATCH(G438,'Overview - Section A'!$U$37:$U$44,0)),""),"d-mmm-yy") &amp;" to " &amp; TEXT(IFERROR(INDEX('Overview - Section A'!$E$37:$E$44,MATCH(G438,'Overview - Section A'!$U$37:$U$44,0)),""),"d-mmm-yy")</f>
        <v>1-Jan-19 to 30-Jun-19</v>
      </c>
      <c r="D438" s="462"/>
      <c r="E438" s="462"/>
      <c r="F438" s="459" t="str">
        <f t="shared" si="30"/>
        <v/>
      </c>
      <c r="G438" s="463" t="s">
        <v>414</v>
      </c>
      <c r="H438" s="463"/>
      <c r="I438" s="464" t="b">
        <f t="shared" si="31"/>
        <v>1</v>
      </c>
      <c r="J438" s="464" t="b">
        <f t="shared" si="32"/>
        <v>0</v>
      </c>
      <c r="K438" s="464" t="str">
        <f t="shared" si="33"/>
        <v>a1N36000004vKxtEAE</v>
      </c>
      <c r="L438" s="465" t="s">
        <v>1405</v>
      </c>
      <c r="M438" s="131"/>
      <c r="N438" s="68"/>
      <c r="AM438" s="5"/>
      <c r="AN438" s="5"/>
    </row>
    <row r="439" spans="1:40" ht="280.8" x14ac:dyDescent="0.3">
      <c r="A439" s="367">
        <v>58</v>
      </c>
      <c r="B439" s="384" t="str">
        <f t="shared" si="29"/>
        <v/>
      </c>
      <c r="C439" s="385" t="str">
        <f ca="1">TEXT(IFERROR(INDEX('Overview - Section A'!$A$37:$A$44,MATCH(G439,'Overview - Section A'!$U$37:$U$44,0)),""),"d-mmm-yy") &amp;" to " &amp; TEXT(IFERROR(INDEX('Overview - Section A'!$E$37:$E$44,MATCH(G439,'Overview - Section A'!$U$37:$U$44,0)),""),"d-mmm-yy")</f>
        <v>1-Jul-19 to 31-Dec-19</v>
      </c>
      <c r="D439" s="462"/>
      <c r="E439" s="462"/>
      <c r="F439" s="459" t="str">
        <f t="shared" si="30"/>
        <v/>
      </c>
      <c r="G439" s="463" t="s">
        <v>416</v>
      </c>
      <c r="H439" s="463"/>
      <c r="I439" s="464" t="b">
        <f t="shared" si="31"/>
        <v>1</v>
      </c>
      <c r="J439" s="464" t="b">
        <f t="shared" si="32"/>
        <v>0</v>
      </c>
      <c r="K439" s="464" t="str">
        <f t="shared" si="33"/>
        <v>a1N36000004vKxtEAE</v>
      </c>
      <c r="L439" s="465" t="s">
        <v>1406</v>
      </c>
      <c r="M439" s="131"/>
      <c r="N439" s="68"/>
      <c r="AM439" s="5"/>
      <c r="AN439" s="5"/>
    </row>
    <row r="440" spans="1:40" ht="280.8" x14ac:dyDescent="0.3">
      <c r="A440" s="367">
        <v>58</v>
      </c>
      <c r="B440" s="384" t="str">
        <f t="shared" si="29"/>
        <v/>
      </c>
      <c r="C440" s="385" t="str">
        <f ca="1">TEXT(IFERROR(INDEX('Overview - Section A'!$A$37:$A$44,MATCH(G440,'Overview - Section A'!$U$37:$U$44,0)),""),"d-mmm-yy") &amp;" to " &amp; TEXT(IFERROR(INDEX('Overview - Section A'!$E$37:$E$44,MATCH(G440,'Overview - Section A'!$U$37:$U$44,0)),""),"d-mmm-yy")</f>
        <v>1-Jan-20 to 30-Jun-20</v>
      </c>
      <c r="D440" s="462"/>
      <c r="E440" s="462"/>
      <c r="F440" s="459" t="str">
        <f t="shared" si="30"/>
        <v/>
      </c>
      <c r="G440" s="463" t="s">
        <v>418</v>
      </c>
      <c r="H440" s="463"/>
      <c r="I440" s="464" t="b">
        <f t="shared" si="31"/>
        <v>1</v>
      </c>
      <c r="J440" s="464" t="b">
        <f t="shared" si="32"/>
        <v>0</v>
      </c>
      <c r="K440" s="464" t="str">
        <f t="shared" si="33"/>
        <v>a1N36000004vKxtEAE</v>
      </c>
      <c r="L440" s="465" t="s">
        <v>1407</v>
      </c>
      <c r="M440" s="131"/>
      <c r="N440" s="68"/>
      <c r="AM440" s="5"/>
      <c r="AN440" s="5"/>
    </row>
    <row r="441" spans="1:40" ht="280.8" x14ac:dyDescent="0.3">
      <c r="A441" s="367">
        <v>58</v>
      </c>
      <c r="B441" s="384" t="str">
        <f t="shared" si="29"/>
        <v/>
      </c>
      <c r="C441" s="385" t="str">
        <f ca="1">TEXT(IFERROR(INDEX('Overview - Section A'!$A$37:$A$44,MATCH(G441,'Overview - Section A'!$U$37:$U$44,0)),""),"d-mmm-yy") &amp;" to " &amp; TEXT(IFERROR(INDEX('Overview - Section A'!$E$37:$E$44,MATCH(G441,'Overview - Section A'!$U$37:$U$44,0)),""),"d-mmm-yy")</f>
        <v>1-Jul-20 to 31-Dec-20</v>
      </c>
      <c r="D441" s="462"/>
      <c r="E441" s="462"/>
      <c r="F441" s="459" t="str">
        <f t="shared" si="30"/>
        <v/>
      </c>
      <c r="G441" s="463" t="s">
        <v>420</v>
      </c>
      <c r="H441" s="463"/>
      <c r="I441" s="464" t="b">
        <f t="shared" si="31"/>
        <v>1</v>
      </c>
      <c r="J441" s="464" t="b">
        <f t="shared" si="32"/>
        <v>0</v>
      </c>
      <c r="K441" s="464" t="str">
        <f t="shared" si="33"/>
        <v>a1N36000004vKxtEAE</v>
      </c>
      <c r="L441" s="465" t="s">
        <v>1408</v>
      </c>
      <c r="M441" s="131"/>
      <c r="N441" s="68"/>
      <c r="AM441" s="5"/>
      <c r="AN441" s="5"/>
    </row>
    <row r="442" spans="1:40" ht="280.8" x14ac:dyDescent="0.3">
      <c r="A442" s="367">
        <v>59</v>
      </c>
      <c r="B442" s="384" t="str">
        <f t="shared" si="29"/>
        <v/>
      </c>
      <c r="C442" s="385" t="str">
        <f ca="1">TEXT(IFERROR(INDEX('Overview - Section A'!$A$37:$A$44,MATCH(G442,'Overview - Section A'!$U$37:$U$44,0)),""),"d-mmm-yy") &amp;" to " &amp; TEXT(IFERROR(INDEX('Overview - Section A'!$E$37:$E$44,MATCH(G442,'Overview - Section A'!$U$37:$U$44,0)),""),"d-mmm-yy")</f>
        <v>1-Jan-18 to 30-Jun-18</v>
      </c>
      <c r="D442" s="462"/>
      <c r="E442" s="462"/>
      <c r="F442" s="459" t="str">
        <f t="shared" si="30"/>
        <v/>
      </c>
      <c r="G442" s="463" t="s">
        <v>410</v>
      </c>
      <c r="H442" s="463"/>
      <c r="I442" s="464" t="b">
        <f t="shared" si="31"/>
        <v>1</v>
      </c>
      <c r="J442" s="464" t="b">
        <f t="shared" si="32"/>
        <v>0</v>
      </c>
      <c r="K442" s="464" t="str">
        <f t="shared" si="33"/>
        <v>a1N36000004vKxuEAE</v>
      </c>
      <c r="L442" s="465" t="s">
        <v>1409</v>
      </c>
      <c r="M442" s="131"/>
      <c r="N442" s="68"/>
      <c r="AM442" s="5"/>
      <c r="AN442" s="5"/>
    </row>
    <row r="443" spans="1:40" ht="280.8" x14ac:dyDescent="0.3">
      <c r="A443" s="367">
        <v>59</v>
      </c>
      <c r="B443" s="384" t="str">
        <f t="shared" si="29"/>
        <v/>
      </c>
      <c r="C443" s="385" t="str">
        <f ca="1">TEXT(IFERROR(INDEX('Overview - Section A'!$A$37:$A$44,MATCH(G443,'Overview - Section A'!$U$37:$U$44,0)),""),"d-mmm-yy") &amp;" to " &amp; TEXT(IFERROR(INDEX('Overview - Section A'!$E$37:$E$44,MATCH(G443,'Overview - Section A'!$U$37:$U$44,0)),""),"d-mmm-yy")</f>
        <v>1-Jul-18 to 31-Dec-18</v>
      </c>
      <c r="D443" s="462"/>
      <c r="E443" s="462"/>
      <c r="F443" s="459" t="str">
        <f t="shared" si="30"/>
        <v/>
      </c>
      <c r="G443" s="463" t="s">
        <v>412</v>
      </c>
      <c r="H443" s="463"/>
      <c r="I443" s="464" t="b">
        <f t="shared" si="31"/>
        <v>1</v>
      </c>
      <c r="J443" s="464" t="b">
        <f t="shared" si="32"/>
        <v>0</v>
      </c>
      <c r="K443" s="464" t="str">
        <f t="shared" si="33"/>
        <v>a1N36000004vKxuEAE</v>
      </c>
      <c r="L443" s="465" t="s">
        <v>1410</v>
      </c>
      <c r="M443" s="131"/>
      <c r="N443" s="68"/>
      <c r="AM443" s="5"/>
      <c r="AN443" s="5"/>
    </row>
    <row r="444" spans="1:40" ht="280.8" x14ac:dyDescent="0.3">
      <c r="A444" s="367">
        <v>59</v>
      </c>
      <c r="B444" s="384" t="str">
        <f t="shared" si="29"/>
        <v/>
      </c>
      <c r="C444" s="385" t="str">
        <f ca="1">TEXT(IFERROR(INDEX('Overview - Section A'!$A$37:$A$44,MATCH(G444,'Overview - Section A'!$U$37:$U$44,0)),""),"d-mmm-yy") &amp;" to " &amp; TEXT(IFERROR(INDEX('Overview - Section A'!$E$37:$E$44,MATCH(G444,'Overview - Section A'!$U$37:$U$44,0)),""),"d-mmm-yy")</f>
        <v>1-Jan-19 to 30-Jun-19</v>
      </c>
      <c r="D444" s="462"/>
      <c r="E444" s="462"/>
      <c r="F444" s="459" t="str">
        <f t="shared" si="30"/>
        <v/>
      </c>
      <c r="G444" s="463" t="s">
        <v>414</v>
      </c>
      <c r="H444" s="463"/>
      <c r="I444" s="464" t="b">
        <f t="shared" si="31"/>
        <v>1</v>
      </c>
      <c r="J444" s="464" t="b">
        <f t="shared" si="32"/>
        <v>0</v>
      </c>
      <c r="K444" s="464" t="str">
        <f t="shared" si="33"/>
        <v>a1N36000004vKxuEAE</v>
      </c>
      <c r="L444" s="465" t="s">
        <v>1411</v>
      </c>
      <c r="M444" s="131"/>
      <c r="N444" s="68"/>
      <c r="AM444" s="5"/>
      <c r="AN444" s="5"/>
    </row>
    <row r="445" spans="1:40" ht="280.8" x14ac:dyDescent="0.3">
      <c r="A445" s="367">
        <v>59</v>
      </c>
      <c r="B445" s="384" t="str">
        <f t="shared" si="29"/>
        <v/>
      </c>
      <c r="C445" s="385" t="str">
        <f ca="1">TEXT(IFERROR(INDEX('Overview - Section A'!$A$37:$A$44,MATCH(G445,'Overview - Section A'!$U$37:$U$44,0)),""),"d-mmm-yy") &amp;" to " &amp; TEXT(IFERROR(INDEX('Overview - Section A'!$E$37:$E$44,MATCH(G445,'Overview - Section A'!$U$37:$U$44,0)),""),"d-mmm-yy")</f>
        <v>1-Jul-19 to 31-Dec-19</v>
      </c>
      <c r="D445" s="462"/>
      <c r="E445" s="462"/>
      <c r="F445" s="459" t="str">
        <f t="shared" si="30"/>
        <v/>
      </c>
      <c r="G445" s="463" t="s">
        <v>416</v>
      </c>
      <c r="H445" s="463"/>
      <c r="I445" s="464" t="b">
        <f t="shared" si="31"/>
        <v>1</v>
      </c>
      <c r="J445" s="464" t="b">
        <f t="shared" si="32"/>
        <v>0</v>
      </c>
      <c r="K445" s="464" t="str">
        <f t="shared" si="33"/>
        <v>a1N36000004vKxuEAE</v>
      </c>
      <c r="L445" s="465" t="s">
        <v>1412</v>
      </c>
      <c r="M445" s="131"/>
      <c r="N445" s="68"/>
      <c r="AM445" s="5"/>
      <c r="AN445" s="5"/>
    </row>
    <row r="446" spans="1:40" ht="280.8" x14ac:dyDescent="0.3">
      <c r="A446" s="367">
        <v>59</v>
      </c>
      <c r="B446" s="384" t="str">
        <f t="shared" si="29"/>
        <v/>
      </c>
      <c r="C446" s="385" t="str">
        <f ca="1">TEXT(IFERROR(INDEX('Overview - Section A'!$A$37:$A$44,MATCH(G446,'Overview - Section A'!$U$37:$U$44,0)),""),"d-mmm-yy") &amp;" to " &amp; TEXT(IFERROR(INDEX('Overview - Section A'!$E$37:$E$44,MATCH(G446,'Overview - Section A'!$U$37:$U$44,0)),""),"d-mmm-yy")</f>
        <v>1-Jan-20 to 30-Jun-20</v>
      </c>
      <c r="D446" s="462"/>
      <c r="E446" s="462"/>
      <c r="F446" s="459" t="str">
        <f t="shared" si="30"/>
        <v/>
      </c>
      <c r="G446" s="463" t="s">
        <v>418</v>
      </c>
      <c r="H446" s="463"/>
      <c r="I446" s="464" t="b">
        <f t="shared" si="31"/>
        <v>1</v>
      </c>
      <c r="J446" s="464" t="b">
        <f t="shared" si="32"/>
        <v>0</v>
      </c>
      <c r="K446" s="464" t="str">
        <f t="shared" si="33"/>
        <v>a1N36000004vKxuEAE</v>
      </c>
      <c r="L446" s="465" t="s">
        <v>1413</v>
      </c>
      <c r="M446" s="131"/>
      <c r="N446" s="68"/>
      <c r="AM446" s="5"/>
      <c r="AN446" s="5"/>
    </row>
    <row r="447" spans="1:40" ht="280.8" x14ac:dyDescent="0.3">
      <c r="A447" s="367">
        <v>59</v>
      </c>
      <c r="B447" s="384" t="str">
        <f t="shared" si="29"/>
        <v/>
      </c>
      <c r="C447" s="385" t="str">
        <f ca="1">TEXT(IFERROR(INDEX('Overview - Section A'!$A$37:$A$44,MATCH(G447,'Overview - Section A'!$U$37:$U$44,0)),""),"d-mmm-yy") &amp;" to " &amp; TEXT(IFERROR(INDEX('Overview - Section A'!$E$37:$E$44,MATCH(G447,'Overview - Section A'!$U$37:$U$44,0)),""),"d-mmm-yy")</f>
        <v>1-Jul-20 to 31-Dec-20</v>
      </c>
      <c r="D447" s="462"/>
      <c r="E447" s="462"/>
      <c r="F447" s="459" t="str">
        <f t="shared" si="30"/>
        <v/>
      </c>
      <c r="G447" s="463" t="s">
        <v>420</v>
      </c>
      <c r="H447" s="463"/>
      <c r="I447" s="464" t="b">
        <f t="shared" si="31"/>
        <v>1</v>
      </c>
      <c r="J447" s="464" t="b">
        <f t="shared" si="32"/>
        <v>0</v>
      </c>
      <c r="K447" s="464" t="str">
        <f t="shared" si="33"/>
        <v>a1N36000004vKxuEAE</v>
      </c>
      <c r="L447" s="465" t="s">
        <v>1414</v>
      </c>
      <c r="M447" s="131"/>
      <c r="N447" s="68"/>
      <c r="AM447" s="5"/>
      <c r="AN447" s="5"/>
    </row>
    <row r="448" spans="1:40" ht="280.8" x14ac:dyDescent="0.3">
      <c r="A448" s="367">
        <v>60</v>
      </c>
      <c r="B448" s="384" t="str">
        <f t="shared" si="29"/>
        <v/>
      </c>
      <c r="C448" s="385" t="str">
        <f ca="1">TEXT(IFERROR(INDEX('Overview - Section A'!$A$37:$A$44,MATCH(G448,'Overview - Section A'!$U$37:$U$44,0)),""),"d-mmm-yy") &amp;" to " &amp; TEXT(IFERROR(INDEX('Overview - Section A'!$E$37:$E$44,MATCH(G448,'Overview - Section A'!$U$37:$U$44,0)),""),"d-mmm-yy")</f>
        <v>1-Jan-18 to 30-Jun-18</v>
      </c>
      <c r="D448" s="462"/>
      <c r="E448" s="462"/>
      <c r="F448" s="459" t="str">
        <f t="shared" si="30"/>
        <v/>
      </c>
      <c r="G448" s="463" t="s">
        <v>410</v>
      </c>
      <c r="H448" s="463"/>
      <c r="I448" s="464" t="b">
        <f t="shared" si="31"/>
        <v>1</v>
      </c>
      <c r="J448" s="464" t="b">
        <f t="shared" si="32"/>
        <v>0</v>
      </c>
      <c r="K448" s="464" t="str">
        <f t="shared" si="33"/>
        <v>a1N36000004vKxvEAE</v>
      </c>
      <c r="L448" s="465" t="s">
        <v>1415</v>
      </c>
      <c r="M448" s="131"/>
      <c r="N448" s="68"/>
      <c r="AM448" s="5"/>
      <c r="AN448" s="5"/>
    </row>
    <row r="449" spans="1:40" ht="280.8" x14ac:dyDescent="0.3">
      <c r="A449" s="367">
        <v>60</v>
      </c>
      <c r="B449" s="384" t="str">
        <f t="shared" si="29"/>
        <v/>
      </c>
      <c r="C449" s="385" t="str">
        <f ca="1">TEXT(IFERROR(INDEX('Overview - Section A'!$A$37:$A$44,MATCH(G449,'Overview - Section A'!$U$37:$U$44,0)),""),"d-mmm-yy") &amp;" to " &amp; TEXT(IFERROR(INDEX('Overview - Section A'!$E$37:$E$44,MATCH(G449,'Overview - Section A'!$U$37:$U$44,0)),""),"d-mmm-yy")</f>
        <v>1-Jul-18 to 31-Dec-18</v>
      </c>
      <c r="D449" s="462"/>
      <c r="E449" s="462"/>
      <c r="F449" s="459" t="str">
        <f t="shared" si="30"/>
        <v/>
      </c>
      <c r="G449" s="463" t="s">
        <v>412</v>
      </c>
      <c r="H449" s="463"/>
      <c r="I449" s="464" t="b">
        <f t="shared" si="31"/>
        <v>1</v>
      </c>
      <c r="J449" s="464" t="b">
        <f t="shared" si="32"/>
        <v>0</v>
      </c>
      <c r="K449" s="464" t="str">
        <f t="shared" si="33"/>
        <v>a1N36000004vKxvEAE</v>
      </c>
      <c r="L449" s="465" t="s">
        <v>1416</v>
      </c>
      <c r="M449" s="131"/>
      <c r="N449" s="68"/>
      <c r="AM449" s="5"/>
      <c r="AN449" s="5"/>
    </row>
    <row r="450" spans="1:40" ht="280.8" x14ac:dyDescent="0.3">
      <c r="A450" s="367">
        <v>60</v>
      </c>
      <c r="B450" s="384" t="str">
        <f t="shared" si="29"/>
        <v/>
      </c>
      <c r="C450" s="385" t="str">
        <f ca="1">TEXT(IFERROR(INDEX('Overview - Section A'!$A$37:$A$44,MATCH(G450,'Overview - Section A'!$U$37:$U$44,0)),""),"d-mmm-yy") &amp;" to " &amp; TEXT(IFERROR(INDEX('Overview - Section A'!$E$37:$E$44,MATCH(G450,'Overview - Section A'!$U$37:$U$44,0)),""),"d-mmm-yy")</f>
        <v>1-Jan-19 to 30-Jun-19</v>
      </c>
      <c r="D450" s="462"/>
      <c r="E450" s="462"/>
      <c r="F450" s="459" t="str">
        <f t="shared" si="30"/>
        <v/>
      </c>
      <c r="G450" s="463" t="s">
        <v>414</v>
      </c>
      <c r="H450" s="463"/>
      <c r="I450" s="464" t="b">
        <f t="shared" si="31"/>
        <v>1</v>
      </c>
      <c r="J450" s="464" t="b">
        <f t="shared" si="32"/>
        <v>0</v>
      </c>
      <c r="K450" s="464" t="str">
        <f t="shared" si="33"/>
        <v>a1N36000004vKxvEAE</v>
      </c>
      <c r="L450" s="465" t="s">
        <v>1417</v>
      </c>
      <c r="M450" s="131"/>
      <c r="N450" s="68"/>
      <c r="AM450" s="5"/>
      <c r="AN450" s="5"/>
    </row>
    <row r="451" spans="1:40" ht="280.8" x14ac:dyDescent="0.3">
      <c r="A451" s="367">
        <v>60</v>
      </c>
      <c r="B451" s="384" t="str">
        <f t="shared" si="29"/>
        <v/>
      </c>
      <c r="C451" s="385" t="str">
        <f ca="1">TEXT(IFERROR(INDEX('Overview - Section A'!$A$37:$A$44,MATCH(G451,'Overview - Section A'!$U$37:$U$44,0)),""),"d-mmm-yy") &amp;" to " &amp; TEXT(IFERROR(INDEX('Overview - Section A'!$E$37:$E$44,MATCH(G451,'Overview - Section A'!$U$37:$U$44,0)),""),"d-mmm-yy")</f>
        <v>1-Jul-19 to 31-Dec-19</v>
      </c>
      <c r="D451" s="462"/>
      <c r="E451" s="462"/>
      <c r="F451" s="459" t="str">
        <f t="shared" si="30"/>
        <v/>
      </c>
      <c r="G451" s="463" t="s">
        <v>416</v>
      </c>
      <c r="H451" s="463"/>
      <c r="I451" s="464" t="b">
        <f t="shared" si="31"/>
        <v>1</v>
      </c>
      <c r="J451" s="464" t="b">
        <f t="shared" si="32"/>
        <v>0</v>
      </c>
      <c r="K451" s="464" t="str">
        <f t="shared" si="33"/>
        <v>a1N36000004vKxvEAE</v>
      </c>
      <c r="L451" s="465" t="s">
        <v>1418</v>
      </c>
      <c r="M451" s="131"/>
      <c r="N451" s="68"/>
      <c r="AM451" s="5"/>
      <c r="AN451" s="5"/>
    </row>
    <row r="452" spans="1:40" ht="280.8" x14ac:dyDescent="0.3">
      <c r="A452" s="367">
        <v>60</v>
      </c>
      <c r="B452" s="384" t="str">
        <f t="shared" si="29"/>
        <v/>
      </c>
      <c r="C452" s="385" t="str">
        <f ca="1">TEXT(IFERROR(INDEX('Overview - Section A'!$A$37:$A$44,MATCH(G452,'Overview - Section A'!$U$37:$U$44,0)),""),"d-mmm-yy") &amp;" to " &amp; TEXT(IFERROR(INDEX('Overview - Section A'!$E$37:$E$44,MATCH(G452,'Overview - Section A'!$U$37:$U$44,0)),""),"d-mmm-yy")</f>
        <v>1-Jan-20 to 30-Jun-20</v>
      </c>
      <c r="D452" s="462"/>
      <c r="E452" s="462"/>
      <c r="F452" s="459" t="str">
        <f t="shared" si="30"/>
        <v/>
      </c>
      <c r="G452" s="463" t="s">
        <v>418</v>
      </c>
      <c r="H452" s="463"/>
      <c r="I452" s="464" t="b">
        <f t="shared" si="31"/>
        <v>1</v>
      </c>
      <c r="J452" s="464" t="b">
        <f t="shared" si="32"/>
        <v>0</v>
      </c>
      <c r="K452" s="464" t="str">
        <f t="shared" si="33"/>
        <v>a1N36000004vKxvEAE</v>
      </c>
      <c r="L452" s="465" t="s">
        <v>1419</v>
      </c>
      <c r="M452" s="131"/>
      <c r="N452" s="68"/>
      <c r="AM452" s="5"/>
      <c r="AN452" s="5"/>
    </row>
    <row r="453" spans="1:40" ht="280.8" x14ac:dyDescent="0.3">
      <c r="A453" s="367">
        <v>60</v>
      </c>
      <c r="B453" s="384" t="str">
        <f t="shared" si="29"/>
        <v/>
      </c>
      <c r="C453" s="385" t="str">
        <f ca="1">TEXT(IFERROR(INDEX('Overview - Section A'!$A$37:$A$44,MATCH(G453,'Overview - Section A'!$U$37:$U$44,0)),""),"d-mmm-yy") &amp;" to " &amp; TEXT(IFERROR(INDEX('Overview - Section A'!$E$37:$E$44,MATCH(G453,'Overview - Section A'!$U$37:$U$44,0)),""),"d-mmm-yy")</f>
        <v>1-Jul-20 to 31-Dec-20</v>
      </c>
      <c r="D453" s="462"/>
      <c r="E453" s="462"/>
      <c r="F453" s="459" t="str">
        <f t="shared" si="30"/>
        <v/>
      </c>
      <c r="G453" s="463" t="s">
        <v>420</v>
      </c>
      <c r="H453" s="463"/>
      <c r="I453" s="464" t="b">
        <f t="shared" si="31"/>
        <v>1</v>
      </c>
      <c r="J453" s="464" t="b">
        <f t="shared" si="32"/>
        <v>0</v>
      </c>
      <c r="K453" s="464" t="str">
        <f t="shared" si="33"/>
        <v>a1N36000004vKxvEAE</v>
      </c>
      <c r="L453" s="465" t="s">
        <v>1420</v>
      </c>
      <c r="M453" s="131"/>
      <c r="N453" s="68"/>
      <c r="AM453" s="5"/>
      <c r="AN453" s="5"/>
    </row>
    <row r="454" spans="1:40" ht="280.8" x14ac:dyDescent="0.3">
      <c r="A454" s="367">
        <v>61</v>
      </c>
      <c r="B454" s="384" t="str">
        <f t="shared" si="29"/>
        <v/>
      </c>
      <c r="C454" s="385" t="str">
        <f ca="1">TEXT(IFERROR(INDEX('Overview - Section A'!$A$37:$A$44,MATCH(G454,'Overview - Section A'!$U$37:$U$44,0)),""),"d-mmm-yy") &amp;" to " &amp; TEXT(IFERROR(INDEX('Overview - Section A'!$E$37:$E$44,MATCH(G454,'Overview - Section A'!$U$37:$U$44,0)),""),"d-mmm-yy")</f>
        <v>1-Jan-18 to 30-Jun-18</v>
      </c>
      <c r="D454" s="462"/>
      <c r="E454" s="462"/>
      <c r="F454" s="459" t="str">
        <f t="shared" si="30"/>
        <v/>
      </c>
      <c r="G454" s="463" t="s">
        <v>410</v>
      </c>
      <c r="H454" s="463"/>
      <c r="I454" s="464" t="b">
        <f t="shared" si="31"/>
        <v>1</v>
      </c>
      <c r="J454" s="464" t="b">
        <f t="shared" si="32"/>
        <v>0</v>
      </c>
      <c r="K454" s="464" t="str">
        <f t="shared" si="33"/>
        <v>a1N36000004vKxwEAE</v>
      </c>
      <c r="L454" s="465" t="s">
        <v>1421</v>
      </c>
      <c r="M454" s="131"/>
      <c r="N454" s="68"/>
      <c r="AM454" s="5"/>
      <c r="AN454" s="5"/>
    </row>
    <row r="455" spans="1:40" ht="280.8" x14ac:dyDescent="0.3">
      <c r="A455" s="367">
        <v>61</v>
      </c>
      <c r="B455" s="384" t="str">
        <f t="shared" si="29"/>
        <v/>
      </c>
      <c r="C455" s="385" t="str">
        <f ca="1">TEXT(IFERROR(INDEX('Overview - Section A'!$A$37:$A$44,MATCH(G455,'Overview - Section A'!$U$37:$U$44,0)),""),"d-mmm-yy") &amp;" to " &amp; TEXT(IFERROR(INDEX('Overview - Section A'!$E$37:$E$44,MATCH(G455,'Overview - Section A'!$U$37:$U$44,0)),""),"d-mmm-yy")</f>
        <v>1-Jul-18 to 31-Dec-18</v>
      </c>
      <c r="D455" s="462"/>
      <c r="E455" s="462"/>
      <c r="F455" s="459" t="str">
        <f t="shared" si="30"/>
        <v/>
      </c>
      <c r="G455" s="463" t="s">
        <v>412</v>
      </c>
      <c r="H455" s="463"/>
      <c r="I455" s="464" t="b">
        <f t="shared" si="31"/>
        <v>1</v>
      </c>
      <c r="J455" s="464" t="b">
        <f t="shared" si="32"/>
        <v>0</v>
      </c>
      <c r="K455" s="464" t="str">
        <f t="shared" si="33"/>
        <v>a1N36000004vKxwEAE</v>
      </c>
      <c r="L455" s="465" t="s">
        <v>1422</v>
      </c>
      <c r="M455" s="131"/>
      <c r="N455" s="68"/>
      <c r="AM455" s="5"/>
      <c r="AN455" s="5"/>
    </row>
    <row r="456" spans="1:40" ht="280.8" x14ac:dyDescent="0.3">
      <c r="A456" s="367">
        <v>61</v>
      </c>
      <c r="B456" s="384" t="str">
        <f t="shared" si="29"/>
        <v/>
      </c>
      <c r="C456" s="385" t="str">
        <f ca="1">TEXT(IFERROR(INDEX('Overview - Section A'!$A$37:$A$44,MATCH(G456,'Overview - Section A'!$U$37:$U$44,0)),""),"d-mmm-yy") &amp;" to " &amp; TEXT(IFERROR(INDEX('Overview - Section A'!$E$37:$E$44,MATCH(G456,'Overview - Section A'!$U$37:$U$44,0)),""),"d-mmm-yy")</f>
        <v>1-Jan-19 to 30-Jun-19</v>
      </c>
      <c r="D456" s="462"/>
      <c r="E456" s="462"/>
      <c r="F456" s="459" t="str">
        <f t="shared" si="30"/>
        <v/>
      </c>
      <c r="G456" s="463" t="s">
        <v>414</v>
      </c>
      <c r="H456" s="463"/>
      <c r="I456" s="464" t="b">
        <f t="shared" si="31"/>
        <v>1</v>
      </c>
      <c r="J456" s="464" t="b">
        <f t="shared" si="32"/>
        <v>0</v>
      </c>
      <c r="K456" s="464" t="str">
        <f t="shared" si="33"/>
        <v>a1N36000004vKxwEAE</v>
      </c>
      <c r="L456" s="465" t="s">
        <v>1423</v>
      </c>
      <c r="M456" s="131"/>
      <c r="N456" s="68"/>
      <c r="AM456" s="5"/>
      <c r="AN456" s="5"/>
    </row>
    <row r="457" spans="1:40" ht="280.8" x14ac:dyDescent="0.3">
      <c r="A457" s="367">
        <v>61</v>
      </c>
      <c r="B457" s="384" t="str">
        <f t="shared" si="29"/>
        <v/>
      </c>
      <c r="C457" s="385" t="str">
        <f ca="1">TEXT(IFERROR(INDEX('Overview - Section A'!$A$37:$A$44,MATCH(G457,'Overview - Section A'!$U$37:$U$44,0)),""),"d-mmm-yy") &amp;" to " &amp; TEXT(IFERROR(INDEX('Overview - Section A'!$E$37:$E$44,MATCH(G457,'Overview - Section A'!$U$37:$U$44,0)),""),"d-mmm-yy")</f>
        <v>1-Jul-19 to 31-Dec-19</v>
      </c>
      <c r="D457" s="462"/>
      <c r="E457" s="462"/>
      <c r="F457" s="459" t="str">
        <f t="shared" si="30"/>
        <v/>
      </c>
      <c r="G457" s="463" t="s">
        <v>416</v>
      </c>
      <c r="H457" s="463"/>
      <c r="I457" s="464" t="b">
        <f t="shared" si="31"/>
        <v>1</v>
      </c>
      <c r="J457" s="464" t="b">
        <f t="shared" si="32"/>
        <v>0</v>
      </c>
      <c r="K457" s="464" t="str">
        <f t="shared" si="33"/>
        <v>a1N36000004vKxwEAE</v>
      </c>
      <c r="L457" s="465" t="s">
        <v>1424</v>
      </c>
      <c r="M457" s="131"/>
      <c r="N457" s="68"/>
      <c r="AM457" s="5"/>
      <c r="AN457" s="5"/>
    </row>
    <row r="458" spans="1:40" ht="280.8" x14ac:dyDescent="0.3">
      <c r="A458" s="367">
        <v>61</v>
      </c>
      <c r="B458" s="384" t="str">
        <f t="shared" si="29"/>
        <v/>
      </c>
      <c r="C458" s="385" t="str">
        <f ca="1">TEXT(IFERROR(INDEX('Overview - Section A'!$A$37:$A$44,MATCH(G458,'Overview - Section A'!$U$37:$U$44,0)),""),"d-mmm-yy") &amp;" to " &amp; TEXT(IFERROR(INDEX('Overview - Section A'!$E$37:$E$44,MATCH(G458,'Overview - Section A'!$U$37:$U$44,0)),""),"d-mmm-yy")</f>
        <v>1-Jan-20 to 30-Jun-20</v>
      </c>
      <c r="D458" s="462"/>
      <c r="E458" s="462"/>
      <c r="F458" s="459" t="str">
        <f t="shared" si="30"/>
        <v/>
      </c>
      <c r="G458" s="463" t="s">
        <v>418</v>
      </c>
      <c r="H458" s="463"/>
      <c r="I458" s="464" t="b">
        <f t="shared" si="31"/>
        <v>1</v>
      </c>
      <c r="J458" s="464" t="b">
        <f t="shared" si="32"/>
        <v>0</v>
      </c>
      <c r="K458" s="464" t="str">
        <f t="shared" si="33"/>
        <v>a1N36000004vKxwEAE</v>
      </c>
      <c r="L458" s="465" t="s">
        <v>1425</v>
      </c>
      <c r="M458" s="131"/>
      <c r="N458" s="68"/>
      <c r="AM458" s="5"/>
      <c r="AN458" s="5"/>
    </row>
    <row r="459" spans="1:40" ht="280.8" x14ac:dyDescent="0.3">
      <c r="A459" s="367">
        <v>61</v>
      </c>
      <c r="B459" s="384" t="str">
        <f t="shared" si="29"/>
        <v/>
      </c>
      <c r="C459" s="385" t="str">
        <f ca="1">TEXT(IFERROR(INDEX('Overview - Section A'!$A$37:$A$44,MATCH(G459,'Overview - Section A'!$U$37:$U$44,0)),""),"d-mmm-yy") &amp;" to " &amp; TEXT(IFERROR(INDEX('Overview - Section A'!$E$37:$E$44,MATCH(G459,'Overview - Section A'!$U$37:$U$44,0)),""),"d-mmm-yy")</f>
        <v>1-Jul-20 to 31-Dec-20</v>
      </c>
      <c r="D459" s="462"/>
      <c r="E459" s="462"/>
      <c r="F459" s="459" t="str">
        <f t="shared" si="30"/>
        <v/>
      </c>
      <c r="G459" s="463" t="s">
        <v>420</v>
      </c>
      <c r="H459" s="463"/>
      <c r="I459" s="464" t="b">
        <f t="shared" si="31"/>
        <v>1</v>
      </c>
      <c r="J459" s="464" t="b">
        <f t="shared" si="32"/>
        <v>0</v>
      </c>
      <c r="K459" s="464" t="str">
        <f t="shared" si="33"/>
        <v>a1N36000004vKxwEAE</v>
      </c>
      <c r="L459" s="465" t="s">
        <v>1426</v>
      </c>
      <c r="M459" s="131"/>
      <c r="N459" s="68"/>
      <c r="AM459" s="5"/>
      <c r="AN459" s="5"/>
    </row>
    <row r="460" spans="1:40" ht="280.8" x14ac:dyDescent="0.3">
      <c r="A460" s="367">
        <v>62</v>
      </c>
      <c r="B460" s="384" t="str">
        <f t="shared" si="29"/>
        <v/>
      </c>
      <c r="C460" s="385" t="str">
        <f ca="1">TEXT(IFERROR(INDEX('Overview - Section A'!$A$37:$A$44,MATCH(G460,'Overview - Section A'!$U$37:$U$44,0)),""),"d-mmm-yy") &amp;" to " &amp; TEXT(IFERROR(INDEX('Overview - Section A'!$E$37:$E$44,MATCH(G460,'Overview - Section A'!$U$37:$U$44,0)),""),"d-mmm-yy")</f>
        <v>1-Jan-18 to 30-Jun-18</v>
      </c>
      <c r="D460" s="462"/>
      <c r="E460" s="462"/>
      <c r="F460" s="459" t="str">
        <f t="shared" si="30"/>
        <v/>
      </c>
      <c r="G460" s="463" t="s">
        <v>410</v>
      </c>
      <c r="H460" s="463"/>
      <c r="I460" s="464" t="b">
        <f t="shared" si="31"/>
        <v>1</v>
      </c>
      <c r="J460" s="464" t="b">
        <f t="shared" si="32"/>
        <v>0</v>
      </c>
      <c r="K460" s="464" t="str">
        <f t="shared" si="33"/>
        <v>a1N36000004vKxxEAE</v>
      </c>
      <c r="L460" s="465" t="s">
        <v>1427</v>
      </c>
      <c r="M460" s="131"/>
      <c r="N460" s="68"/>
      <c r="AM460" s="5"/>
      <c r="AN460" s="5"/>
    </row>
    <row r="461" spans="1:40" ht="280.8" x14ac:dyDescent="0.3">
      <c r="A461" s="367">
        <v>62</v>
      </c>
      <c r="B461" s="384" t="str">
        <f t="shared" si="29"/>
        <v/>
      </c>
      <c r="C461" s="385" t="str">
        <f ca="1">TEXT(IFERROR(INDEX('Overview - Section A'!$A$37:$A$44,MATCH(G461,'Overview - Section A'!$U$37:$U$44,0)),""),"d-mmm-yy") &amp;" to " &amp; TEXT(IFERROR(INDEX('Overview - Section A'!$E$37:$E$44,MATCH(G461,'Overview - Section A'!$U$37:$U$44,0)),""),"d-mmm-yy")</f>
        <v>1-Jul-18 to 31-Dec-18</v>
      </c>
      <c r="D461" s="462"/>
      <c r="E461" s="462"/>
      <c r="F461" s="459" t="str">
        <f t="shared" si="30"/>
        <v/>
      </c>
      <c r="G461" s="463" t="s">
        <v>412</v>
      </c>
      <c r="H461" s="463"/>
      <c r="I461" s="464" t="b">
        <f t="shared" si="31"/>
        <v>1</v>
      </c>
      <c r="J461" s="464" t="b">
        <f t="shared" si="32"/>
        <v>0</v>
      </c>
      <c r="K461" s="464" t="str">
        <f t="shared" si="33"/>
        <v>a1N36000004vKxxEAE</v>
      </c>
      <c r="L461" s="465" t="s">
        <v>1428</v>
      </c>
      <c r="M461" s="131"/>
      <c r="N461" s="68"/>
      <c r="AM461" s="5"/>
      <c r="AN461" s="5"/>
    </row>
    <row r="462" spans="1:40" ht="280.8" x14ac:dyDescent="0.3">
      <c r="A462" s="367">
        <v>62</v>
      </c>
      <c r="B462" s="384" t="str">
        <f t="shared" si="29"/>
        <v/>
      </c>
      <c r="C462" s="385" t="str">
        <f ca="1">TEXT(IFERROR(INDEX('Overview - Section A'!$A$37:$A$44,MATCH(G462,'Overview - Section A'!$U$37:$U$44,0)),""),"d-mmm-yy") &amp;" to " &amp; TEXT(IFERROR(INDEX('Overview - Section A'!$E$37:$E$44,MATCH(G462,'Overview - Section A'!$U$37:$U$44,0)),""),"d-mmm-yy")</f>
        <v>1-Jan-19 to 30-Jun-19</v>
      </c>
      <c r="D462" s="462"/>
      <c r="E462" s="462"/>
      <c r="F462" s="459" t="str">
        <f t="shared" si="30"/>
        <v/>
      </c>
      <c r="G462" s="463" t="s">
        <v>414</v>
      </c>
      <c r="H462" s="463"/>
      <c r="I462" s="464" t="b">
        <f t="shared" si="31"/>
        <v>1</v>
      </c>
      <c r="J462" s="464" t="b">
        <f t="shared" si="32"/>
        <v>0</v>
      </c>
      <c r="K462" s="464" t="str">
        <f t="shared" si="33"/>
        <v>a1N36000004vKxxEAE</v>
      </c>
      <c r="L462" s="465" t="s">
        <v>1429</v>
      </c>
      <c r="M462" s="131"/>
      <c r="N462" s="68"/>
      <c r="AM462" s="5"/>
      <c r="AN462" s="5"/>
    </row>
    <row r="463" spans="1:40" ht="280.8" x14ac:dyDescent="0.3">
      <c r="A463" s="367">
        <v>62</v>
      </c>
      <c r="B463" s="384" t="str">
        <f t="shared" si="29"/>
        <v/>
      </c>
      <c r="C463" s="385" t="str">
        <f ca="1">TEXT(IFERROR(INDEX('Overview - Section A'!$A$37:$A$44,MATCH(G463,'Overview - Section A'!$U$37:$U$44,0)),""),"d-mmm-yy") &amp;" to " &amp; TEXT(IFERROR(INDEX('Overview - Section A'!$E$37:$E$44,MATCH(G463,'Overview - Section A'!$U$37:$U$44,0)),""),"d-mmm-yy")</f>
        <v>1-Jul-19 to 31-Dec-19</v>
      </c>
      <c r="D463" s="462"/>
      <c r="E463" s="462"/>
      <c r="F463" s="459" t="str">
        <f t="shared" si="30"/>
        <v/>
      </c>
      <c r="G463" s="463" t="s">
        <v>416</v>
      </c>
      <c r="H463" s="463"/>
      <c r="I463" s="464" t="b">
        <f t="shared" si="31"/>
        <v>1</v>
      </c>
      <c r="J463" s="464" t="b">
        <f t="shared" si="32"/>
        <v>0</v>
      </c>
      <c r="K463" s="464" t="str">
        <f t="shared" si="33"/>
        <v>a1N36000004vKxxEAE</v>
      </c>
      <c r="L463" s="465" t="s">
        <v>1430</v>
      </c>
      <c r="M463" s="131"/>
      <c r="N463" s="68"/>
      <c r="AM463" s="5"/>
      <c r="AN463" s="5"/>
    </row>
    <row r="464" spans="1:40" ht="280.8" x14ac:dyDescent="0.3">
      <c r="A464" s="367">
        <v>62</v>
      </c>
      <c r="B464" s="384" t="str">
        <f t="shared" si="29"/>
        <v/>
      </c>
      <c r="C464" s="385" t="str">
        <f ca="1">TEXT(IFERROR(INDEX('Overview - Section A'!$A$37:$A$44,MATCH(G464,'Overview - Section A'!$U$37:$U$44,0)),""),"d-mmm-yy") &amp;" to " &amp; TEXT(IFERROR(INDEX('Overview - Section A'!$E$37:$E$44,MATCH(G464,'Overview - Section A'!$U$37:$U$44,0)),""),"d-mmm-yy")</f>
        <v>1-Jan-20 to 30-Jun-20</v>
      </c>
      <c r="D464" s="462"/>
      <c r="E464" s="462"/>
      <c r="F464" s="459" t="str">
        <f t="shared" si="30"/>
        <v/>
      </c>
      <c r="G464" s="463" t="s">
        <v>418</v>
      </c>
      <c r="H464" s="463"/>
      <c r="I464" s="464" t="b">
        <f t="shared" si="31"/>
        <v>1</v>
      </c>
      <c r="J464" s="464" t="b">
        <f t="shared" si="32"/>
        <v>0</v>
      </c>
      <c r="K464" s="464" t="str">
        <f t="shared" si="33"/>
        <v>a1N36000004vKxxEAE</v>
      </c>
      <c r="L464" s="465" t="s">
        <v>1431</v>
      </c>
      <c r="M464" s="131"/>
      <c r="N464" s="68"/>
      <c r="AM464" s="5"/>
      <c r="AN464" s="5"/>
    </row>
    <row r="465" spans="1:40" ht="280.8" x14ac:dyDescent="0.3">
      <c r="A465" s="367">
        <v>62</v>
      </c>
      <c r="B465" s="384" t="str">
        <f t="shared" si="29"/>
        <v/>
      </c>
      <c r="C465" s="385" t="str">
        <f ca="1">TEXT(IFERROR(INDEX('Overview - Section A'!$A$37:$A$44,MATCH(G465,'Overview - Section A'!$U$37:$U$44,0)),""),"d-mmm-yy") &amp;" to " &amp; TEXT(IFERROR(INDEX('Overview - Section A'!$E$37:$E$44,MATCH(G465,'Overview - Section A'!$U$37:$U$44,0)),""),"d-mmm-yy")</f>
        <v>1-Jul-20 to 31-Dec-20</v>
      </c>
      <c r="D465" s="462"/>
      <c r="E465" s="462"/>
      <c r="F465" s="459" t="str">
        <f t="shared" si="30"/>
        <v/>
      </c>
      <c r="G465" s="463" t="s">
        <v>420</v>
      </c>
      <c r="H465" s="463"/>
      <c r="I465" s="464" t="b">
        <f t="shared" si="31"/>
        <v>1</v>
      </c>
      <c r="J465" s="464" t="b">
        <f t="shared" si="32"/>
        <v>0</v>
      </c>
      <c r="K465" s="464" t="str">
        <f t="shared" si="33"/>
        <v>a1N36000004vKxxEAE</v>
      </c>
      <c r="L465" s="465" t="s">
        <v>1432</v>
      </c>
      <c r="M465" s="131"/>
      <c r="N465" s="68"/>
      <c r="AM465" s="5"/>
      <c r="AN465" s="5"/>
    </row>
    <row r="466" spans="1:40" ht="280.8" x14ac:dyDescent="0.3">
      <c r="A466" s="367">
        <v>63</v>
      </c>
      <c r="B466" s="384" t="str">
        <f t="shared" si="29"/>
        <v/>
      </c>
      <c r="C466" s="385" t="str">
        <f ca="1">TEXT(IFERROR(INDEX('Overview - Section A'!$A$37:$A$44,MATCH(G466,'Overview - Section A'!$U$37:$U$44,0)),""),"d-mmm-yy") &amp;" to " &amp; TEXT(IFERROR(INDEX('Overview - Section A'!$E$37:$E$44,MATCH(G466,'Overview - Section A'!$U$37:$U$44,0)),""),"d-mmm-yy")</f>
        <v>1-Jan-18 to 30-Jun-18</v>
      </c>
      <c r="D466" s="462"/>
      <c r="E466" s="462"/>
      <c r="F466" s="459" t="str">
        <f t="shared" si="30"/>
        <v/>
      </c>
      <c r="G466" s="463" t="s">
        <v>410</v>
      </c>
      <c r="H466" s="463"/>
      <c r="I466" s="464" t="b">
        <f t="shared" si="31"/>
        <v>1</v>
      </c>
      <c r="J466" s="464" t="b">
        <f t="shared" si="32"/>
        <v>0</v>
      </c>
      <c r="K466" s="464" t="str">
        <f t="shared" si="33"/>
        <v>a1N36000004vKxyEAE</v>
      </c>
      <c r="L466" s="465" t="s">
        <v>1433</v>
      </c>
      <c r="M466" s="131"/>
      <c r="N466" s="68"/>
      <c r="AM466" s="5"/>
      <c r="AN466" s="5"/>
    </row>
    <row r="467" spans="1:40" ht="280.8" x14ac:dyDescent="0.3">
      <c r="A467" s="367">
        <v>63</v>
      </c>
      <c r="B467" s="384" t="str">
        <f t="shared" si="29"/>
        <v/>
      </c>
      <c r="C467" s="385" t="str">
        <f ca="1">TEXT(IFERROR(INDEX('Overview - Section A'!$A$37:$A$44,MATCH(G467,'Overview - Section A'!$U$37:$U$44,0)),""),"d-mmm-yy") &amp;" to " &amp; TEXT(IFERROR(INDEX('Overview - Section A'!$E$37:$E$44,MATCH(G467,'Overview - Section A'!$U$37:$U$44,0)),""),"d-mmm-yy")</f>
        <v>1-Jul-18 to 31-Dec-18</v>
      </c>
      <c r="D467" s="462"/>
      <c r="E467" s="462"/>
      <c r="F467" s="459" t="str">
        <f t="shared" si="30"/>
        <v/>
      </c>
      <c r="G467" s="463" t="s">
        <v>412</v>
      </c>
      <c r="H467" s="463"/>
      <c r="I467" s="464" t="b">
        <f t="shared" si="31"/>
        <v>1</v>
      </c>
      <c r="J467" s="464" t="b">
        <f t="shared" si="32"/>
        <v>0</v>
      </c>
      <c r="K467" s="464" t="str">
        <f t="shared" si="33"/>
        <v>a1N36000004vKxyEAE</v>
      </c>
      <c r="L467" s="465" t="s">
        <v>1434</v>
      </c>
      <c r="M467" s="131"/>
      <c r="N467" s="68"/>
      <c r="AM467" s="5"/>
      <c r="AN467" s="5"/>
    </row>
    <row r="468" spans="1:40" ht="280.8" x14ac:dyDescent="0.3">
      <c r="A468" s="367">
        <v>63</v>
      </c>
      <c r="B468" s="384" t="str">
        <f t="shared" si="29"/>
        <v/>
      </c>
      <c r="C468" s="385" t="str">
        <f ca="1">TEXT(IFERROR(INDEX('Overview - Section A'!$A$37:$A$44,MATCH(G468,'Overview - Section A'!$U$37:$U$44,0)),""),"d-mmm-yy") &amp;" to " &amp; TEXT(IFERROR(INDEX('Overview - Section A'!$E$37:$E$44,MATCH(G468,'Overview - Section A'!$U$37:$U$44,0)),""),"d-mmm-yy")</f>
        <v>1-Jan-19 to 30-Jun-19</v>
      </c>
      <c r="D468" s="462"/>
      <c r="E468" s="462"/>
      <c r="F468" s="459" t="str">
        <f t="shared" si="30"/>
        <v/>
      </c>
      <c r="G468" s="463" t="s">
        <v>414</v>
      </c>
      <c r="H468" s="463"/>
      <c r="I468" s="464" t="b">
        <f t="shared" si="31"/>
        <v>1</v>
      </c>
      <c r="J468" s="464" t="b">
        <f t="shared" si="32"/>
        <v>0</v>
      </c>
      <c r="K468" s="464" t="str">
        <f t="shared" si="33"/>
        <v>a1N36000004vKxyEAE</v>
      </c>
      <c r="L468" s="465" t="s">
        <v>1435</v>
      </c>
      <c r="M468" s="131"/>
      <c r="N468" s="68"/>
      <c r="AM468" s="5"/>
      <c r="AN468" s="5"/>
    </row>
    <row r="469" spans="1:40" ht="280.8" x14ac:dyDescent="0.3">
      <c r="A469" s="367">
        <v>63</v>
      </c>
      <c r="B469" s="384" t="str">
        <f t="shared" si="29"/>
        <v/>
      </c>
      <c r="C469" s="385" t="str">
        <f ca="1">TEXT(IFERROR(INDEX('Overview - Section A'!$A$37:$A$44,MATCH(G469,'Overview - Section A'!$U$37:$U$44,0)),""),"d-mmm-yy") &amp;" to " &amp; TEXT(IFERROR(INDEX('Overview - Section A'!$E$37:$E$44,MATCH(G469,'Overview - Section A'!$U$37:$U$44,0)),""),"d-mmm-yy")</f>
        <v>1-Jul-19 to 31-Dec-19</v>
      </c>
      <c r="D469" s="462"/>
      <c r="E469" s="462"/>
      <c r="F469" s="459" t="str">
        <f t="shared" si="30"/>
        <v/>
      </c>
      <c r="G469" s="463" t="s">
        <v>416</v>
      </c>
      <c r="H469" s="463"/>
      <c r="I469" s="464" t="b">
        <f t="shared" si="31"/>
        <v>1</v>
      </c>
      <c r="J469" s="464" t="b">
        <f t="shared" si="32"/>
        <v>0</v>
      </c>
      <c r="K469" s="464" t="str">
        <f t="shared" si="33"/>
        <v>a1N36000004vKxyEAE</v>
      </c>
      <c r="L469" s="465" t="s">
        <v>1436</v>
      </c>
      <c r="M469" s="131"/>
      <c r="N469" s="68"/>
      <c r="AM469" s="5"/>
      <c r="AN469" s="5"/>
    </row>
    <row r="470" spans="1:40" ht="280.8" x14ac:dyDescent="0.3">
      <c r="A470" s="367">
        <v>63</v>
      </c>
      <c r="B470" s="384" t="str">
        <f t="shared" si="29"/>
        <v/>
      </c>
      <c r="C470" s="385" t="str">
        <f ca="1">TEXT(IFERROR(INDEX('Overview - Section A'!$A$37:$A$44,MATCH(G470,'Overview - Section A'!$U$37:$U$44,0)),""),"d-mmm-yy") &amp;" to " &amp; TEXT(IFERROR(INDEX('Overview - Section A'!$E$37:$E$44,MATCH(G470,'Overview - Section A'!$U$37:$U$44,0)),""),"d-mmm-yy")</f>
        <v>1-Jan-20 to 30-Jun-20</v>
      </c>
      <c r="D470" s="462"/>
      <c r="E470" s="462"/>
      <c r="F470" s="459" t="str">
        <f t="shared" si="30"/>
        <v/>
      </c>
      <c r="G470" s="463" t="s">
        <v>418</v>
      </c>
      <c r="H470" s="463"/>
      <c r="I470" s="464" t="b">
        <f t="shared" si="31"/>
        <v>1</v>
      </c>
      <c r="J470" s="464" t="b">
        <f t="shared" si="32"/>
        <v>0</v>
      </c>
      <c r="K470" s="464" t="str">
        <f t="shared" si="33"/>
        <v>a1N36000004vKxyEAE</v>
      </c>
      <c r="L470" s="465" t="s">
        <v>1437</v>
      </c>
      <c r="M470" s="131"/>
      <c r="N470" s="68"/>
      <c r="AM470" s="5"/>
      <c r="AN470" s="5"/>
    </row>
    <row r="471" spans="1:40" ht="280.8" x14ac:dyDescent="0.3">
      <c r="A471" s="367">
        <v>63</v>
      </c>
      <c r="B471" s="384" t="str">
        <f t="shared" si="29"/>
        <v/>
      </c>
      <c r="C471" s="385" t="str">
        <f ca="1">TEXT(IFERROR(INDEX('Overview - Section A'!$A$37:$A$44,MATCH(G471,'Overview - Section A'!$U$37:$U$44,0)),""),"d-mmm-yy") &amp;" to " &amp; TEXT(IFERROR(INDEX('Overview - Section A'!$E$37:$E$44,MATCH(G471,'Overview - Section A'!$U$37:$U$44,0)),""),"d-mmm-yy")</f>
        <v>1-Jul-20 to 31-Dec-20</v>
      </c>
      <c r="D471" s="462"/>
      <c r="E471" s="462"/>
      <c r="F471" s="459" t="str">
        <f t="shared" si="30"/>
        <v/>
      </c>
      <c r="G471" s="463" t="s">
        <v>420</v>
      </c>
      <c r="H471" s="463"/>
      <c r="I471" s="464" t="b">
        <f t="shared" si="31"/>
        <v>1</v>
      </c>
      <c r="J471" s="464" t="b">
        <f t="shared" si="32"/>
        <v>0</v>
      </c>
      <c r="K471" s="464" t="str">
        <f t="shared" si="33"/>
        <v>a1N36000004vKxyEAE</v>
      </c>
      <c r="L471" s="465" t="s">
        <v>1438</v>
      </c>
      <c r="M471" s="131"/>
      <c r="N471" s="68"/>
      <c r="AM471" s="5"/>
      <c r="AN471" s="5"/>
    </row>
    <row r="472" spans="1:40" ht="280.8" x14ac:dyDescent="0.3">
      <c r="A472" s="367">
        <v>64</v>
      </c>
      <c r="B472" s="384" t="str">
        <f t="shared" si="29"/>
        <v/>
      </c>
      <c r="C472" s="385" t="str">
        <f ca="1">TEXT(IFERROR(INDEX('Overview - Section A'!$A$37:$A$44,MATCH(G472,'Overview - Section A'!$U$37:$U$44,0)),""),"d-mmm-yy") &amp;" to " &amp; TEXT(IFERROR(INDEX('Overview - Section A'!$E$37:$E$44,MATCH(G472,'Overview - Section A'!$U$37:$U$44,0)),""),"d-mmm-yy")</f>
        <v>1-Jan-18 to 30-Jun-18</v>
      </c>
      <c r="D472" s="462"/>
      <c r="E472" s="462"/>
      <c r="F472" s="459" t="str">
        <f t="shared" si="30"/>
        <v/>
      </c>
      <c r="G472" s="463" t="s">
        <v>410</v>
      </c>
      <c r="H472" s="463"/>
      <c r="I472" s="464" t="b">
        <f t="shared" si="31"/>
        <v>1</v>
      </c>
      <c r="J472" s="464" t="b">
        <f t="shared" si="32"/>
        <v>0</v>
      </c>
      <c r="K472" s="464" t="str">
        <f t="shared" si="33"/>
        <v>a1N36000004vKxzEAE</v>
      </c>
      <c r="L472" s="465" t="s">
        <v>1439</v>
      </c>
      <c r="M472" s="131"/>
      <c r="N472" s="68"/>
      <c r="AM472" s="5"/>
      <c r="AN472" s="5"/>
    </row>
    <row r="473" spans="1:40" ht="280.8" x14ac:dyDescent="0.3">
      <c r="A473" s="367">
        <v>64</v>
      </c>
      <c r="B473" s="384" t="str">
        <f t="shared" si="29"/>
        <v/>
      </c>
      <c r="C473" s="385" t="str">
        <f ca="1">TEXT(IFERROR(INDEX('Overview - Section A'!$A$37:$A$44,MATCH(G473,'Overview - Section A'!$U$37:$U$44,0)),""),"d-mmm-yy") &amp;" to " &amp; TEXT(IFERROR(INDEX('Overview - Section A'!$E$37:$E$44,MATCH(G473,'Overview - Section A'!$U$37:$U$44,0)),""),"d-mmm-yy")</f>
        <v>1-Jul-18 to 31-Dec-18</v>
      </c>
      <c r="D473" s="462"/>
      <c r="E473" s="462"/>
      <c r="F473" s="459" t="str">
        <f t="shared" si="30"/>
        <v/>
      </c>
      <c r="G473" s="463" t="s">
        <v>412</v>
      </c>
      <c r="H473" s="463"/>
      <c r="I473" s="464" t="b">
        <f t="shared" si="31"/>
        <v>1</v>
      </c>
      <c r="J473" s="464" t="b">
        <f t="shared" si="32"/>
        <v>0</v>
      </c>
      <c r="K473" s="464" t="str">
        <f t="shared" si="33"/>
        <v>a1N36000004vKxzEAE</v>
      </c>
      <c r="L473" s="465" t="s">
        <v>1440</v>
      </c>
      <c r="M473" s="131"/>
      <c r="N473" s="68"/>
      <c r="AM473" s="5"/>
      <c r="AN473" s="5"/>
    </row>
    <row r="474" spans="1:40" ht="280.8" x14ac:dyDescent="0.3">
      <c r="A474" s="367">
        <v>64</v>
      </c>
      <c r="B474" s="384" t="str">
        <f t="shared" si="29"/>
        <v/>
      </c>
      <c r="C474" s="385" t="str">
        <f ca="1">TEXT(IFERROR(INDEX('Overview - Section A'!$A$37:$A$44,MATCH(G474,'Overview - Section A'!$U$37:$U$44,0)),""),"d-mmm-yy") &amp;" to " &amp; TEXT(IFERROR(INDEX('Overview - Section A'!$E$37:$E$44,MATCH(G474,'Overview - Section A'!$U$37:$U$44,0)),""),"d-mmm-yy")</f>
        <v>1-Jan-19 to 30-Jun-19</v>
      </c>
      <c r="D474" s="462"/>
      <c r="E474" s="462"/>
      <c r="F474" s="459" t="str">
        <f t="shared" si="30"/>
        <v/>
      </c>
      <c r="G474" s="463" t="s">
        <v>414</v>
      </c>
      <c r="H474" s="463"/>
      <c r="I474" s="464" t="b">
        <f t="shared" si="31"/>
        <v>1</v>
      </c>
      <c r="J474" s="464" t="b">
        <f t="shared" si="32"/>
        <v>0</v>
      </c>
      <c r="K474" s="464" t="str">
        <f t="shared" si="33"/>
        <v>a1N36000004vKxzEAE</v>
      </c>
      <c r="L474" s="465" t="s">
        <v>1441</v>
      </c>
      <c r="M474" s="131"/>
      <c r="N474" s="68"/>
      <c r="AM474" s="5"/>
      <c r="AN474" s="5"/>
    </row>
    <row r="475" spans="1:40" ht="280.8" x14ac:dyDescent="0.3">
      <c r="A475" s="367">
        <v>64</v>
      </c>
      <c r="B475" s="384" t="str">
        <f t="shared" si="29"/>
        <v/>
      </c>
      <c r="C475" s="385" t="str">
        <f ca="1">TEXT(IFERROR(INDEX('Overview - Section A'!$A$37:$A$44,MATCH(G475,'Overview - Section A'!$U$37:$U$44,0)),""),"d-mmm-yy") &amp;" to " &amp; TEXT(IFERROR(INDEX('Overview - Section A'!$E$37:$E$44,MATCH(G475,'Overview - Section A'!$U$37:$U$44,0)),""),"d-mmm-yy")</f>
        <v>1-Jul-19 to 31-Dec-19</v>
      </c>
      <c r="D475" s="462"/>
      <c r="E475" s="462"/>
      <c r="F475" s="459" t="str">
        <f t="shared" si="30"/>
        <v/>
      </c>
      <c r="G475" s="463" t="s">
        <v>416</v>
      </c>
      <c r="H475" s="463"/>
      <c r="I475" s="464" t="b">
        <f t="shared" si="31"/>
        <v>1</v>
      </c>
      <c r="J475" s="464" t="b">
        <f t="shared" si="32"/>
        <v>0</v>
      </c>
      <c r="K475" s="464" t="str">
        <f t="shared" si="33"/>
        <v>a1N36000004vKxzEAE</v>
      </c>
      <c r="L475" s="465" t="s">
        <v>1442</v>
      </c>
      <c r="M475" s="131"/>
      <c r="N475" s="68"/>
      <c r="AM475" s="5"/>
      <c r="AN475" s="5"/>
    </row>
    <row r="476" spans="1:40" ht="280.8" x14ac:dyDescent="0.3">
      <c r="A476" s="367">
        <v>64</v>
      </c>
      <c r="B476" s="384" t="str">
        <f t="shared" si="29"/>
        <v/>
      </c>
      <c r="C476" s="385" t="str">
        <f ca="1">TEXT(IFERROR(INDEX('Overview - Section A'!$A$37:$A$44,MATCH(G476,'Overview - Section A'!$U$37:$U$44,0)),""),"d-mmm-yy") &amp;" to " &amp; TEXT(IFERROR(INDEX('Overview - Section A'!$E$37:$E$44,MATCH(G476,'Overview - Section A'!$U$37:$U$44,0)),""),"d-mmm-yy")</f>
        <v>1-Jan-20 to 30-Jun-20</v>
      </c>
      <c r="D476" s="462"/>
      <c r="E476" s="462"/>
      <c r="F476" s="459" t="str">
        <f t="shared" si="30"/>
        <v/>
      </c>
      <c r="G476" s="463" t="s">
        <v>418</v>
      </c>
      <c r="H476" s="463"/>
      <c r="I476" s="464" t="b">
        <f t="shared" si="31"/>
        <v>1</v>
      </c>
      <c r="J476" s="464" t="b">
        <f t="shared" si="32"/>
        <v>0</v>
      </c>
      <c r="K476" s="464" t="str">
        <f t="shared" si="33"/>
        <v>a1N36000004vKxzEAE</v>
      </c>
      <c r="L476" s="465" t="s">
        <v>1443</v>
      </c>
      <c r="M476" s="131"/>
      <c r="N476" s="68"/>
      <c r="AM476" s="5"/>
      <c r="AN476" s="5"/>
    </row>
    <row r="477" spans="1:40" ht="280.8" x14ac:dyDescent="0.3">
      <c r="A477" s="367">
        <v>64</v>
      </c>
      <c r="B477" s="384" t="str">
        <f t="shared" si="29"/>
        <v/>
      </c>
      <c r="C477" s="385" t="str">
        <f ca="1">TEXT(IFERROR(INDEX('Overview - Section A'!$A$37:$A$44,MATCH(G477,'Overview - Section A'!$U$37:$U$44,0)),""),"d-mmm-yy") &amp;" to " &amp; TEXT(IFERROR(INDEX('Overview - Section A'!$E$37:$E$44,MATCH(G477,'Overview - Section A'!$U$37:$U$44,0)),""),"d-mmm-yy")</f>
        <v>1-Jul-20 to 31-Dec-20</v>
      </c>
      <c r="D477" s="462"/>
      <c r="E477" s="462"/>
      <c r="F477" s="459" t="str">
        <f t="shared" si="30"/>
        <v/>
      </c>
      <c r="G477" s="463" t="s">
        <v>420</v>
      </c>
      <c r="H477" s="463"/>
      <c r="I477" s="464" t="b">
        <f t="shared" si="31"/>
        <v>1</v>
      </c>
      <c r="J477" s="464" t="b">
        <f t="shared" si="32"/>
        <v>0</v>
      </c>
      <c r="K477" s="464" t="str">
        <f t="shared" si="33"/>
        <v>a1N36000004vKxzEAE</v>
      </c>
      <c r="L477" s="465" t="s">
        <v>1444</v>
      </c>
      <c r="M477" s="131"/>
      <c r="N477" s="68"/>
      <c r="AM477" s="5"/>
      <c r="AN477" s="5"/>
    </row>
    <row r="478" spans="1:40" ht="280.8" x14ac:dyDescent="0.3">
      <c r="A478" s="367">
        <v>65</v>
      </c>
      <c r="B478" s="384" t="str">
        <f t="shared" ref="B478:B541" si="34">IF(A478=A477,"",IF(VLOOKUP(A478,$A$8:$D$90,4,FALSE)=0,"",VLOOKUP(A478,$A$8:$D$90,4,FALSE)))</f>
        <v/>
      </c>
      <c r="C478" s="385" t="str">
        <f ca="1">TEXT(IFERROR(INDEX('Overview - Section A'!$A$37:$A$44,MATCH(G478,'Overview - Section A'!$U$37:$U$44,0)),""),"d-mmm-yy") &amp;" to " &amp; TEXT(IFERROR(INDEX('Overview - Section A'!$E$37:$E$44,MATCH(G478,'Overview - Section A'!$U$37:$U$44,0)),""),"d-mmm-yy")</f>
        <v>1-Jan-18 to 30-Jun-18</v>
      </c>
      <c r="D478" s="462"/>
      <c r="E478" s="462"/>
      <c r="F478" s="459" t="str">
        <f t="shared" ref="F478:F541" si="35">IF(VLOOKUP(A478,$A$8:$D$90,4,FALSE)=0,"",VLOOKUP(A478,$A$8:$D$90,4,FALSE))</f>
        <v/>
      </c>
      <c r="G478" s="463" t="s">
        <v>410</v>
      </c>
      <c r="H478" s="463"/>
      <c r="I478" s="464" t="b">
        <f t="shared" ref="I478:I541" si="36">IFERROR(TRUE,FALSE)</f>
        <v>1</v>
      </c>
      <c r="J478" s="464" t="b">
        <f t="shared" ref="J478:J541" si="37">IFERROR(IF(VLOOKUP(A478,$A$8:$D$90,4,FALSE)&lt;&gt;"",TRUE,FALSE),FALSE)</f>
        <v>0</v>
      </c>
      <c r="K478" s="464" t="str">
        <f t="shared" ref="K478:K541" si="38">IFERROR(VLOOKUP(A478,$A$8:$T$90,20,FALSE),"")</f>
        <v>a1N36000004vKy0EAE</v>
      </c>
      <c r="L478" s="465" t="s">
        <v>1445</v>
      </c>
      <c r="M478" s="131"/>
      <c r="N478" s="68"/>
      <c r="AM478" s="5"/>
      <c r="AN478" s="5"/>
    </row>
    <row r="479" spans="1:40" ht="280.8" x14ac:dyDescent="0.3">
      <c r="A479" s="367">
        <v>65</v>
      </c>
      <c r="B479" s="384" t="str">
        <f t="shared" si="34"/>
        <v/>
      </c>
      <c r="C479" s="385" t="str">
        <f ca="1">TEXT(IFERROR(INDEX('Overview - Section A'!$A$37:$A$44,MATCH(G479,'Overview - Section A'!$U$37:$U$44,0)),""),"d-mmm-yy") &amp;" to " &amp; TEXT(IFERROR(INDEX('Overview - Section A'!$E$37:$E$44,MATCH(G479,'Overview - Section A'!$U$37:$U$44,0)),""),"d-mmm-yy")</f>
        <v>1-Jul-18 to 31-Dec-18</v>
      </c>
      <c r="D479" s="462"/>
      <c r="E479" s="462"/>
      <c r="F479" s="459" t="str">
        <f t="shared" si="35"/>
        <v/>
      </c>
      <c r="G479" s="463" t="s">
        <v>412</v>
      </c>
      <c r="H479" s="463"/>
      <c r="I479" s="464" t="b">
        <f t="shared" si="36"/>
        <v>1</v>
      </c>
      <c r="J479" s="464" t="b">
        <f t="shared" si="37"/>
        <v>0</v>
      </c>
      <c r="K479" s="464" t="str">
        <f t="shared" si="38"/>
        <v>a1N36000004vKy0EAE</v>
      </c>
      <c r="L479" s="465" t="s">
        <v>1446</v>
      </c>
      <c r="M479" s="131"/>
      <c r="N479" s="68"/>
      <c r="AM479" s="5"/>
      <c r="AN479" s="5"/>
    </row>
    <row r="480" spans="1:40" ht="280.8" x14ac:dyDescent="0.3">
      <c r="A480" s="367">
        <v>65</v>
      </c>
      <c r="B480" s="384" t="str">
        <f t="shared" si="34"/>
        <v/>
      </c>
      <c r="C480" s="385" t="str">
        <f ca="1">TEXT(IFERROR(INDEX('Overview - Section A'!$A$37:$A$44,MATCH(G480,'Overview - Section A'!$U$37:$U$44,0)),""),"d-mmm-yy") &amp;" to " &amp; TEXT(IFERROR(INDEX('Overview - Section A'!$E$37:$E$44,MATCH(G480,'Overview - Section A'!$U$37:$U$44,0)),""),"d-mmm-yy")</f>
        <v>1-Jan-19 to 30-Jun-19</v>
      </c>
      <c r="D480" s="462"/>
      <c r="E480" s="462"/>
      <c r="F480" s="459" t="str">
        <f t="shared" si="35"/>
        <v/>
      </c>
      <c r="G480" s="463" t="s">
        <v>414</v>
      </c>
      <c r="H480" s="463"/>
      <c r="I480" s="464" t="b">
        <f t="shared" si="36"/>
        <v>1</v>
      </c>
      <c r="J480" s="464" t="b">
        <f t="shared" si="37"/>
        <v>0</v>
      </c>
      <c r="K480" s="464" t="str">
        <f t="shared" si="38"/>
        <v>a1N36000004vKy0EAE</v>
      </c>
      <c r="L480" s="465" t="s">
        <v>1447</v>
      </c>
      <c r="M480" s="131"/>
      <c r="N480" s="68"/>
      <c r="AM480" s="5"/>
      <c r="AN480" s="5"/>
    </row>
    <row r="481" spans="1:40" ht="280.8" x14ac:dyDescent="0.3">
      <c r="A481" s="367">
        <v>65</v>
      </c>
      <c r="B481" s="384" t="str">
        <f t="shared" si="34"/>
        <v/>
      </c>
      <c r="C481" s="385" t="str">
        <f ca="1">TEXT(IFERROR(INDEX('Overview - Section A'!$A$37:$A$44,MATCH(G481,'Overview - Section A'!$U$37:$U$44,0)),""),"d-mmm-yy") &amp;" to " &amp; TEXT(IFERROR(INDEX('Overview - Section A'!$E$37:$E$44,MATCH(G481,'Overview - Section A'!$U$37:$U$44,0)),""),"d-mmm-yy")</f>
        <v>1-Jul-19 to 31-Dec-19</v>
      </c>
      <c r="D481" s="462"/>
      <c r="E481" s="462"/>
      <c r="F481" s="459" t="str">
        <f t="shared" si="35"/>
        <v/>
      </c>
      <c r="G481" s="463" t="s">
        <v>416</v>
      </c>
      <c r="H481" s="463"/>
      <c r="I481" s="464" t="b">
        <f t="shared" si="36"/>
        <v>1</v>
      </c>
      <c r="J481" s="464" t="b">
        <f t="shared" si="37"/>
        <v>0</v>
      </c>
      <c r="K481" s="464" t="str">
        <f t="shared" si="38"/>
        <v>a1N36000004vKy0EAE</v>
      </c>
      <c r="L481" s="465" t="s">
        <v>1448</v>
      </c>
      <c r="M481" s="131"/>
      <c r="N481" s="68"/>
      <c r="AM481" s="5"/>
      <c r="AN481" s="5"/>
    </row>
    <row r="482" spans="1:40" ht="280.8" x14ac:dyDescent="0.3">
      <c r="A482" s="367">
        <v>65</v>
      </c>
      <c r="B482" s="384" t="str">
        <f t="shared" si="34"/>
        <v/>
      </c>
      <c r="C482" s="385" t="str">
        <f ca="1">TEXT(IFERROR(INDEX('Overview - Section A'!$A$37:$A$44,MATCH(G482,'Overview - Section A'!$U$37:$U$44,0)),""),"d-mmm-yy") &amp;" to " &amp; TEXT(IFERROR(INDEX('Overview - Section A'!$E$37:$E$44,MATCH(G482,'Overview - Section A'!$U$37:$U$44,0)),""),"d-mmm-yy")</f>
        <v>1-Jan-20 to 30-Jun-20</v>
      </c>
      <c r="D482" s="462"/>
      <c r="E482" s="462"/>
      <c r="F482" s="459" t="str">
        <f t="shared" si="35"/>
        <v/>
      </c>
      <c r="G482" s="463" t="s">
        <v>418</v>
      </c>
      <c r="H482" s="463"/>
      <c r="I482" s="464" t="b">
        <f t="shared" si="36"/>
        <v>1</v>
      </c>
      <c r="J482" s="464" t="b">
        <f t="shared" si="37"/>
        <v>0</v>
      </c>
      <c r="K482" s="464" t="str">
        <f t="shared" si="38"/>
        <v>a1N36000004vKy0EAE</v>
      </c>
      <c r="L482" s="465" t="s">
        <v>1449</v>
      </c>
      <c r="M482" s="131"/>
      <c r="N482" s="68"/>
      <c r="AM482" s="5"/>
      <c r="AN482" s="5"/>
    </row>
    <row r="483" spans="1:40" ht="280.8" x14ac:dyDescent="0.3">
      <c r="A483" s="367">
        <v>65</v>
      </c>
      <c r="B483" s="384" t="str">
        <f t="shared" si="34"/>
        <v/>
      </c>
      <c r="C483" s="385" t="str">
        <f ca="1">TEXT(IFERROR(INDEX('Overview - Section A'!$A$37:$A$44,MATCH(G483,'Overview - Section A'!$U$37:$U$44,0)),""),"d-mmm-yy") &amp;" to " &amp; TEXT(IFERROR(INDEX('Overview - Section A'!$E$37:$E$44,MATCH(G483,'Overview - Section A'!$U$37:$U$44,0)),""),"d-mmm-yy")</f>
        <v>1-Jul-20 to 31-Dec-20</v>
      </c>
      <c r="D483" s="462"/>
      <c r="E483" s="462"/>
      <c r="F483" s="459" t="str">
        <f t="shared" si="35"/>
        <v/>
      </c>
      <c r="G483" s="463" t="s">
        <v>420</v>
      </c>
      <c r="H483" s="463"/>
      <c r="I483" s="464" t="b">
        <f t="shared" si="36"/>
        <v>1</v>
      </c>
      <c r="J483" s="464" t="b">
        <f t="shared" si="37"/>
        <v>0</v>
      </c>
      <c r="K483" s="464" t="str">
        <f t="shared" si="38"/>
        <v>a1N36000004vKy0EAE</v>
      </c>
      <c r="L483" s="465" t="s">
        <v>1450</v>
      </c>
      <c r="M483" s="131"/>
      <c r="N483" s="68"/>
      <c r="AM483" s="5"/>
      <c r="AN483" s="5"/>
    </row>
    <row r="484" spans="1:40" ht="280.8" x14ac:dyDescent="0.3">
      <c r="A484" s="367">
        <v>66</v>
      </c>
      <c r="B484" s="384" t="str">
        <f t="shared" si="34"/>
        <v/>
      </c>
      <c r="C484" s="385" t="str">
        <f ca="1">TEXT(IFERROR(INDEX('Overview - Section A'!$A$37:$A$44,MATCH(G484,'Overview - Section A'!$U$37:$U$44,0)),""),"d-mmm-yy") &amp;" to " &amp; TEXT(IFERROR(INDEX('Overview - Section A'!$E$37:$E$44,MATCH(G484,'Overview - Section A'!$U$37:$U$44,0)),""),"d-mmm-yy")</f>
        <v>1-Jan-18 to 30-Jun-18</v>
      </c>
      <c r="D484" s="462"/>
      <c r="E484" s="462"/>
      <c r="F484" s="459" t="str">
        <f t="shared" si="35"/>
        <v/>
      </c>
      <c r="G484" s="463" t="s">
        <v>410</v>
      </c>
      <c r="H484" s="463"/>
      <c r="I484" s="464" t="b">
        <f t="shared" si="36"/>
        <v>1</v>
      </c>
      <c r="J484" s="464" t="b">
        <f t="shared" si="37"/>
        <v>0</v>
      </c>
      <c r="K484" s="464" t="str">
        <f t="shared" si="38"/>
        <v>a1N36000004vKy1EAE</v>
      </c>
      <c r="L484" s="465" t="s">
        <v>1451</v>
      </c>
      <c r="M484" s="131"/>
      <c r="N484" s="68"/>
      <c r="AM484" s="5"/>
      <c r="AN484" s="5"/>
    </row>
    <row r="485" spans="1:40" ht="280.8" x14ac:dyDescent="0.3">
      <c r="A485" s="367">
        <v>66</v>
      </c>
      <c r="B485" s="384" t="str">
        <f t="shared" si="34"/>
        <v/>
      </c>
      <c r="C485" s="385" t="str">
        <f ca="1">TEXT(IFERROR(INDEX('Overview - Section A'!$A$37:$A$44,MATCH(G485,'Overview - Section A'!$U$37:$U$44,0)),""),"d-mmm-yy") &amp;" to " &amp; TEXT(IFERROR(INDEX('Overview - Section A'!$E$37:$E$44,MATCH(G485,'Overview - Section A'!$U$37:$U$44,0)),""),"d-mmm-yy")</f>
        <v>1-Jul-18 to 31-Dec-18</v>
      </c>
      <c r="D485" s="462"/>
      <c r="E485" s="462"/>
      <c r="F485" s="459" t="str">
        <f t="shared" si="35"/>
        <v/>
      </c>
      <c r="G485" s="463" t="s">
        <v>412</v>
      </c>
      <c r="H485" s="463"/>
      <c r="I485" s="464" t="b">
        <f t="shared" si="36"/>
        <v>1</v>
      </c>
      <c r="J485" s="464" t="b">
        <f t="shared" si="37"/>
        <v>0</v>
      </c>
      <c r="K485" s="464" t="str">
        <f t="shared" si="38"/>
        <v>a1N36000004vKy1EAE</v>
      </c>
      <c r="L485" s="465" t="s">
        <v>1452</v>
      </c>
      <c r="M485" s="131"/>
      <c r="N485" s="68"/>
      <c r="AM485" s="5"/>
      <c r="AN485" s="5"/>
    </row>
    <row r="486" spans="1:40" ht="280.8" x14ac:dyDescent="0.3">
      <c r="A486" s="367">
        <v>66</v>
      </c>
      <c r="B486" s="384" t="str">
        <f t="shared" si="34"/>
        <v/>
      </c>
      <c r="C486" s="385" t="str">
        <f ca="1">TEXT(IFERROR(INDEX('Overview - Section A'!$A$37:$A$44,MATCH(G486,'Overview - Section A'!$U$37:$U$44,0)),""),"d-mmm-yy") &amp;" to " &amp; TEXT(IFERROR(INDEX('Overview - Section A'!$E$37:$E$44,MATCH(G486,'Overview - Section A'!$U$37:$U$44,0)),""),"d-mmm-yy")</f>
        <v>1-Jan-19 to 30-Jun-19</v>
      </c>
      <c r="D486" s="462"/>
      <c r="E486" s="462"/>
      <c r="F486" s="459" t="str">
        <f t="shared" si="35"/>
        <v/>
      </c>
      <c r="G486" s="463" t="s">
        <v>414</v>
      </c>
      <c r="H486" s="463"/>
      <c r="I486" s="464" t="b">
        <f t="shared" si="36"/>
        <v>1</v>
      </c>
      <c r="J486" s="464" t="b">
        <f t="shared" si="37"/>
        <v>0</v>
      </c>
      <c r="K486" s="464" t="str">
        <f t="shared" si="38"/>
        <v>a1N36000004vKy1EAE</v>
      </c>
      <c r="L486" s="465" t="s">
        <v>1453</v>
      </c>
      <c r="M486" s="131"/>
      <c r="N486" s="68"/>
      <c r="AM486" s="5"/>
      <c r="AN486" s="5"/>
    </row>
    <row r="487" spans="1:40" ht="280.8" x14ac:dyDescent="0.3">
      <c r="A487" s="367">
        <v>66</v>
      </c>
      <c r="B487" s="384" t="str">
        <f t="shared" si="34"/>
        <v/>
      </c>
      <c r="C487" s="385" t="str">
        <f ca="1">TEXT(IFERROR(INDEX('Overview - Section A'!$A$37:$A$44,MATCH(G487,'Overview - Section A'!$U$37:$U$44,0)),""),"d-mmm-yy") &amp;" to " &amp; TEXT(IFERROR(INDEX('Overview - Section A'!$E$37:$E$44,MATCH(G487,'Overview - Section A'!$U$37:$U$44,0)),""),"d-mmm-yy")</f>
        <v>1-Jul-19 to 31-Dec-19</v>
      </c>
      <c r="D487" s="462"/>
      <c r="E487" s="462"/>
      <c r="F487" s="459" t="str">
        <f t="shared" si="35"/>
        <v/>
      </c>
      <c r="G487" s="463" t="s">
        <v>416</v>
      </c>
      <c r="H487" s="463"/>
      <c r="I487" s="464" t="b">
        <f t="shared" si="36"/>
        <v>1</v>
      </c>
      <c r="J487" s="464" t="b">
        <f t="shared" si="37"/>
        <v>0</v>
      </c>
      <c r="K487" s="464" t="str">
        <f t="shared" si="38"/>
        <v>a1N36000004vKy1EAE</v>
      </c>
      <c r="L487" s="465" t="s">
        <v>1454</v>
      </c>
      <c r="M487" s="131"/>
      <c r="N487" s="68"/>
      <c r="AM487" s="5"/>
      <c r="AN487" s="5"/>
    </row>
    <row r="488" spans="1:40" ht="280.8" x14ac:dyDescent="0.3">
      <c r="A488" s="367">
        <v>66</v>
      </c>
      <c r="B488" s="384" t="str">
        <f t="shared" si="34"/>
        <v/>
      </c>
      <c r="C488" s="385" t="str">
        <f ca="1">TEXT(IFERROR(INDEX('Overview - Section A'!$A$37:$A$44,MATCH(G488,'Overview - Section A'!$U$37:$U$44,0)),""),"d-mmm-yy") &amp;" to " &amp; TEXT(IFERROR(INDEX('Overview - Section A'!$E$37:$E$44,MATCH(G488,'Overview - Section A'!$U$37:$U$44,0)),""),"d-mmm-yy")</f>
        <v>1-Jan-20 to 30-Jun-20</v>
      </c>
      <c r="D488" s="462"/>
      <c r="E488" s="462"/>
      <c r="F488" s="459" t="str">
        <f t="shared" si="35"/>
        <v/>
      </c>
      <c r="G488" s="463" t="s">
        <v>418</v>
      </c>
      <c r="H488" s="463"/>
      <c r="I488" s="464" t="b">
        <f t="shared" si="36"/>
        <v>1</v>
      </c>
      <c r="J488" s="464" t="b">
        <f t="shared" si="37"/>
        <v>0</v>
      </c>
      <c r="K488" s="464" t="str">
        <f t="shared" si="38"/>
        <v>a1N36000004vKy1EAE</v>
      </c>
      <c r="L488" s="465" t="s">
        <v>1455</v>
      </c>
      <c r="M488" s="131"/>
      <c r="N488" s="68"/>
      <c r="AM488" s="5"/>
      <c r="AN488" s="5"/>
    </row>
    <row r="489" spans="1:40" ht="280.8" x14ac:dyDescent="0.3">
      <c r="A489" s="367">
        <v>66</v>
      </c>
      <c r="B489" s="384" t="str">
        <f t="shared" si="34"/>
        <v/>
      </c>
      <c r="C489" s="385" t="str">
        <f ca="1">TEXT(IFERROR(INDEX('Overview - Section A'!$A$37:$A$44,MATCH(G489,'Overview - Section A'!$U$37:$U$44,0)),""),"d-mmm-yy") &amp;" to " &amp; TEXT(IFERROR(INDEX('Overview - Section A'!$E$37:$E$44,MATCH(G489,'Overview - Section A'!$U$37:$U$44,0)),""),"d-mmm-yy")</f>
        <v>1-Jul-20 to 31-Dec-20</v>
      </c>
      <c r="D489" s="462"/>
      <c r="E489" s="462"/>
      <c r="F489" s="459" t="str">
        <f t="shared" si="35"/>
        <v/>
      </c>
      <c r="G489" s="463" t="s">
        <v>420</v>
      </c>
      <c r="H489" s="463"/>
      <c r="I489" s="464" t="b">
        <f t="shared" si="36"/>
        <v>1</v>
      </c>
      <c r="J489" s="464" t="b">
        <f t="shared" si="37"/>
        <v>0</v>
      </c>
      <c r="K489" s="464" t="str">
        <f t="shared" si="38"/>
        <v>a1N36000004vKy1EAE</v>
      </c>
      <c r="L489" s="465" t="s">
        <v>1456</v>
      </c>
      <c r="M489" s="131"/>
      <c r="N489" s="68"/>
      <c r="AM489" s="5"/>
      <c r="AN489" s="5"/>
    </row>
    <row r="490" spans="1:40" ht="280.8" x14ac:dyDescent="0.3">
      <c r="A490" s="367">
        <v>67</v>
      </c>
      <c r="B490" s="384" t="str">
        <f t="shared" si="34"/>
        <v/>
      </c>
      <c r="C490" s="385" t="str">
        <f ca="1">TEXT(IFERROR(INDEX('Overview - Section A'!$A$37:$A$44,MATCH(G490,'Overview - Section A'!$U$37:$U$44,0)),""),"d-mmm-yy") &amp;" to " &amp; TEXT(IFERROR(INDEX('Overview - Section A'!$E$37:$E$44,MATCH(G490,'Overview - Section A'!$U$37:$U$44,0)),""),"d-mmm-yy")</f>
        <v>1-Jan-18 to 30-Jun-18</v>
      </c>
      <c r="D490" s="462"/>
      <c r="E490" s="462"/>
      <c r="F490" s="459" t="str">
        <f t="shared" si="35"/>
        <v/>
      </c>
      <c r="G490" s="463" t="s">
        <v>410</v>
      </c>
      <c r="H490" s="463"/>
      <c r="I490" s="464" t="b">
        <f t="shared" si="36"/>
        <v>1</v>
      </c>
      <c r="J490" s="464" t="b">
        <f t="shared" si="37"/>
        <v>0</v>
      </c>
      <c r="K490" s="464" t="str">
        <f t="shared" si="38"/>
        <v>a1N36000004vKy2EAE</v>
      </c>
      <c r="L490" s="465" t="s">
        <v>1457</v>
      </c>
      <c r="M490" s="131"/>
      <c r="N490" s="68"/>
      <c r="AM490" s="5"/>
      <c r="AN490" s="5"/>
    </row>
    <row r="491" spans="1:40" ht="280.8" x14ac:dyDescent="0.3">
      <c r="A491" s="367">
        <v>67</v>
      </c>
      <c r="B491" s="384" t="str">
        <f t="shared" si="34"/>
        <v/>
      </c>
      <c r="C491" s="385" t="str">
        <f ca="1">TEXT(IFERROR(INDEX('Overview - Section A'!$A$37:$A$44,MATCH(G491,'Overview - Section A'!$U$37:$U$44,0)),""),"d-mmm-yy") &amp;" to " &amp; TEXT(IFERROR(INDEX('Overview - Section A'!$E$37:$E$44,MATCH(G491,'Overview - Section A'!$U$37:$U$44,0)),""),"d-mmm-yy")</f>
        <v>1-Jul-18 to 31-Dec-18</v>
      </c>
      <c r="D491" s="462"/>
      <c r="E491" s="462"/>
      <c r="F491" s="459" t="str">
        <f t="shared" si="35"/>
        <v/>
      </c>
      <c r="G491" s="463" t="s">
        <v>412</v>
      </c>
      <c r="H491" s="463"/>
      <c r="I491" s="464" t="b">
        <f t="shared" si="36"/>
        <v>1</v>
      </c>
      <c r="J491" s="464" t="b">
        <f t="shared" si="37"/>
        <v>0</v>
      </c>
      <c r="K491" s="464" t="str">
        <f t="shared" si="38"/>
        <v>a1N36000004vKy2EAE</v>
      </c>
      <c r="L491" s="465" t="s">
        <v>1458</v>
      </c>
      <c r="M491" s="131"/>
      <c r="N491" s="68"/>
      <c r="AM491" s="5"/>
      <c r="AN491" s="5"/>
    </row>
    <row r="492" spans="1:40" ht="280.8" x14ac:dyDescent="0.3">
      <c r="A492" s="367">
        <v>67</v>
      </c>
      <c r="B492" s="384" t="str">
        <f t="shared" si="34"/>
        <v/>
      </c>
      <c r="C492" s="385" t="str">
        <f ca="1">TEXT(IFERROR(INDEX('Overview - Section A'!$A$37:$A$44,MATCH(G492,'Overview - Section A'!$U$37:$U$44,0)),""),"d-mmm-yy") &amp;" to " &amp; TEXT(IFERROR(INDEX('Overview - Section A'!$E$37:$E$44,MATCH(G492,'Overview - Section A'!$U$37:$U$44,0)),""),"d-mmm-yy")</f>
        <v>1-Jan-19 to 30-Jun-19</v>
      </c>
      <c r="D492" s="462"/>
      <c r="E492" s="462"/>
      <c r="F492" s="459" t="str">
        <f t="shared" si="35"/>
        <v/>
      </c>
      <c r="G492" s="463" t="s">
        <v>414</v>
      </c>
      <c r="H492" s="463"/>
      <c r="I492" s="464" t="b">
        <f t="shared" si="36"/>
        <v>1</v>
      </c>
      <c r="J492" s="464" t="b">
        <f t="shared" si="37"/>
        <v>0</v>
      </c>
      <c r="K492" s="464" t="str">
        <f t="shared" si="38"/>
        <v>a1N36000004vKy2EAE</v>
      </c>
      <c r="L492" s="465" t="s">
        <v>1459</v>
      </c>
      <c r="M492" s="131"/>
      <c r="N492" s="68"/>
      <c r="AM492" s="5"/>
      <c r="AN492" s="5"/>
    </row>
    <row r="493" spans="1:40" ht="280.8" x14ac:dyDescent="0.3">
      <c r="A493" s="367">
        <v>67</v>
      </c>
      <c r="B493" s="384" t="str">
        <f t="shared" si="34"/>
        <v/>
      </c>
      <c r="C493" s="385" t="str">
        <f ca="1">TEXT(IFERROR(INDEX('Overview - Section A'!$A$37:$A$44,MATCH(G493,'Overview - Section A'!$U$37:$U$44,0)),""),"d-mmm-yy") &amp;" to " &amp; TEXT(IFERROR(INDEX('Overview - Section A'!$E$37:$E$44,MATCH(G493,'Overview - Section A'!$U$37:$U$44,0)),""),"d-mmm-yy")</f>
        <v>1-Jul-19 to 31-Dec-19</v>
      </c>
      <c r="D493" s="462"/>
      <c r="E493" s="462"/>
      <c r="F493" s="459" t="str">
        <f t="shared" si="35"/>
        <v/>
      </c>
      <c r="G493" s="463" t="s">
        <v>416</v>
      </c>
      <c r="H493" s="463"/>
      <c r="I493" s="464" t="b">
        <f t="shared" si="36"/>
        <v>1</v>
      </c>
      <c r="J493" s="464" t="b">
        <f t="shared" si="37"/>
        <v>0</v>
      </c>
      <c r="K493" s="464" t="str">
        <f t="shared" si="38"/>
        <v>a1N36000004vKy2EAE</v>
      </c>
      <c r="L493" s="465" t="s">
        <v>1460</v>
      </c>
      <c r="M493" s="131"/>
      <c r="N493" s="68"/>
      <c r="AM493" s="5"/>
      <c r="AN493" s="5"/>
    </row>
    <row r="494" spans="1:40" ht="280.8" x14ac:dyDescent="0.3">
      <c r="A494" s="367">
        <v>67</v>
      </c>
      <c r="B494" s="384" t="str">
        <f t="shared" si="34"/>
        <v/>
      </c>
      <c r="C494" s="385" t="str">
        <f ca="1">TEXT(IFERROR(INDEX('Overview - Section A'!$A$37:$A$44,MATCH(G494,'Overview - Section A'!$U$37:$U$44,0)),""),"d-mmm-yy") &amp;" to " &amp; TEXT(IFERROR(INDEX('Overview - Section A'!$E$37:$E$44,MATCH(G494,'Overview - Section A'!$U$37:$U$44,0)),""),"d-mmm-yy")</f>
        <v>1-Jan-20 to 30-Jun-20</v>
      </c>
      <c r="D494" s="462"/>
      <c r="E494" s="462"/>
      <c r="F494" s="459" t="str">
        <f t="shared" si="35"/>
        <v/>
      </c>
      <c r="G494" s="463" t="s">
        <v>418</v>
      </c>
      <c r="H494" s="463"/>
      <c r="I494" s="464" t="b">
        <f t="shared" si="36"/>
        <v>1</v>
      </c>
      <c r="J494" s="464" t="b">
        <f t="shared" si="37"/>
        <v>0</v>
      </c>
      <c r="K494" s="464" t="str">
        <f t="shared" si="38"/>
        <v>a1N36000004vKy2EAE</v>
      </c>
      <c r="L494" s="465" t="s">
        <v>1461</v>
      </c>
      <c r="M494" s="131"/>
      <c r="N494" s="68"/>
      <c r="AM494" s="5"/>
      <c r="AN494" s="5"/>
    </row>
    <row r="495" spans="1:40" ht="280.8" x14ac:dyDescent="0.3">
      <c r="A495" s="367">
        <v>67</v>
      </c>
      <c r="B495" s="384" t="str">
        <f t="shared" si="34"/>
        <v/>
      </c>
      <c r="C495" s="385" t="str">
        <f ca="1">TEXT(IFERROR(INDEX('Overview - Section A'!$A$37:$A$44,MATCH(G495,'Overview - Section A'!$U$37:$U$44,0)),""),"d-mmm-yy") &amp;" to " &amp; TEXT(IFERROR(INDEX('Overview - Section A'!$E$37:$E$44,MATCH(G495,'Overview - Section A'!$U$37:$U$44,0)),""),"d-mmm-yy")</f>
        <v>1-Jul-20 to 31-Dec-20</v>
      </c>
      <c r="D495" s="462"/>
      <c r="E495" s="462"/>
      <c r="F495" s="459" t="str">
        <f t="shared" si="35"/>
        <v/>
      </c>
      <c r="G495" s="463" t="s">
        <v>420</v>
      </c>
      <c r="H495" s="463"/>
      <c r="I495" s="464" t="b">
        <f t="shared" si="36"/>
        <v>1</v>
      </c>
      <c r="J495" s="464" t="b">
        <f t="shared" si="37"/>
        <v>0</v>
      </c>
      <c r="K495" s="464" t="str">
        <f t="shared" si="38"/>
        <v>a1N36000004vKy2EAE</v>
      </c>
      <c r="L495" s="465" t="s">
        <v>1462</v>
      </c>
      <c r="M495" s="131"/>
      <c r="N495" s="68"/>
      <c r="AM495" s="5"/>
      <c r="AN495" s="5"/>
    </row>
    <row r="496" spans="1:40" ht="280.8" x14ac:dyDescent="0.3">
      <c r="A496" s="367">
        <v>68</v>
      </c>
      <c r="B496" s="384" t="str">
        <f t="shared" si="34"/>
        <v/>
      </c>
      <c r="C496" s="385" t="str">
        <f ca="1">TEXT(IFERROR(INDEX('Overview - Section A'!$A$37:$A$44,MATCH(G496,'Overview - Section A'!$U$37:$U$44,0)),""),"d-mmm-yy") &amp;" to " &amp; TEXT(IFERROR(INDEX('Overview - Section A'!$E$37:$E$44,MATCH(G496,'Overview - Section A'!$U$37:$U$44,0)),""),"d-mmm-yy")</f>
        <v>1-Jan-18 to 30-Jun-18</v>
      </c>
      <c r="D496" s="462"/>
      <c r="E496" s="462"/>
      <c r="F496" s="459" t="str">
        <f t="shared" si="35"/>
        <v/>
      </c>
      <c r="G496" s="463" t="s">
        <v>410</v>
      </c>
      <c r="H496" s="463"/>
      <c r="I496" s="464" t="b">
        <f t="shared" si="36"/>
        <v>1</v>
      </c>
      <c r="J496" s="464" t="b">
        <f t="shared" si="37"/>
        <v>0</v>
      </c>
      <c r="K496" s="464" t="str">
        <f t="shared" si="38"/>
        <v>a1N36000004vKy3EAE</v>
      </c>
      <c r="L496" s="465" t="s">
        <v>1463</v>
      </c>
      <c r="M496" s="131"/>
      <c r="N496" s="68"/>
      <c r="AM496" s="5"/>
      <c r="AN496" s="5"/>
    </row>
    <row r="497" spans="1:40" ht="280.8" x14ac:dyDescent="0.3">
      <c r="A497" s="367">
        <v>68</v>
      </c>
      <c r="B497" s="384" t="str">
        <f t="shared" si="34"/>
        <v/>
      </c>
      <c r="C497" s="385" t="str">
        <f ca="1">TEXT(IFERROR(INDEX('Overview - Section A'!$A$37:$A$44,MATCH(G497,'Overview - Section A'!$U$37:$U$44,0)),""),"d-mmm-yy") &amp;" to " &amp; TEXT(IFERROR(INDEX('Overview - Section A'!$E$37:$E$44,MATCH(G497,'Overview - Section A'!$U$37:$U$44,0)),""),"d-mmm-yy")</f>
        <v>1-Jul-18 to 31-Dec-18</v>
      </c>
      <c r="D497" s="462"/>
      <c r="E497" s="462"/>
      <c r="F497" s="459" t="str">
        <f t="shared" si="35"/>
        <v/>
      </c>
      <c r="G497" s="463" t="s">
        <v>412</v>
      </c>
      <c r="H497" s="463"/>
      <c r="I497" s="464" t="b">
        <f t="shared" si="36"/>
        <v>1</v>
      </c>
      <c r="J497" s="464" t="b">
        <f t="shared" si="37"/>
        <v>0</v>
      </c>
      <c r="K497" s="464" t="str">
        <f t="shared" si="38"/>
        <v>a1N36000004vKy3EAE</v>
      </c>
      <c r="L497" s="465" t="s">
        <v>1464</v>
      </c>
      <c r="M497" s="131"/>
      <c r="N497" s="68"/>
      <c r="AM497" s="5"/>
      <c r="AN497" s="5"/>
    </row>
    <row r="498" spans="1:40" ht="280.8" x14ac:dyDescent="0.3">
      <c r="A498" s="367">
        <v>68</v>
      </c>
      <c r="B498" s="384" t="str">
        <f t="shared" si="34"/>
        <v/>
      </c>
      <c r="C498" s="385" t="str">
        <f ca="1">TEXT(IFERROR(INDEX('Overview - Section A'!$A$37:$A$44,MATCH(G498,'Overview - Section A'!$U$37:$U$44,0)),""),"d-mmm-yy") &amp;" to " &amp; TEXT(IFERROR(INDEX('Overview - Section A'!$E$37:$E$44,MATCH(G498,'Overview - Section A'!$U$37:$U$44,0)),""),"d-mmm-yy")</f>
        <v>1-Jan-19 to 30-Jun-19</v>
      </c>
      <c r="D498" s="462"/>
      <c r="E498" s="462"/>
      <c r="F498" s="459" t="str">
        <f t="shared" si="35"/>
        <v/>
      </c>
      <c r="G498" s="463" t="s">
        <v>414</v>
      </c>
      <c r="H498" s="463"/>
      <c r="I498" s="464" t="b">
        <f t="shared" si="36"/>
        <v>1</v>
      </c>
      <c r="J498" s="464" t="b">
        <f t="shared" si="37"/>
        <v>0</v>
      </c>
      <c r="K498" s="464" t="str">
        <f t="shared" si="38"/>
        <v>a1N36000004vKy3EAE</v>
      </c>
      <c r="L498" s="465" t="s">
        <v>1465</v>
      </c>
      <c r="M498" s="131"/>
      <c r="N498" s="68"/>
      <c r="AM498" s="5"/>
      <c r="AN498" s="5"/>
    </row>
    <row r="499" spans="1:40" ht="280.8" x14ac:dyDescent="0.3">
      <c r="A499" s="367">
        <v>68</v>
      </c>
      <c r="B499" s="384" t="str">
        <f t="shared" si="34"/>
        <v/>
      </c>
      <c r="C499" s="385" t="str">
        <f ca="1">TEXT(IFERROR(INDEX('Overview - Section A'!$A$37:$A$44,MATCH(G499,'Overview - Section A'!$U$37:$U$44,0)),""),"d-mmm-yy") &amp;" to " &amp; TEXT(IFERROR(INDEX('Overview - Section A'!$E$37:$E$44,MATCH(G499,'Overview - Section A'!$U$37:$U$44,0)),""),"d-mmm-yy")</f>
        <v>1-Jul-19 to 31-Dec-19</v>
      </c>
      <c r="D499" s="462"/>
      <c r="E499" s="462"/>
      <c r="F499" s="459" t="str">
        <f t="shared" si="35"/>
        <v/>
      </c>
      <c r="G499" s="463" t="s">
        <v>416</v>
      </c>
      <c r="H499" s="463"/>
      <c r="I499" s="464" t="b">
        <f t="shared" si="36"/>
        <v>1</v>
      </c>
      <c r="J499" s="464" t="b">
        <f t="shared" si="37"/>
        <v>0</v>
      </c>
      <c r="K499" s="464" t="str">
        <f t="shared" si="38"/>
        <v>a1N36000004vKy3EAE</v>
      </c>
      <c r="L499" s="465" t="s">
        <v>1466</v>
      </c>
      <c r="M499" s="131"/>
      <c r="N499" s="68"/>
      <c r="AM499" s="5"/>
      <c r="AN499" s="5"/>
    </row>
    <row r="500" spans="1:40" ht="280.8" x14ac:dyDescent="0.3">
      <c r="A500" s="367">
        <v>68</v>
      </c>
      <c r="B500" s="384" t="str">
        <f t="shared" si="34"/>
        <v/>
      </c>
      <c r="C500" s="385" t="str">
        <f ca="1">TEXT(IFERROR(INDEX('Overview - Section A'!$A$37:$A$44,MATCH(G500,'Overview - Section A'!$U$37:$U$44,0)),""),"d-mmm-yy") &amp;" to " &amp; TEXT(IFERROR(INDEX('Overview - Section A'!$E$37:$E$44,MATCH(G500,'Overview - Section A'!$U$37:$U$44,0)),""),"d-mmm-yy")</f>
        <v>1-Jan-20 to 30-Jun-20</v>
      </c>
      <c r="D500" s="462"/>
      <c r="E500" s="462"/>
      <c r="F500" s="459" t="str">
        <f t="shared" si="35"/>
        <v/>
      </c>
      <c r="G500" s="463" t="s">
        <v>418</v>
      </c>
      <c r="H500" s="463"/>
      <c r="I500" s="464" t="b">
        <f t="shared" si="36"/>
        <v>1</v>
      </c>
      <c r="J500" s="464" t="b">
        <f t="shared" si="37"/>
        <v>0</v>
      </c>
      <c r="K500" s="464" t="str">
        <f t="shared" si="38"/>
        <v>a1N36000004vKy3EAE</v>
      </c>
      <c r="L500" s="465" t="s">
        <v>1467</v>
      </c>
      <c r="M500" s="131"/>
      <c r="N500" s="68"/>
      <c r="AM500" s="5"/>
      <c r="AN500" s="5"/>
    </row>
    <row r="501" spans="1:40" ht="280.8" x14ac:dyDescent="0.3">
      <c r="A501" s="367">
        <v>68</v>
      </c>
      <c r="B501" s="384" t="str">
        <f t="shared" si="34"/>
        <v/>
      </c>
      <c r="C501" s="385" t="str">
        <f ca="1">TEXT(IFERROR(INDEX('Overview - Section A'!$A$37:$A$44,MATCH(G501,'Overview - Section A'!$U$37:$U$44,0)),""),"d-mmm-yy") &amp;" to " &amp; TEXT(IFERROR(INDEX('Overview - Section A'!$E$37:$E$44,MATCH(G501,'Overview - Section A'!$U$37:$U$44,0)),""),"d-mmm-yy")</f>
        <v>1-Jul-20 to 31-Dec-20</v>
      </c>
      <c r="D501" s="462"/>
      <c r="E501" s="462"/>
      <c r="F501" s="459" t="str">
        <f t="shared" si="35"/>
        <v/>
      </c>
      <c r="G501" s="463" t="s">
        <v>420</v>
      </c>
      <c r="H501" s="463"/>
      <c r="I501" s="464" t="b">
        <f t="shared" si="36"/>
        <v>1</v>
      </c>
      <c r="J501" s="464" t="b">
        <f t="shared" si="37"/>
        <v>0</v>
      </c>
      <c r="K501" s="464" t="str">
        <f t="shared" si="38"/>
        <v>a1N36000004vKy3EAE</v>
      </c>
      <c r="L501" s="465" t="s">
        <v>1468</v>
      </c>
      <c r="M501" s="131"/>
      <c r="N501" s="68"/>
      <c r="AM501" s="5"/>
      <c r="AN501" s="5"/>
    </row>
    <row r="502" spans="1:40" ht="280.8" x14ac:dyDescent="0.3">
      <c r="A502" s="367">
        <v>69</v>
      </c>
      <c r="B502" s="384" t="str">
        <f t="shared" si="34"/>
        <v/>
      </c>
      <c r="C502" s="385" t="str">
        <f ca="1">TEXT(IFERROR(INDEX('Overview - Section A'!$A$37:$A$44,MATCH(G502,'Overview - Section A'!$U$37:$U$44,0)),""),"d-mmm-yy") &amp;" to " &amp; TEXT(IFERROR(INDEX('Overview - Section A'!$E$37:$E$44,MATCH(G502,'Overview - Section A'!$U$37:$U$44,0)),""),"d-mmm-yy")</f>
        <v>1-Jan-18 to 30-Jun-18</v>
      </c>
      <c r="D502" s="462"/>
      <c r="E502" s="462"/>
      <c r="F502" s="459" t="str">
        <f t="shared" si="35"/>
        <v/>
      </c>
      <c r="G502" s="463" t="s">
        <v>410</v>
      </c>
      <c r="H502" s="463"/>
      <c r="I502" s="464" t="b">
        <f t="shared" si="36"/>
        <v>1</v>
      </c>
      <c r="J502" s="464" t="b">
        <f t="shared" si="37"/>
        <v>0</v>
      </c>
      <c r="K502" s="464" t="str">
        <f t="shared" si="38"/>
        <v>a1N36000004vKy4EAE</v>
      </c>
      <c r="L502" s="465" t="s">
        <v>1469</v>
      </c>
      <c r="M502" s="131"/>
      <c r="N502" s="68"/>
      <c r="AM502" s="5"/>
      <c r="AN502" s="5"/>
    </row>
    <row r="503" spans="1:40" ht="280.8" x14ac:dyDescent="0.3">
      <c r="A503" s="367">
        <v>69</v>
      </c>
      <c r="B503" s="384" t="str">
        <f t="shared" si="34"/>
        <v/>
      </c>
      <c r="C503" s="385" t="str">
        <f ca="1">TEXT(IFERROR(INDEX('Overview - Section A'!$A$37:$A$44,MATCH(G503,'Overview - Section A'!$U$37:$U$44,0)),""),"d-mmm-yy") &amp;" to " &amp; TEXT(IFERROR(INDEX('Overview - Section A'!$E$37:$E$44,MATCH(G503,'Overview - Section A'!$U$37:$U$44,0)),""),"d-mmm-yy")</f>
        <v>1-Jul-18 to 31-Dec-18</v>
      </c>
      <c r="D503" s="462"/>
      <c r="E503" s="462"/>
      <c r="F503" s="459" t="str">
        <f t="shared" si="35"/>
        <v/>
      </c>
      <c r="G503" s="463" t="s">
        <v>412</v>
      </c>
      <c r="H503" s="463"/>
      <c r="I503" s="464" t="b">
        <f t="shared" si="36"/>
        <v>1</v>
      </c>
      <c r="J503" s="464" t="b">
        <f t="shared" si="37"/>
        <v>0</v>
      </c>
      <c r="K503" s="464" t="str">
        <f t="shared" si="38"/>
        <v>a1N36000004vKy4EAE</v>
      </c>
      <c r="L503" s="465" t="s">
        <v>1470</v>
      </c>
      <c r="M503" s="131"/>
      <c r="N503" s="68"/>
      <c r="AM503" s="5"/>
      <c r="AN503" s="5"/>
    </row>
    <row r="504" spans="1:40" ht="280.8" x14ac:dyDescent="0.3">
      <c r="A504" s="367">
        <v>69</v>
      </c>
      <c r="B504" s="384" t="str">
        <f t="shared" si="34"/>
        <v/>
      </c>
      <c r="C504" s="385" t="str">
        <f ca="1">TEXT(IFERROR(INDEX('Overview - Section A'!$A$37:$A$44,MATCH(G504,'Overview - Section A'!$U$37:$U$44,0)),""),"d-mmm-yy") &amp;" to " &amp; TEXT(IFERROR(INDEX('Overview - Section A'!$E$37:$E$44,MATCH(G504,'Overview - Section A'!$U$37:$U$44,0)),""),"d-mmm-yy")</f>
        <v>1-Jan-19 to 30-Jun-19</v>
      </c>
      <c r="D504" s="462"/>
      <c r="E504" s="462"/>
      <c r="F504" s="459" t="str">
        <f t="shared" si="35"/>
        <v/>
      </c>
      <c r="G504" s="463" t="s">
        <v>414</v>
      </c>
      <c r="H504" s="463"/>
      <c r="I504" s="464" t="b">
        <f t="shared" si="36"/>
        <v>1</v>
      </c>
      <c r="J504" s="464" t="b">
        <f t="shared" si="37"/>
        <v>0</v>
      </c>
      <c r="K504" s="464" t="str">
        <f t="shared" si="38"/>
        <v>a1N36000004vKy4EAE</v>
      </c>
      <c r="L504" s="465" t="s">
        <v>1471</v>
      </c>
      <c r="M504" s="131"/>
      <c r="N504" s="68"/>
      <c r="AM504" s="5"/>
      <c r="AN504" s="5"/>
    </row>
    <row r="505" spans="1:40" ht="280.8" x14ac:dyDescent="0.3">
      <c r="A505" s="367">
        <v>69</v>
      </c>
      <c r="B505" s="384" t="str">
        <f t="shared" si="34"/>
        <v/>
      </c>
      <c r="C505" s="385" t="str">
        <f ca="1">TEXT(IFERROR(INDEX('Overview - Section A'!$A$37:$A$44,MATCH(G505,'Overview - Section A'!$U$37:$U$44,0)),""),"d-mmm-yy") &amp;" to " &amp; TEXT(IFERROR(INDEX('Overview - Section A'!$E$37:$E$44,MATCH(G505,'Overview - Section A'!$U$37:$U$44,0)),""),"d-mmm-yy")</f>
        <v>1-Jul-19 to 31-Dec-19</v>
      </c>
      <c r="D505" s="462"/>
      <c r="E505" s="462"/>
      <c r="F505" s="459" t="str">
        <f t="shared" si="35"/>
        <v/>
      </c>
      <c r="G505" s="463" t="s">
        <v>416</v>
      </c>
      <c r="H505" s="463"/>
      <c r="I505" s="464" t="b">
        <f t="shared" si="36"/>
        <v>1</v>
      </c>
      <c r="J505" s="464" t="b">
        <f t="shared" si="37"/>
        <v>0</v>
      </c>
      <c r="K505" s="464" t="str">
        <f t="shared" si="38"/>
        <v>a1N36000004vKy4EAE</v>
      </c>
      <c r="L505" s="465" t="s">
        <v>1472</v>
      </c>
      <c r="M505" s="131"/>
      <c r="N505" s="68"/>
      <c r="AM505" s="5"/>
      <c r="AN505" s="5"/>
    </row>
    <row r="506" spans="1:40" ht="280.8" x14ac:dyDescent="0.3">
      <c r="A506" s="367">
        <v>69</v>
      </c>
      <c r="B506" s="384" t="str">
        <f t="shared" si="34"/>
        <v/>
      </c>
      <c r="C506" s="385" t="str">
        <f ca="1">TEXT(IFERROR(INDEX('Overview - Section A'!$A$37:$A$44,MATCH(G506,'Overview - Section A'!$U$37:$U$44,0)),""),"d-mmm-yy") &amp;" to " &amp; TEXT(IFERROR(INDEX('Overview - Section A'!$E$37:$E$44,MATCH(G506,'Overview - Section A'!$U$37:$U$44,0)),""),"d-mmm-yy")</f>
        <v>1-Jan-20 to 30-Jun-20</v>
      </c>
      <c r="D506" s="462"/>
      <c r="E506" s="462"/>
      <c r="F506" s="459" t="str">
        <f t="shared" si="35"/>
        <v/>
      </c>
      <c r="G506" s="463" t="s">
        <v>418</v>
      </c>
      <c r="H506" s="463"/>
      <c r="I506" s="464" t="b">
        <f t="shared" si="36"/>
        <v>1</v>
      </c>
      <c r="J506" s="464" t="b">
        <f t="shared" si="37"/>
        <v>0</v>
      </c>
      <c r="K506" s="464" t="str">
        <f t="shared" si="38"/>
        <v>a1N36000004vKy4EAE</v>
      </c>
      <c r="L506" s="465" t="s">
        <v>1473</v>
      </c>
      <c r="M506" s="131"/>
      <c r="N506" s="68"/>
      <c r="AM506" s="5"/>
      <c r="AN506" s="5"/>
    </row>
    <row r="507" spans="1:40" ht="280.8" x14ac:dyDescent="0.3">
      <c r="A507" s="367">
        <v>69</v>
      </c>
      <c r="B507" s="384" t="str">
        <f t="shared" si="34"/>
        <v/>
      </c>
      <c r="C507" s="385" t="str">
        <f ca="1">TEXT(IFERROR(INDEX('Overview - Section A'!$A$37:$A$44,MATCH(G507,'Overview - Section A'!$U$37:$U$44,0)),""),"d-mmm-yy") &amp;" to " &amp; TEXT(IFERROR(INDEX('Overview - Section A'!$E$37:$E$44,MATCH(G507,'Overview - Section A'!$U$37:$U$44,0)),""),"d-mmm-yy")</f>
        <v>1-Jul-20 to 31-Dec-20</v>
      </c>
      <c r="D507" s="462"/>
      <c r="E507" s="462"/>
      <c r="F507" s="459" t="str">
        <f t="shared" si="35"/>
        <v/>
      </c>
      <c r="G507" s="463" t="s">
        <v>420</v>
      </c>
      <c r="H507" s="463"/>
      <c r="I507" s="464" t="b">
        <f t="shared" si="36"/>
        <v>1</v>
      </c>
      <c r="J507" s="464" t="b">
        <f t="shared" si="37"/>
        <v>0</v>
      </c>
      <c r="K507" s="464" t="str">
        <f t="shared" si="38"/>
        <v>a1N36000004vKy4EAE</v>
      </c>
      <c r="L507" s="465" t="s">
        <v>1474</v>
      </c>
      <c r="M507" s="131"/>
      <c r="N507" s="68"/>
      <c r="AM507" s="5"/>
      <c r="AN507" s="5"/>
    </row>
    <row r="508" spans="1:40" ht="280.8" x14ac:dyDescent="0.3">
      <c r="A508" s="367">
        <v>70</v>
      </c>
      <c r="B508" s="384" t="str">
        <f t="shared" si="34"/>
        <v/>
      </c>
      <c r="C508" s="385" t="str">
        <f ca="1">TEXT(IFERROR(INDEX('Overview - Section A'!$A$37:$A$44,MATCH(G508,'Overview - Section A'!$U$37:$U$44,0)),""),"d-mmm-yy") &amp;" to " &amp; TEXT(IFERROR(INDEX('Overview - Section A'!$E$37:$E$44,MATCH(G508,'Overview - Section A'!$U$37:$U$44,0)),""),"d-mmm-yy")</f>
        <v>1-Jan-18 to 30-Jun-18</v>
      </c>
      <c r="D508" s="462"/>
      <c r="E508" s="462"/>
      <c r="F508" s="459" t="str">
        <f t="shared" si="35"/>
        <v/>
      </c>
      <c r="G508" s="463" t="s">
        <v>410</v>
      </c>
      <c r="H508" s="463"/>
      <c r="I508" s="464" t="b">
        <f t="shared" si="36"/>
        <v>1</v>
      </c>
      <c r="J508" s="464" t="b">
        <f t="shared" si="37"/>
        <v>0</v>
      </c>
      <c r="K508" s="464" t="str">
        <f t="shared" si="38"/>
        <v>a1N36000004vKy5EAE</v>
      </c>
      <c r="L508" s="465" t="s">
        <v>1475</v>
      </c>
      <c r="M508" s="131"/>
      <c r="N508" s="68"/>
      <c r="AM508" s="5"/>
      <c r="AN508" s="5"/>
    </row>
    <row r="509" spans="1:40" ht="280.8" x14ac:dyDescent="0.3">
      <c r="A509" s="367">
        <v>70</v>
      </c>
      <c r="B509" s="384" t="str">
        <f t="shared" si="34"/>
        <v/>
      </c>
      <c r="C509" s="385" t="str">
        <f ca="1">TEXT(IFERROR(INDEX('Overview - Section A'!$A$37:$A$44,MATCH(G509,'Overview - Section A'!$U$37:$U$44,0)),""),"d-mmm-yy") &amp;" to " &amp; TEXT(IFERROR(INDEX('Overview - Section A'!$E$37:$E$44,MATCH(G509,'Overview - Section A'!$U$37:$U$44,0)),""),"d-mmm-yy")</f>
        <v>1-Jul-18 to 31-Dec-18</v>
      </c>
      <c r="D509" s="462"/>
      <c r="E509" s="462"/>
      <c r="F509" s="459" t="str">
        <f t="shared" si="35"/>
        <v/>
      </c>
      <c r="G509" s="463" t="s">
        <v>412</v>
      </c>
      <c r="H509" s="463"/>
      <c r="I509" s="464" t="b">
        <f t="shared" si="36"/>
        <v>1</v>
      </c>
      <c r="J509" s="464" t="b">
        <f t="shared" si="37"/>
        <v>0</v>
      </c>
      <c r="K509" s="464" t="str">
        <f t="shared" si="38"/>
        <v>a1N36000004vKy5EAE</v>
      </c>
      <c r="L509" s="465" t="s">
        <v>1476</v>
      </c>
      <c r="M509" s="131"/>
      <c r="N509" s="68"/>
      <c r="AM509" s="5"/>
      <c r="AN509" s="5"/>
    </row>
    <row r="510" spans="1:40" ht="280.8" x14ac:dyDescent="0.3">
      <c r="A510" s="367">
        <v>70</v>
      </c>
      <c r="B510" s="384" t="str">
        <f t="shared" si="34"/>
        <v/>
      </c>
      <c r="C510" s="385" t="str">
        <f ca="1">TEXT(IFERROR(INDEX('Overview - Section A'!$A$37:$A$44,MATCH(G510,'Overview - Section A'!$U$37:$U$44,0)),""),"d-mmm-yy") &amp;" to " &amp; TEXT(IFERROR(INDEX('Overview - Section A'!$E$37:$E$44,MATCH(G510,'Overview - Section A'!$U$37:$U$44,0)),""),"d-mmm-yy")</f>
        <v>1-Jan-19 to 30-Jun-19</v>
      </c>
      <c r="D510" s="462"/>
      <c r="E510" s="462"/>
      <c r="F510" s="459" t="str">
        <f t="shared" si="35"/>
        <v/>
      </c>
      <c r="G510" s="463" t="s">
        <v>414</v>
      </c>
      <c r="H510" s="463"/>
      <c r="I510" s="464" t="b">
        <f t="shared" si="36"/>
        <v>1</v>
      </c>
      <c r="J510" s="464" t="b">
        <f t="shared" si="37"/>
        <v>0</v>
      </c>
      <c r="K510" s="464" t="str">
        <f t="shared" si="38"/>
        <v>a1N36000004vKy5EAE</v>
      </c>
      <c r="L510" s="465" t="s">
        <v>1477</v>
      </c>
      <c r="M510" s="131"/>
      <c r="N510" s="68"/>
      <c r="AM510" s="5"/>
      <c r="AN510" s="5"/>
    </row>
    <row r="511" spans="1:40" ht="280.8" x14ac:dyDescent="0.3">
      <c r="A511" s="367">
        <v>70</v>
      </c>
      <c r="B511" s="384" t="str">
        <f t="shared" si="34"/>
        <v/>
      </c>
      <c r="C511" s="385" t="str">
        <f ca="1">TEXT(IFERROR(INDEX('Overview - Section A'!$A$37:$A$44,MATCH(G511,'Overview - Section A'!$U$37:$U$44,0)),""),"d-mmm-yy") &amp;" to " &amp; TEXT(IFERROR(INDEX('Overview - Section A'!$E$37:$E$44,MATCH(G511,'Overview - Section A'!$U$37:$U$44,0)),""),"d-mmm-yy")</f>
        <v>1-Jul-19 to 31-Dec-19</v>
      </c>
      <c r="D511" s="462"/>
      <c r="E511" s="462"/>
      <c r="F511" s="459" t="str">
        <f t="shared" si="35"/>
        <v/>
      </c>
      <c r="G511" s="463" t="s">
        <v>416</v>
      </c>
      <c r="H511" s="463"/>
      <c r="I511" s="464" t="b">
        <f t="shared" si="36"/>
        <v>1</v>
      </c>
      <c r="J511" s="464" t="b">
        <f t="shared" si="37"/>
        <v>0</v>
      </c>
      <c r="K511" s="464" t="str">
        <f t="shared" si="38"/>
        <v>a1N36000004vKy5EAE</v>
      </c>
      <c r="L511" s="465" t="s">
        <v>1478</v>
      </c>
      <c r="M511" s="131"/>
      <c r="N511" s="68"/>
      <c r="AM511" s="5"/>
      <c r="AN511" s="5"/>
    </row>
    <row r="512" spans="1:40" ht="280.8" x14ac:dyDescent="0.3">
      <c r="A512" s="367">
        <v>70</v>
      </c>
      <c r="B512" s="384" t="str">
        <f t="shared" si="34"/>
        <v/>
      </c>
      <c r="C512" s="385" t="str">
        <f ca="1">TEXT(IFERROR(INDEX('Overview - Section A'!$A$37:$A$44,MATCH(G512,'Overview - Section A'!$U$37:$U$44,0)),""),"d-mmm-yy") &amp;" to " &amp; TEXT(IFERROR(INDEX('Overview - Section A'!$E$37:$E$44,MATCH(G512,'Overview - Section A'!$U$37:$U$44,0)),""),"d-mmm-yy")</f>
        <v>1-Jan-20 to 30-Jun-20</v>
      </c>
      <c r="D512" s="462"/>
      <c r="E512" s="462"/>
      <c r="F512" s="459" t="str">
        <f t="shared" si="35"/>
        <v/>
      </c>
      <c r="G512" s="463" t="s">
        <v>418</v>
      </c>
      <c r="H512" s="463"/>
      <c r="I512" s="464" t="b">
        <f t="shared" si="36"/>
        <v>1</v>
      </c>
      <c r="J512" s="464" t="b">
        <f t="shared" si="37"/>
        <v>0</v>
      </c>
      <c r="K512" s="464" t="str">
        <f t="shared" si="38"/>
        <v>a1N36000004vKy5EAE</v>
      </c>
      <c r="L512" s="465" t="s">
        <v>1479</v>
      </c>
      <c r="M512" s="131"/>
      <c r="N512" s="68"/>
      <c r="AM512" s="5"/>
      <c r="AN512" s="5"/>
    </row>
    <row r="513" spans="1:40" ht="280.8" x14ac:dyDescent="0.3">
      <c r="A513" s="367">
        <v>70</v>
      </c>
      <c r="B513" s="384" t="str">
        <f t="shared" si="34"/>
        <v/>
      </c>
      <c r="C513" s="385" t="str">
        <f ca="1">TEXT(IFERROR(INDEX('Overview - Section A'!$A$37:$A$44,MATCH(G513,'Overview - Section A'!$U$37:$U$44,0)),""),"d-mmm-yy") &amp;" to " &amp; TEXT(IFERROR(INDEX('Overview - Section A'!$E$37:$E$44,MATCH(G513,'Overview - Section A'!$U$37:$U$44,0)),""),"d-mmm-yy")</f>
        <v>1-Jul-20 to 31-Dec-20</v>
      </c>
      <c r="D513" s="462"/>
      <c r="E513" s="462"/>
      <c r="F513" s="459" t="str">
        <f t="shared" si="35"/>
        <v/>
      </c>
      <c r="G513" s="463" t="s">
        <v>420</v>
      </c>
      <c r="H513" s="463"/>
      <c r="I513" s="464" t="b">
        <f t="shared" si="36"/>
        <v>1</v>
      </c>
      <c r="J513" s="464" t="b">
        <f t="shared" si="37"/>
        <v>0</v>
      </c>
      <c r="K513" s="464" t="str">
        <f t="shared" si="38"/>
        <v>a1N36000004vKy5EAE</v>
      </c>
      <c r="L513" s="465" t="s">
        <v>1480</v>
      </c>
      <c r="M513" s="131"/>
      <c r="N513" s="68"/>
      <c r="AM513" s="5"/>
      <c r="AN513" s="5"/>
    </row>
    <row r="514" spans="1:40" ht="280.8" x14ac:dyDescent="0.3">
      <c r="A514" s="367">
        <v>71</v>
      </c>
      <c r="B514" s="384" t="str">
        <f t="shared" si="34"/>
        <v/>
      </c>
      <c r="C514" s="385" t="str">
        <f ca="1">TEXT(IFERROR(INDEX('Overview - Section A'!$A$37:$A$44,MATCH(G514,'Overview - Section A'!$U$37:$U$44,0)),""),"d-mmm-yy") &amp;" to " &amp; TEXT(IFERROR(INDEX('Overview - Section A'!$E$37:$E$44,MATCH(G514,'Overview - Section A'!$U$37:$U$44,0)),""),"d-mmm-yy")</f>
        <v>1-Jan-18 to 30-Jun-18</v>
      </c>
      <c r="D514" s="462"/>
      <c r="E514" s="462"/>
      <c r="F514" s="459" t="str">
        <f t="shared" si="35"/>
        <v/>
      </c>
      <c r="G514" s="463" t="s">
        <v>410</v>
      </c>
      <c r="H514" s="463"/>
      <c r="I514" s="464" t="b">
        <f t="shared" si="36"/>
        <v>1</v>
      </c>
      <c r="J514" s="464" t="b">
        <f t="shared" si="37"/>
        <v>0</v>
      </c>
      <c r="K514" s="464" t="str">
        <f t="shared" si="38"/>
        <v>a1N36000004vKy6EAE</v>
      </c>
      <c r="L514" s="465" t="s">
        <v>1481</v>
      </c>
      <c r="M514" s="131"/>
      <c r="N514" s="68"/>
      <c r="AM514" s="5"/>
      <c r="AN514" s="5"/>
    </row>
    <row r="515" spans="1:40" ht="280.8" x14ac:dyDescent="0.3">
      <c r="A515" s="367">
        <v>71</v>
      </c>
      <c r="B515" s="384" t="str">
        <f t="shared" si="34"/>
        <v/>
      </c>
      <c r="C515" s="385" t="str">
        <f ca="1">TEXT(IFERROR(INDEX('Overview - Section A'!$A$37:$A$44,MATCH(G515,'Overview - Section A'!$U$37:$U$44,0)),""),"d-mmm-yy") &amp;" to " &amp; TEXT(IFERROR(INDEX('Overview - Section A'!$E$37:$E$44,MATCH(G515,'Overview - Section A'!$U$37:$U$44,0)),""),"d-mmm-yy")</f>
        <v>1-Jul-18 to 31-Dec-18</v>
      </c>
      <c r="D515" s="462"/>
      <c r="E515" s="462"/>
      <c r="F515" s="459" t="str">
        <f t="shared" si="35"/>
        <v/>
      </c>
      <c r="G515" s="463" t="s">
        <v>412</v>
      </c>
      <c r="H515" s="463"/>
      <c r="I515" s="464" t="b">
        <f t="shared" si="36"/>
        <v>1</v>
      </c>
      <c r="J515" s="464" t="b">
        <f t="shared" si="37"/>
        <v>0</v>
      </c>
      <c r="K515" s="464" t="str">
        <f t="shared" si="38"/>
        <v>a1N36000004vKy6EAE</v>
      </c>
      <c r="L515" s="465" t="s">
        <v>1482</v>
      </c>
      <c r="M515" s="131"/>
      <c r="N515" s="68"/>
      <c r="AM515" s="5"/>
      <c r="AN515" s="5"/>
    </row>
    <row r="516" spans="1:40" ht="280.8" x14ac:dyDescent="0.3">
      <c r="A516" s="367">
        <v>71</v>
      </c>
      <c r="B516" s="384" t="str">
        <f t="shared" si="34"/>
        <v/>
      </c>
      <c r="C516" s="385" t="str">
        <f ca="1">TEXT(IFERROR(INDEX('Overview - Section A'!$A$37:$A$44,MATCH(G516,'Overview - Section A'!$U$37:$U$44,0)),""),"d-mmm-yy") &amp;" to " &amp; TEXT(IFERROR(INDEX('Overview - Section A'!$E$37:$E$44,MATCH(G516,'Overview - Section A'!$U$37:$U$44,0)),""),"d-mmm-yy")</f>
        <v>1-Jan-19 to 30-Jun-19</v>
      </c>
      <c r="D516" s="462"/>
      <c r="E516" s="462"/>
      <c r="F516" s="459" t="str">
        <f t="shared" si="35"/>
        <v/>
      </c>
      <c r="G516" s="463" t="s">
        <v>414</v>
      </c>
      <c r="H516" s="463"/>
      <c r="I516" s="464" t="b">
        <f t="shared" si="36"/>
        <v>1</v>
      </c>
      <c r="J516" s="464" t="b">
        <f t="shared" si="37"/>
        <v>0</v>
      </c>
      <c r="K516" s="464" t="str">
        <f t="shared" si="38"/>
        <v>a1N36000004vKy6EAE</v>
      </c>
      <c r="L516" s="465" t="s">
        <v>1483</v>
      </c>
      <c r="M516" s="131"/>
      <c r="N516" s="68"/>
      <c r="AM516" s="5"/>
      <c r="AN516" s="5"/>
    </row>
    <row r="517" spans="1:40" ht="280.8" x14ac:dyDescent="0.3">
      <c r="A517" s="367">
        <v>71</v>
      </c>
      <c r="B517" s="384" t="str">
        <f t="shared" si="34"/>
        <v/>
      </c>
      <c r="C517" s="385" t="str">
        <f ca="1">TEXT(IFERROR(INDEX('Overview - Section A'!$A$37:$A$44,MATCH(G517,'Overview - Section A'!$U$37:$U$44,0)),""),"d-mmm-yy") &amp;" to " &amp; TEXT(IFERROR(INDEX('Overview - Section A'!$E$37:$E$44,MATCH(G517,'Overview - Section A'!$U$37:$U$44,0)),""),"d-mmm-yy")</f>
        <v>1-Jul-19 to 31-Dec-19</v>
      </c>
      <c r="D517" s="462"/>
      <c r="E517" s="462"/>
      <c r="F517" s="459" t="str">
        <f t="shared" si="35"/>
        <v/>
      </c>
      <c r="G517" s="463" t="s">
        <v>416</v>
      </c>
      <c r="H517" s="463"/>
      <c r="I517" s="464" t="b">
        <f t="shared" si="36"/>
        <v>1</v>
      </c>
      <c r="J517" s="464" t="b">
        <f t="shared" si="37"/>
        <v>0</v>
      </c>
      <c r="K517" s="464" t="str">
        <f t="shared" si="38"/>
        <v>a1N36000004vKy6EAE</v>
      </c>
      <c r="L517" s="465" t="s">
        <v>1484</v>
      </c>
      <c r="M517" s="131"/>
      <c r="N517" s="68"/>
      <c r="AM517" s="5"/>
      <c r="AN517" s="5"/>
    </row>
    <row r="518" spans="1:40" ht="280.8" x14ac:dyDescent="0.3">
      <c r="A518" s="367">
        <v>71</v>
      </c>
      <c r="B518" s="384" t="str">
        <f t="shared" si="34"/>
        <v/>
      </c>
      <c r="C518" s="385" t="str">
        <f ca="1">TEXT(IFERROR(INDEX('Overview - Section A'!$A$37:$A$44,MATCH(G518,'Overview - Section A'!$U$37:$U$44,0)),""),"d-mmm-yy") &amp;" to " &amp; TEXT(IFERROR(INDEX('Overview - Section A'!$E$37:$E$44,MATCH(G518,'Overview - Section A'!$U$37:$U$44,0)),""),"d-mmm-yy")</f>
        <v>1-Jan-20 to 30-Jun-20</v>
      </c>
      <c r="D518" s="462"/>
      <c r="E518" s="462"/>
      <c r="F518" s="459" t="str">
        <f t="shared" si="35"/>
        <v/>
      </c>
      <c r="G518" s="463" t="s">
        <v>418</v>
      </c>
      <c r="H518" s="463"/>
      <c r="I518" s="464" t="b">
        <f t="shared" si="36"/>
        <v>1</v>
      </c>
      <c r="J518" s="464" t="b">
        <f t="shared" si="37"/>
        <v>0</v>
      </c>
      <c r="K518" s="464" t="str">
        <f t="shared" si="38"/>
        <v>a1N36000004vKy6EAE</v>
      </c>
      <c r="L518" s="465" t="s">
        <v>1485</v>
      </c>
      <c r="M518" s="131"/>
      <c r="N518" s="68"/>
      <c r="AM518" s="5"/>
      <c r="AN518" s="5"/>
    </row>
    <row r="519" spans="1:40" ht="280.8" x14ac:dyDescent="0.3">
      <c r="A519" s="367">
        <v>71</v>
      </c>
      <c r="B519" s="384" t="str">
        <f t="shared" si="34"/>
        <v/>
      </c>
      <c r="C519" s="385" t="str">
        <f ca="1">TEXT(IFERROR(INDEX('Overview - Section A'!$A$37:$A$44,MATCH(G519,'Overview - Section A'!$U$37:$U$44,0)),""),"d-mmm-yy") &amp;" to " &amp; TEXT(IFERROR(INDEX('Overview - Section A'!$E$37:$E$44,MATCH(G519,'Overview - Section A'!$U$37:$U$44,0)),""),"d-mmm-yy")</f>
        <v>1-Jul-20 to 31-Dec-20</v>
      </c>
      <c r="D519" s="462"/>
      <c r="E519" s="462"/>
      <c r="F519" s="459" t="str">
        <f t="shared" si="35"/>
        <v/>
      </c>
      <c r="G519" s="463" t="s">
        <v>420</v>
      </c>
      <c r="H519" s="463"/>
      <c r="I519" s="464" t="b">
        <f t="shared" si="36"/>
        <v>1</v>
      </c>
      <c r="J519" s="464" t="b">
        <f t="shared" si="37"/>
        <v>0</v>
      </c>
      <c r="K519" s="464" t="str">
        <f t="shared" si="38"/>
        <v>a1N36000004vKy6EAE</v>
      </c>
      <c r="L519" s="465" t="s">
        <v>1486</v>
      </c>
      <c r="M519" s="131"/>
      <c r="N519" s="68"/>
      <c r="AM519" s="5"/>
      <c r="AN519" s="5"/>
    </row>
    <row r="520" spans="1:40" ht="280.8" x14ac:dyDescent="0.3">
      <c r="A520" s="367">
        <v>72</v>
      </c>
      <c r="B520" s="384" t="str">
        <f t="shared" si="34"/>
        <v/>
      </c>
      <c r="C520" s="385" t="str">
        <f ca="1">TEXT(IFERROR(INDEX('Overview - Section A'!$A$37:$A$44,MATCH(G520,'Overview - Section A'!$U$37:$U$44,0)),""),"d-mmm-yy") &amp;" to " &amp; TEXT(IFERROR(INDEX('Overview - Section A'!$E$37:$E$44,MATCH(G520,'Overview - Section A'!$U$37:$U$44,0)),""),"d-mmm-yy")</f>
        <v>1-Jan-18 to 30-Jun-18</v>
      </c>
      <c r="D520" s="462"/>
      <c r="E520" s="462"/>
      <c r="F520" s="459" t="str">
        <f t="shared" si="35"/>
        <v/>
      </c>
      <c r="G520" s="463" t="s">
        <v>410</v>
      </c>
      <c r="H520" s="463"/>
      <c r="I520" s="464" t="b">
        <f t="shared" si="36"/>
        <v>1</v>
      </c>
      <c r="J520" s="464" t="b">
        <f t="shared" si="37"/>
        <v>0</v>
      </c>
      <c r="K520" s="464" t="str">
        <f t="shared" si="38"/>
        <v>a1N36000004vKy7EAE</v>
      </c>
      <c r="L520" s="465" t="s">
        <v>1487</v>
      </c>
      <c r="M520" s="131"/>
      <c r="N520" s="68"/>
      <c r="AM520" s="5"/>
      <c r="AN520" s="5"/>
    </row>
    <row r="521" spans="1:40" ht="280.8" x14ac:dyDescent="0.3">
      <c r="A521" s="367">
        <v>72</v>
      </c>
      <c r="B521" s="384" t="str">
        <f t="shared" si="34"/>
        <v/>
      </c>
      <c r="C521" s="385" t="str">
        <f ca="1">TEXT(IFERROR(INDEX('Overview - Section A'!$A$37:$A$44,MATCH(G521,'Overview - Section A'!$U$37:$U$44,0)),""),"d-mmm-yy") &amp;" to " &amp; TEXT(IFERROR(INDEX('Overview - Section A'!$E$37:$E$44,MATCH(G521,'Overview - Section A'!$U$37:$U$44,0)),""),"d-mmm-yy")</f>
        <v>1-Jul-18 to 31-Dec-18</v>
      </c>
      <c r="D521" s="462"/>
      <c r="E521" s="462"/>
      <c r="F521" s="459" t="str">
        <f t="shared" si="35"/>
        <v/>
      </c>
      <c r="G521" s="463" t="s">
        <v>412</v>
      </c>
      <c r="H521" s="463"/>
      <c r="I521" s="464" t="b">
        <f t="shared" si="36"/>
        <v>1</v>
      </c>
      <c r="J521" s="464" t="b">
        <f t="shared" si="37"/>
        <v>0</v>
      </c>
      <c r="K521" s="464" t="str">
        <f t="shared" si="38"/>
        <v>a1N36000004vKy7EAE</v>
      </c>
      <c r="L521" s="465" t="s">
        <v>1488</v>
      </c>
      <c r="M521" s="131"/>
      <c r="N521" s="68"/>
      <c r="AM521" s="5"/>
      <c r="AN521" s="5"/>
    </row>
    <row r="522" spans="1:40" ht="280.8" x14ac:dyDescent="0.3">
      <c r="A522" s="367">
        <v>72</v>
      </c>
      <c r="B522" s="384" t="str">
        <f t="shared" si="34"/>
        <v/>
      </c>
      <c r="C522" s="385" t="str">
        <f ca="1">TEXT(IFERROR(INDEX('Overview - Section A'!$A$37:$A$44,MATCH(G522,'Overview - Section A'!$U$37:$U$44,0)),""),"d-mmm-yy") &amp;" to " &amp; TEXT(IFERROR(INDEX('Overview - Section A'!$E$37:$E$44,MATCH(G522,'Overview - Section A'!$U$37:$U$44,0)),""),"d-mmm-yy")</f>
        <v>1-Jan-19 to 30-Jun-19</v>
      </c>
      <c r="D522" s="462"/>
      <c r="E522" s="462"/>
      <c r="F522" s="459" t="str">
        <f t="shared" si="35"/>
        <v/>
      </c>
      <c r="G522" s="463" t="s">
        <v>414</v>
      </c>
      <c r="H522" s="463"/>
      <c r="I522" s="464" t="b">
        <f t="shared" si="36"/>
        <v>1</v>
      </c>
      <c r="J522" s="464" t="b">
        <f t="shared" si="37"/>
        <v>0</v>
      </c>
      <c r="K522" s="464" t="str">
        <f t="shared" si="38"/>
        <v>a1N36000004vKy7EAE</v>
      </c>
      <c r="L522" s="465" t="s">
        <v>1489</v>
      </c>
      <c r="M522" s="131"/>
      <c r="N522" s="68"/>
      <c r="AM522" s="5"/>
      <c r="AN522" s="5"/>
    </row>
    <row r="523" spans="1:40" ht="280.8" x14ac:dyDescent="0.3">
      <c r="A523" s="367">
        <v>72</v>
      </c>
      <c r="B523" s="384" t="str">
        <f t="shared" si="34"/>
        <v/>
      </c>
      <c r="C523" s="385" t="str">
        <f ca="1">TEXT(IFERROR(INDEX('Overview - Section A'!$A$37:$A$44,MATCH(G523,'Overview - Section A'!$U$37:$U$44,0)),""),"d-mmm-yy") &amp;" to " &amp; TEXT(IFERROR(INDEX('Overview - Section A'!$E$37:$E$44,MATCH(G523,'Overview - Section A'!$U$37:$U$44,0)),""),"d-mmm-yy")</f>
        <v>1-Jul-19 to 31-Dec-19</v>
      </c>
      <c r="D523" s="462"/>
      <c r="E523" s="462"/>
      <c r="F523" s="459" t="str">
        <f t="shared" si="35"/>
        <v/>
      </c>
      <c r="G523" s="463" t="s">
        <v>416</v>
      </c>
      <c r="H523" s="463"/>
      <c r="I523" s="464" t="b">
        <f t="shared" si="36"/>
        <v>1</v>
      </c>
      <c r="J523" s="464" t="b">
        <f t="shared" si="37"/>
        <v>0</v>
      </c>
      <c r="K523" s="464" t="str">
        <f t="shared" si="38"/>
        <v>a1N36000004vKy7EAE</v>
      </c>
      <c r="L523" s="465" t="s">
        <v>1490</v>
      </c>
      <c r="M523" s="131"/>
      <c r="N523" s="68"/>
      <c r="AM523" s="5"/>
      <c r="AN523" s="5"/>
    </row>
    <row r="524" spans="1:40" ht="280.8" x14ac:dyDescent="0.3">
      <c r="A524" s="367">
        <v>72</v>
      </c>
      <c r="B524" s="384" t="str">
        <f t="shared" si="34"/>
        <v/>
      </c>
      <c r="C524" s="385" t="str">
        <f ca="1">TEXT(IFERROR(INDEX('Overview - Section A'!$A$37:$A$44,MATCH(G524,'Overview - Section A'!$U$37:$U$44,0)),""),"d-mmm-yy") &amp;" to " &amp; TEXT(IFERROR(INDEX('Overview - Section A'!$E$37:$E$44,MATCH(G524,'Overview - Section A'!$U$37:$U$44,0)),""),"d-mmm-yy")</f>
        <v>1-Jan-20 to 30-Jun-20</v>
      </c>
      <c r="D524" s="462"/>
      <c r="E524" s="462"/>
      <c r="F524" s="459" t="str">
        <f t="shared" si="35"/>
        <v/>
      </c>
      <c r="G524" s="463" t="s">
        <v>418</v>
      </c>
      <c r="H524" s="463"/>
      <c r="I524" s="464" t="b">
        <f t="shared" si="36"/>
        <v>1</v>
      </c>
      <c r="J524" s="464" t="b">
        <f t="shared" si="37"/>
        <v>0</v>
      </c>
      <c r="K524" s="464" t="str">
        <f t="shared" si="38"/>
        <v>a1N36000004vKy7EAE</v>
      </c>
      <c r="L524" s="465" t="s">
        <v>1491</v>
      </c>
      <c r="M524" s="131"/>
      <c r="N524" s="68"/>
      <c r="AM524" s="5"/>
      <c r="AN524" s="5"/>
    </row>
    <row r="525" spans="1:40" ht="280.8" x14ac:dyDescent="0.3">
      <c r="A525" s="367">
        <v>72</v>
      </c>
      <c r="B525" s="384" t="str">
        <f t="shared" si="34"/>
        <v/>
      </c>
      <c r="C525" s="385" t="str">
        <f ca="1">TEXT(IFERROR(INDEX('Overview - Section A'!$A$37:$A$44,MATCH(G525,'Overview - Section A'!$U$37:$U$44,0)),""),"d-mmm-yy") &amp;" to " &amp; TEXT(IFERROR(INDEX('Overview - Section A'!$E$37:$E$44,MATCH(G525,'Overview - Section A'!$U$37:$U$44,0)),""),"d-mmm-yy")</f>
        <v>1-Jul-20 to 31-Dec-20</v>
      </c>
      <c r="D525" s="462"/>
      <c r="E525" s="462"/>
      <c r="F525" s="459" t="str">
        <f t="shared" si="35"/>
        <v/>
      </c>
      <c r="G525" s="463" t="s">
        <v>420</v>
      </c>
      <c r="H525" s="463"/>
      <c r="I525" s="464" t="b">
        <f t="shared" si="36"/>
        <v>1</v>
      </c>
      <c r="J525" s="464" t="b">
        <f t="shared" si="37"/>
        <v>0</v>
      </c>
      <c r="K525" s="464" t="str">
        <f t="shared" si="38"/>
        <v>a1N36000004vKy7EAE</v>
      </c>
      <c r="L525" s="465" t="s">
        <v>1492</v>
      </c>
      <c r="M525" s="131"/>
      <c r="N525" s="68"/>
      <c r="AM525" s="5"/>
      <c r="AN525" s="5"/>
    </row>
    <row r="526" spans="1:40" ht="280.8" x14ac:dyDescent="0.3">
      <c r="A526" s="367">
        <v>73</v>
      </c>
      <c r="B526" s="384" t="str">
        <f t="shared" si="34"/>
        <v/>
      </c>
      <c r="C526" s="385" t="str">
        <f ca="1">TEXT(IFERROR(INDEX('Overview - Section A'!$A$37:$A$44,MATCH(G526,'Overview - Section A'!$U$37:$U$44,0)),""),"d-mmm-yy") &amp;" to " &amp; TEXT(IFERROR(INDEX('Overview - Section A'!$E$37:$E$44,MATCH(G526,'Overview - Section A'!$U$37:$U$44,0)),""),"d-mmm-yy")</f>
        <v>1-Jan-18 to 30-Jun-18</v>
      </c>
      <c r="D526" s="462"/>
      <c r="E526" s="462"/>
      <c r="F526" s="459" t="str">
        <f t="shared" si="35"/>
        <v/>
      </c>
      <c r="G526" s="463" t="s">
        <v>410</v>
      </c>
      <c r="H526" s="463"/>
      <c r="I526" s="464" t="b">
        <f t="shared" si="36"/>
        <v>1</v>
      </c>
      <c r="J526" s="464" t="b">
        <f t="shared" si="37"/>
        <v>0</v>
      </c>
      <c r="K526" s="464" t="str">
        <f t="shared" si="38"/>
        <v>a1N36000004vKy8EAE</v>
      </c>
      <c r="L526" s="465" t="s">
        <v>1493</v>
      </c>
      <c r="M526" s="131"/>
      <c r="N526" s="68"/>
      <c r="AM526" s="5"/>
      <c r="AN526" s="5"/>
    </row>
    <row r="527" spans="1:40" ht="280.8" x14ac:dyDescent="0.3">
      <c r="A527" s="367">
        <v>73</v>
      </c>
      <c r="B527" s="384" t="str">
        <f t="shared" si="34"/>
        <v/>
      </c>
      <c r="C527" s="385" t="str">
        <f ca="1">TEXT(IFERROR(INDEX('Overview - Section A'!$A$37:$A$44,MATCH(G527,'Overview - Section A'!$U$37:$U$44,0)),""),"d-mmm-yy") &amp;" to " &amp; TEXT(IFERROR(INDEX('Overview - Section A'!$E$37:$E$44,MATCH(G527,'Overview - Section A'!$U$37:$U$44,0)),""),"d-mmm-yy")</f>
        <v>1-Jul-18 to 31-Dec-18</v>
      </c>
      <c r="D527" s="462"/>
      <c r="E527" s="462"/>
      <c r="F527" s="459" t="str">
        <f t="shared" si="35"/>
        <v/>
      </c>
      <c r="G527" s="463" t="s">
        <v>412</v>
      </c>
      <c r="H527" s="463"/>
      <c r="I527" s="464" t="b">
        <f t="shared" si="36"/>
        <v>1</v>
      </c>
      <c r="J527" s="464" t="b">
        <f t="shared" si="37"/>
        <v>0</v>
      </c>
      <c r="K527" s="464" t="str">
        <f t="shared" si="38"/>
        <v>a1N36000004vKy8EAE</v>
      </c>
      <c r="L527" s="465" t="s">
        <v>1494</v>
      </c>
      <c r="M527" s="131"/>
      <c r="N527" s="68"/>
      <c r="AM527" s="5"/>
      <c r="AN527" s="5"/>
    </row>
    <row r="528" spans="1:40" ht="280.8" x14ac:dyDescent="0.3">
      <c r="A528" s="367">
        <v>73</v>
      </c>
      <c r="B528" s="384" t="str">
        <f t="shared" si="34"/>
        <v/>
      </c>
      <c r="C528" s="385" t="str">
        <f ca="1">TEXT(IFERROR(INDEX('Overview - Section A'!$A$37:$A$44,MATCH(G528,'Overview - Section A'!$U$37:$U$44,0)),""),"d-mmm-yy") &amp;" to " &amp; TEXT(IFERROR(INDEX('Overview - Section A'!$E$37:$E$44,MATCH(G528,'Overview - Section A'!$U$37:$U$44,0)),""),"d-mmm-yy")</f>
        <v>1-Jan-19 to 30-Jun-19</v>
      </c>
      <c r="D528" s="462"/>
      <c r="E528" s="462"/>
      <c r="F528" s="459" t="str">
        <f t="shared" si="35"/>
        <v/>
      </c>
      <c r="G528" s="463" t="s">
        <v>414</v>
      </c>
      <c r="H528" s="463"/>
      <c r="I528" s="464" t="b">
        <f t="shared" si="36"/>
        <v>1</v>
      </c>
      <c r="J528" s="464" t="b">
        <f t="shared" si="37"/>
        <v>0</v>
      </c>
      <c r="K528" s="464" t="str">
        <f t="shared" si="38"/>
        <v>a1N36000004vKy8EAE</v>
      </c>
      <c r="L528" s="465" t="s">
        <v>1495</v>
      </c>
      <c r="M528" s="131"/>
      <c r="N528" s="68"/>
      <c r="AM528" s="5"/>
      <c r="AN528" s="5"/>
    </row>
    <row r="529" spans="1:40" ht="280.8" x14ac:dyDescent="0.3">
      <c r="A529" s="367">
        <v>73</v>
      </c>
      <c r="B529" s="384" t="str">
        <f t="shared" si="34"/>
        <v/>
      </c>
      <c r="C529" s="385" t="str">
        <f ca="1">TEXT(IFERROR(INDEX('Overview - Section A'!$A$37:$A$44,MATCH(G529,'Overview - Section A'!$U$37:$U$44,0)),""),"d-mmm-yy") &amp;" to " &amp; TEXT(IFERROR(INDEX('Overview - Section A'!$E$37:$E$44,MATCH(G529,'Overview - Section A'!$U$37:$U$44,0)),""),"d-mmm-yy")</f>
        <v>1-Jul-19 to 31-Dec-19</v>
      </c>
      <c r="D529" s="462"/>
      <c r="E529" s="462"/>
      <c r="F529" s="459" t="str">
        <f t="shared" si="35"/>
        <v/>
      </c>
      <c r="G529" s="463" t="s">
        <v>416</v>
      </c>
      <c r="H529" s="463"/>
      <c r="I529" s="464" t="b">
        <f t="shared" si="36"/>
        <v>1</v>
      </c>
      <c r="J529" s="464" t="b">
        <f t="shared" si="37"/>
        <v>0</v>
      </c>
      <c r="K529" s="464" t="str">
        <f t="shared" si="38"/>
        <v>a1N36000004vKy8EAE</v>
      </c>
      <c r="L529" s="465" t="s">
        <v>1496</v>
      </c>
      <c r="M529" s="131"/>
      <c r="N529" s="68"/>
      <c r="AM529" s="5"/>
      <c r="AN529" s="5"/>
    </row>
    <row r="530" spans="1:40" ht="280.8" x14ac:dyDescent="0.3">
      <c r="A530" s="367">
        <v>73</v>
      </c>
      <c r="B530" s="384" t="str">
        <f t="shared" si="34"/>
        <v/>
      </c>
      <c r="C530" s="385" t="str">
        <f ca="1">TEXT(IFERROR(INDEX('Overview - Section A'!$A$37:$A$44,MATCH(G530,'Overview - Section A'!$U$37:$U$44,0)),""),"d-mmm-yy") &amp;" to " &amp; TEXT(IFERROR(INDEX('Overview - Section A'!$E$37:$E$44,MATCH(G530,'Overview - Section A'!$U$37:$U$44,0)),""),"d-mmm-yy")</f>
        <v>1-Jan-20 to 30-Jun-20</v>
      </c>
      <c r="D530" s="462"/>
      <c r="E530" s="462"/>
      <c r="F530" s="459" t="str">
        <f t="shared" si="35"/>
        <v/>
      </c>
      <c r="G530" s="463" t="s">
        <v>418</v>
      </c>
      <c r="H530" s="463"/>
      <c r="I530" s="464" t="b">
        <f t="shared" si="36"/>
        <v>1</v>
      </c>
      <c r="J530" s="464" t="b">
        <f t="shared" si="37"/>
        <v>0</v>
      </c>
      <c r="K530" s="464" t="str">
        <f t="shared" si="38"/>
        <v>a1N36000004vKy8EAE</v>
      </c>
      <c r="L530" s="465" t="s">
        <v>1497</v>
      </c>
      <c r="M530" s="131"/>
      <c r="N530" s="68"/>
      <c r="AM530" s="5"/>
      <c r="AN530" s="5"/>
    </row>
    <row r="531" spans="1:40" ht="280.8" x14ac:dyDescent="0.3">
      <c r="A531" s="367">
        <v>73</v>
      </c>
      <c r="B531" s="384" t="str">
        <f t="shared" si="34"/>
        <v/>
      </c>
      <c r="C531" s="385" t="str">
        <f ca="1">TEXT(IFERROR(INDEX('Overview - Section A'!$A$37:$A$44,MATCH(G531,'Overview - Section A'!$U$37:$U$44,0)),""),"d-mmm-yy") &amp;" to " &amp; TEXT(IFERROR(INDEX('Overview - Section A'!$E$37:$E$44,MATCH(G531,'Overview - Section A'!$U$37:$U$44,0)),""),"d-mmm-yy")</f>
        <v>1-Jul-20 to 31-Dec-20</v>
      </c>
      <c r="D531" s="462"/>
      <c r="E531" s="462"/>
      <c r="F531" s="459" t="str">
        <f t="shared" si="35"/>
        <v/>
      </c>
      <c r="G531" s="463" t="s">
        <v>420</v>
      </c>
      <c r="H531" s="463"/>
      <c r="I531" s="464" t="b">
        <f t="shared" si="36"/>
        <v>1</v>
      </c>
      <c r="J531" s="464" t="b">
        <f t="shared" si="37"/>
        <v>0</v>
      </c>
      <c r="K531" s="464" t="str">
        <f t="shared" si="38"/>
        <v>a1N36000004vKy8EAE</v>
      </c>
      <c r="L531" s="465" t="s">
        <v>1498</v>
      </c>
      <c r="M531" s="131"/>
      <c r="N531" s="68"/>
      <c r="AM531" s="5"/>
      <c r="AN531" s="5"/>
    </row>
    <row r="532" spans="1:40" ht="280.8" x14ac:dyDescent="0.3">
      <c r="A532" s="367">
        <v>74</v>
      </c>
      <c r="B532" s="384" t="str">
        <f t="shared" si="34"/>
        <v/>
      </c>
      <c r="C532" s="385" t="str">
        <f ca="1">TEXT(IFERROR(INDEX('Overview - Section A'!$A$37:$A$44,MATCH(G532,'Overview - Section A'!$U$37:$U$44,0)),""),"d-mmm-yy") &amp;" to " &amp; TEXT(IFERROR(INDEX('Overview - Section A'!$E$37:$E$44,MATCH(G532,'Overview - Section A'!$U$37:$U$44,0)),""),"d-mmm-yy")</f>
        <v>1-Jan-18 to 30-Jun-18</v>
      </c>
      <c r="D532" s="462"/>
      <c r="E532" s="462"/>
      <c r="F532" s="459" t="str">
        <f t="shared" si="35"/>
        <v/>
      </c>
      <c r="G532" s="463" t="s">
        <v>410</v>
      </c>
      <c r="H532" s="463"/>
      <c r="I532" s="464" t="b">
        <f t="shared" si="36"/>
        <v>1</v>
      </c>
      <c r="J532" s="464" t="b">
        <f t="shared" si="37"/>
        <v>0</v>
      </c>
      <c r="K532" s="464" t="str">
        <f t="shared" si="38"/>
        <v>a1N36000004vKy9EAE</v>
      </c>
      <c r="L532" s="465" t="s">
        <v>1499</v>
      </c>
      <c r="M532" s="131"/>
      <c r="N532" s="68"/>
      <c r="AM532" s="5"/>
      <c r="AN532" s="5"/>
    </row>
    <row r="533" spans="1:40" ht="280.8" x14ac:dyDescent="0.3">
      <c r="A533" s="367">
        <v>74</v>
      </c>
      <c r="B533" s="384" t="str">
        <f t="shared" si="34"/>
        <v/>
      </c>
      <c r="C533" s="385" t="str">
        <f ca="1">TEXT(IFERROR(INDEX('Overview - Section A'!$A$37:$A$44,MATCH(G533,'Overview - Section A'!$U$37:$U$44,0)),""),"d-mmm-yy") &amp;" to " &amp; TEXT(IFERROR(INDEX('Overview - Section A'!$E$37:$E$44,MATCH(G533,'Overview - Section A'!$U$37:$U$44,0)),""),"d-mmm-yy")</f>
        <v>1-Jul-18 to 31-Dec-18</v>
      </c>
      <c r="D533" s="462"/>
      <c r="E533" s="462"/>
      <c r="F533" s="459" t="str">
        <f t="shared" si="35"/>
        <v/>
      </c>
      <c r="G533" s="463" t="s">
        <v>412</v>
      </c>
      <c r="H533" s="463"/>
      <c r="I533" s="464" t="b">
        <f t="shared" si="36"/>
        <v>1</v>
      </c>
      <c r="J533" s="464" t="b">
        <f t="shared" si="37"/>
        <v>0</v>
      </c>
      <c r="K533" s="464" t="str">
        <f t="shared" si="38"/>
        <v>a1N36000004vKy9EAE</v>
      </c>
      <c r="L533" s="465" t="s">
        <v>1500</v>
      </c>
      <c r="M533" s="131"/>
      <c r="N533" s="68"/>
      <c r="AM533" s="5"/>
      <c r="AN533" s="5"/>
    </row>
    <row r="534" spans="1:40" ht="280.8" x14ac:dyDescent="0.3">
      <c r="A534" s="367">
        <v>74</v>
      </c>
      <c r="B534" s="384" t="str">
        <f t="shared" si="34"/>
        <v/>
      </c>
      <c r="C534" s="385" t="str">
        <f ca="1">TEXT(IFERROR(INDEX('Overview - Section A'!$A$37:$A$44,MATCH(G534,'Overview - Section A'!$U$37:$U$44,0)),""),"d-mmm-yy") &amp;" to " &amp; TEXT(IFERROR(INDEX('Overview - Section A'!$E$37:$E$44,MATCH(G534,'Overview - Section A'!$U$37:$U$44,0)),""),"d-mmm-yy")</f>
        <v>1-Jan-19 to 30-Jun-19</v>
      </c>
      <c r="D534" s="462"/>
      <c r="E534" s="462"/>
      <c r="F534" s="459" t="str">
        <f t="shared" si="35"/>
        <v/>
      </c>
      <c r="G534" s="463" t="s">
        <v>414</v>
      </c>
      <c r="H534" s="463"/>
      <c r="I534" s="464" t="b">
        <f t="shared" si="36"/>
        <v>1</v>
      </c>
      <c r="J534" s="464" t="b">
        <f t="shared" si="37"/>
        <v>0</v>
      </c>
      <c r="K534" s="464" t="str">
        <f t="shared" si="38"/>
        <v>a1N36000004vKy9EAE</v>
      </c>
      <c r="L534" s="465" t="s">
        <v>1501</v>
      </c>
      <c r="M534" s="131"/>
      <c r="N534" s="68"/>
      <c r="AM534" s="5"/>
      <c r="AN534" s="5"/>
    </row>
    <row r="535" spans="1:40" ht="280.8" x14ac:dyDescent="0.3">
      <c r="A535" s="367">
        <v>74</v>
      </c>
      <c r="B535" s="384" t="str">
        <f t="shared" si="34"/>
        <v/>
      </c>
      <c r="C535" s="385" t="str">
        <f ca="1">TEXT(IFERROR(INDEX('Overview - Section A'!$A$37:$A$44,MATCH(G535,'Overview - Section A'!$U$37:$U$44,0)),""),"d-mmm-yy") &amp;" to " &amp; TEXT(IFERROR(INDEX('Overview - Section A'!$E$37:$E$44,MATCH(G535,'Overview - Section A'!$U$37:$U$44,0)),""),"d-mmm-yy")</f>
        <v>1-Jul-19 to 31-Dec-19</v>
      </c>
      <c r="D535" s="462"/>
      <c r="E535" s="462"/>
      <c r="F535" s="459" t="str">
        <f t="shared" si="35"/>
        <v/>
      </c>
      <c r="G535" s="463" t="s">
        <v>416</v>
      </c>
      <c r="H535" s="463"/>
      <c r="I535" s="464" t="b">
        <f t="shared" si="36"/>
        <v>1</v>
      </c>
      <c r="J535" s="464" t="b">
        <f t="shared" si="37"/>
        <v>0</v>
      </c>
      <c r="K535" s="464" t="str">
        <f t="shared" si="38"/>
        <v>a1N36000004vKy9EAE</v>
      </c>
      <c r="L535" s="465" t="s">
        <v>1502</v>
      </c>
      <c r="M535" s="131"/>
      <c r="N535" s="68"/>
      <c r="AM535" s="5"/>
      <c r="AN535" s="5"/>
    </row>
    <row r="536" spans="1:40" ht="280.8" x14ac:dyDescent="0.3">
      <c r="A536" s="367">
        <v>74</v>
      </c>
      <c r="B536" s="384" t="str">
        <f t="shared" si="34"/>
        <v/>
      </c>
      <c r="C536" s="385" t="str">
        <f ca="1">TEXT(IFERROR(INDEX('Overview - Section A'!$A$37:$A$44,MATCH(G536,'Overview - Section A'!$U$37:$U$44,0)),""),"d-mmm-yy") &amp;" to " &amp; TEXT(IFERROR(INDEX('Overview - Section A'!$E$37:$E$44,MATCH(G536,'Overview - Section A'!$U$37:$U$44,0)),""),"d-mmm-yy")</f>
        <v>1-Jan-20 to 30-Jun-20</v>
      </c>
      <c r="D536" s="462"/>
      <c r="E536" s="462"/>
      <c r="F536" s="459" t="str">
        <f t="shared" si="35"/>
        <v/>
      </c>
      <c r="G536" s="463" t="s">
        <v>418</v>
      </c>
      <c r="H536" s="463"/>
      <c r="I536" s="464" t="b">
        <f t="shared" si="36"/>
        <v>1</v>
      </c>
      <c r="J536" s="464" t="b">
        <f t="shared" si="37"/>
        <v>0</v>
      </c>
      <c r="K536" s="464" t="str">
        <f t="shared" si="38"/>
        <v>a1N36000004vKy9EAE</v>
      </c>
      <c r="L536" s="465" t="s">
        <v>1503</v>
      </c>
      <c r="M536" s="131"/>
      <c r="N536" s="68"/>
      <c r="AM536" s="5"/>
      <c r="AN536" s="5"/>
    </row>
    <row r="537" spans="1:40" ht="280.8" x14ac:dyDescent="0.3">
      <c r="A537" s="367">
        <v>74</v>
      </c>
      <c r="B537" s="384" t="str">
        <f t="shared" si="34"/>
        <v/>
      </c>
      <c r="C537" s="385" t="str">
        <f ca="1">TEXT(IFERROR(INDEX('Overview - Section A'!$A$37:$A$44,MATCH(G537,'Overview - Section A'!$U$37:$U$44,0)),""),"d-mmm-yy") &amp;" to " &amp; TEXT(IFERROR(INDEX('Overview - Section A'!$E$37:$E$44,MATCH(G537,'Overview - Section A'!$U$37:$U$44,0)),""),"d-mmm-yy")</f>
        <v>1-Jul-20 to 31-Dec-20</v>
      </c>
      <c r="D537" s="462"/>
      <c r="E537" s="462"/>
      <c r="F537" s="459" t="str">
        <f t="shared" si="35"/>
        <v/>
      </c>
      <c r="G537" s="463" t="s">
        <v>420</v>
      </c>
      <c r="H537" s="463"/>
      <c r="I537" s="464" t="b">
        <f t="shared" si="36"/>
        <v>1</v>
      </c>
      <c r="J537" s="464" t="b">
        <f t="shared" si="37"/>
        <v>0</v>
      </c>
      <c r="K537" s="464" t="str">
        <f t="shared" si="38"/>
        <v>a1N36000004vKy9EAE</v>
      </c>
      <c r="L537" s="465" t="s">
        <v>1504</v>
      </c>
      <c r="M537" s="131"/>
      <c r="N537" s="68"/>
      <c r="AM537" s="5"/>
      <c r="AN537" s="5"/>
    </row>
    <row r="538" spans="1:40" ht="280.8" x14ac:dyDescent="0.3">
      <c r="A538" s="367">
        <v>75</v>
      </c>
      <c r="B538" s="384" t="str">
        <f t="shared" si="34"/>
        <v/>
      </c>
      <c r="C538" s="385" t="str">
        <f ca="1">TEXT(IFERROR(INDEX('Overview - Section A'!$A$37:$A$44,MATCH(G538,'Overview - Section A'!$U$37:$U$44,0)),""),"d-mmm-yy") &amp;" to " &amp; TEXT(IFERROR(INDEX('Overview - Section A'!$E$37:$E$44,MATCH(G538,'Overview - Section A'!$U$37:$U$44,0)),""),"d-mmm-yy")</f>
        <v>1-Jan-18 to 30-Jun-18</v>
      </c>
      <c r="D538" s="462"/>
      <c r="E538" s="462"/>
      <c r="F538" s="459" t="str">
        <f t="shared" si="35"/>
        <v/>
      </c>
      <c r="G538" s="463" t="s">
        <v>410</v>
      </c>
      <c r="H538" s="463"/>
      <c r="I538" s="464" t="b">
        <f t="shared" si="36"/>
        <v>1</v>
      </c>
      <c r="J538" s="464" t="b">
        <f t="shared" si="37"/>
        <v>0</v>
      </c>
      <c r="K538" s="464" t="str">
        <f t="shared" si="38"/>
        <v>a1N36000004vKyAEAU</v>
      </c>
      <c r="L538" s="465" t="s">
        <v>1505</v>
      </c>
      <c r="M538" s="131"/>
      <c r="N538" s="68"/>
      <c r="AM538" s="5"/>
      <c r="AN538" s="5"/>
    </row>
    <row r="539" spans="1:40" ht="280.8" x14ac:dyDescent="0.3">
      <c r="A539" s="367">
        <v>75</v>
      </c>
      <c r="B539" s="384" t="str">
        <f t="shared" si="34"/>
        <v/>
      </c>
      <c r="C539" s="385" t="str">
        <f ca="1">TEXT(IFERROR(INDEX('Overview - Section A'!$A$37:$A$44,MATCH(G539,'Overview - Section A'!$U$37:$U$44,0)),""),"d-mmm-yy") &amp;" to " &amp; TEXT(IFERROR(INDEX('Overview - Section A'!$E$37:$E$44,MATCH(G539,'Overview - Section A'!$U$37:$U$44,0)),""),"d-mmm-yy")</f>
        <v>1-Jul-18 to 31-Dec-18</v>
      </c>
      <c r="D539" s="462"/>
      <c r="E539" s="462"/>
      <c r="F539" s="459" t="str">
        <f t="shared" si="35"/>
        <v/>
      </c>
      <c r="G539" s="463" t="s">
        <v>412</v>
      </c>
      <c r="H539" s="463"/>
      <c r="I539" s="464" t="b">
        <f t="shared" si="36"/>
        <v>1</v>
      </c>
      <c r="J539" s="464" t="b">
        <f t="shared" si="37"/>
        <v>0</v>
      </c>
      <c r="K539" s="464" t="str">
        <f t="shared" si="38"/>
        <v>a1N36000004vKyAEAU</v>
      </c>
      <c r="L539" s="465" t="s">
        <v>1506</v>
      </c>
      <c r="M539" s="131"/>
      <c r="N539" s="68"/>
      <c r="AM539" s="5"/>
      <c r="AN539" s="5"/>
    </row>
    <row r="540" spans="1:40" ht="280.8" x14ac:dyDescent="0.3">
      <c r="A540" s="367">
        <v>75</v>
      </c>
      <c r="B540" s="384" t="str">
        <f t="shared" si="34"/>
        <v/>
      </c>
      <c r="C540" s="385" t="str">
        <f ca="1">TEXT(IFERROR(INDEX('Overview - Section A'!$A$37:$A$44,MATCH(G540,'Overview - Section A'!$U$37:$U$44,0)),""),"d-mmm-yy") &amp;" to " &amp; TEXT(IFERROR(INDEX('Overview - Section A'!$E$37:$E$44,MATCH(G540,'Overview - Section A'!$U$37:$U$44,0)),""),"d-mmm-yy")</f>
        <v>1-Jan-19 to 30-Jun-19</v>
      </c>
      <c r="D540" s="462"/>
      <c r="E540" s="462"/>
      <c r="F540" s="459" t="str">
        <f t="shared" si="35"/>
        <v/>
      </c>
      <c r="G540" s="463" t="s">
        <v>414</v>
      </c>
      <c r="H540" s="463"/>
      <c r="I540" s="464" t="b">
        <f t="shared" si="36"/>
        <v>1</v>
      </c>
      <c r="J540" s="464" t="b">
        <f t="shared" si="37"/>
        <v>0</v>
      </c>
      <c r="K540" s="464" t="str">
        <f t="shared" si="38"/>
        <v>a1N36000004vKyAEAU</v>
      </c>
      <c r="L540" s="465" t="s">
        <v>1507</v>
      </c>
      <c r="M540" s="131"/>
      <c r="N540" s="68"/>
      <c r="AM540" s="5"/>
      <c r="AN540" s="5"/>
    </row>
    <row r="541" spans="1:40" ht="280.8" x14ac:dyDescent="0.3">
      <c r="A541" s="367">
        <v>75</v>
      </c>
      <c r="B541" s="384" t="str">
        <f t="shared" si="34"/>
        <v/>
      </c>
      <c r="C541" s="385" t="str">
        <f ca="1">TEXT(IFERROR(INDEX('Overview - Section A'!$A$37:$A$44,MATCH(G541,'Overview - Section A'!$U$37:$U$44,0)),""),"d-mmm-yy") &amp;" to " &amp; TEXT(IFERROR(INDEX('Overview - Section A'!$E$37:$E$44,MATCH(G541,'Overview - Section A'!$U$37:$U$44,0)),""),"d-mmm-yy")</f>
        <v>1-Jul-19 to 31-Dec-19</v>
      </c>
      <c r="D541" s="462"/>
      <c r="E541" s="462"/>
      <c r="F541" s="459" t="str">
        <f t="shared" si="35"/>
        <v/>
      </c>
      <c r="G541" s="463" t="s">
        <v>416</v>
      </c>
      <c r="H541" s="463"/>
      <c r="I541" s="464" t="b">
        <f t="shared" si="36"/>
        <v>1</v>
      </c>
      <c r="J541" s="464" t="b">
        <f t="shared" si="37"/>
        <v>0</v>
      </c>
      <c r="K541" s="464" t="str">
        <f t="shared" si="38"/>
        <v>a1N36000004vKyAEAU</v>
      </c>
      <c r="L541" s="465" t="s">
        <v>1508</v>
      </c>
      <c r="M541" s="131"/>
      <c r="N541" s="68"/>
      <c r="AM541" s="5"/>
      <c r="AN541" s="5"/>
    </row>
    <row r="542" spans="1:40" ht="280.8" x14ac:dyDescent="0.3">
      <c r="A542" s="367">
        <v>75</v>
      </c>
      <c r="B542" s="384" t="str">
        <f t="shared" ref="B542:B573" si="39">IF(A542=A541,"",IF(VLOOKUP(A542,$A$8:$D$90,4,FALSE)=0,"",VLOOKUP(A542,$A$8:$D$90,4,FALSE)))</f>
        <v/>
      </c>
      <c r="C542" s="385" t="str">
        <f ca="1">TEXT(IFERROR(INDEX('Overview - Section A'!$A$37:$A$44,MATCH(G542,'Overview - Section A'!$U$37:$U$44,0)),""),"d-mmm-yy") &amp;" to " &amp; TEXT(IFERROR(INDEX('Overview - Section A'!$E$37:$E$44,MATCH(G542,'Overview - Section A'!$U$37:$U$44,0)),""),"d-mmm-yy")</f>
        <v>1-Jan-20 to 30-Jun-20</v>
      </c>
      <c r="D542" s="462"/>
      <c r="E542" s="462"/>
      <c r="F542" s="459" t="str">
        <f t="shared" ref="F542:F573" si="40">IF(VLOOKUP(A542,$A$8:$D$90,4,FALSE)=0,"",VLOOKUP(A542,$A$8:$D$90,4,FALSE))</f>
        <v/>
      </c>
      <c r="G542" s="463" t="s">
        <v>418</v>
      </c>
      <c r="H542" s="463"/>
      <c r="I542" s="464" t="b">
        <f t="shared" ref="I542:I573" si="41">IFERROR(TRUE,FALSE)</f>
        <v>1</v>
      </c>
      <c r="J542" s="464" t="b">
        <f t="shared" ref="J542:J573" si="42">IFERROR(IF(VLOOKUP(A542,$A$8:$D$90,4,FALSE)&lt;&gt;"",TRUE,FALSE),FALSE)</f>
        <v>0</v>
      </c>
      <c r="K542" s="464" t="str">
        <f t="shared" ref="K542:K573" si="43">IFERROR(VLOOKUP(A542,$A$8:$T$90,20,FALSE),"")</f>
        <v>a1N36000004vKyAEAU</v>
      </c>
      <c r="L542" s="465" t="s">
        <v>1509</v>
      </c>
      <c r="M542" s="131"/>
      <c r="N542" s="68"/>
      <c r="AM542" s="5"/>
      <c r="AN542" s="5"/>
    </row>
    <row r="543" spans="1:40" ht="280.8" x14ac:dyDescent="0.3">
      <c r="A543" s="367">
        <v>75</v>
      </c>
      <c r="B543" s="384" t="str">
        <f t="shared" si="39"/>
        <v/>
      </c>
      <c r="C543" s="385" t="str">
        <f ca="1">TEXT(IFERROR(INDEX('Overview - Section A'!$A$37:$A$44,MATCH(G543,'Overview - Section A'!$U$37:$U$44,0)),""),"d-mmm-yy") &amp;" to " &amp; TEXT(IFERROR(INDEX('Overview - Section A'!$E$37:$E$44,MATCH(G543,'Overview - Section A'!$U$37:$U$44,0)),""),"d-mmm-yy")</f>
        <v>1-Jul-20 to 31-Dec-20</v>
      </c>
      <c r="D543" s="462"/>
      <c r="E543" s="462"/>
      <c r="F543" s="459" t="str">
        <f t="shared" si="40"/>
        <v/>
      </c>
      <c r="G543" s="463" t="s">
        <v>420</v>
      </c>
      <c r="H543" s="463"/>
      <c r="I543" s="464" t="b">
        <f t="shared" si="41"/>
        <v>1</v>
      </c>
      <c r="J543" s="464" t="b">
        <f t="shared" si="42"/>
        <v>0</v>
      </c>
      <c r="K543" s="464" t="str">
        <f t="shared" si="43"/>
        <v>a1N36000004vKyAEAU</v>
      </c>
      <c r="L543" s="465" t="s">
        <v>1510</v>
      </c>
      <c r="M543" s="131"/>
      <c r="N543" s="68"/>
      <c r="AM543" s="5"/>
      <c r="AN543" s="5"/>
    </row>
    <row r="544" spans="1:40" ht="280.8" x14ac:dyDescent="0.3">
      <c r="A544" s="367">
        <v>76</v>
      </c>
      <c r="B544" s="384" t="str">
        <f t="shared" si="39"/>
        <v/>
      </c>
      <c r="C544" s="385" t="str">
        <f ca="1">TEXT(IFERROR(INDEX('Overview - Section A'!$A$37:$A$44,MATCH(G544,'Overview - Section A'!$U$37:$U$44,0)),""),"d-mmm-yy") &amp;" to " &amp; TEXT(IFERROR(INDEX('Overview - Section A'!$E$37:$E$44,MATCH(G544,'Overview - Section A'!$U$37:$U$44,0)),""),"d-mmm-yy")</f>
        <v>1-Jan-18 to 30-Jun-18</v>
      </c>
      <c r="D544" s="462"/>
      <c r="E544" s="462"/>
      <c r="F544" s="459" t="str">
        <f t="shared" si="40"/>
        <v/>
      </c>
      <c r="G544" s="463" t="s">
        <v>410</v>
      </c>
      <c r="H544" s="463"/>
      <c r="I544" s="464" t="b">
        <f t="shared" si="41"/>
        <v>1</v>
      </c>
      <c r="J544" s="464" t="b">
        <f t="shared" si="42"/>
        <v>0</v>
      </c>
      <c r="K544" s="464" t="str">
        <f t="shared" si="43"/>
        <v>a1N36000004vKyBEAU</v>
      </c>
      <c r="L544" s="465" t="s">
        <v>1511</v>
      </c>
      <c r="M544" s="131"/>
      <c r="N544" s="68"/>
      <c r="AM544" s="5"/>
      <c r="AN544" s="5"/>
    </row>
    <row r="545" spans="1:40" ht="280.8" x14ac:dyDescent="0.3">
      <c r="A545" s="367">
        <v>76</v>
      </c>
      <c r="B545" s="384" t="str">
        <f t="shared" si="39"/>
        <v/>
      </c>
      <c r="C545" s="385" t="str">
        <f ca="1">TEXT(IFERROR(INDEX('Overview - Section A'!$A$37:$A$44,MATCH(G545,'Overview - Section A'!$U$37:$U$44,0)),""),"d-mmm-yy") &amp;" to " &amp; TEXT(IFERROR(INDEX('Overview - Section A'!$E$37:$E$44,MATCH(G545,'Overview - Section A'!$U$37:$U$44,0)),""),"d-mmm-yy")</f>
        <v>1-Jul-18 to 31-Dec-18</v>
      </c>
      <c r="D545" s="462"/>
      <c r="E545" s="462"/>
      <c r="F545" s="459" t="str">
        <f t="shared" si="40"/>
        <v/>
      </c>
      <c r="G545" s="463" t="s">
        <v>412</v>
      </c>
      <c r="H545" s="463"/>
      <c r="I545" s="464" t="b">
        <f t="shared" si="41"/>
        <v>1</v>
      </c>
      <c r="J545" s="464" t="b">
        <f t="shared" si="42"/>
        <v>0</v>
      </c>
      <c r="K545" s="464" t="str">
        <f t="shared" si="43"/>
        <v>a1N36000004vKyBEAU</v>
      </c>
      <c r="L545" s="465" t="s">
        <v>1512</v>
      </c>
      <c r="M545" s="131"/>
      <c r="N545" s="68"/>
      <c r="AM545" s="5"/>
      <c r="AN545" s="5"/>
    </row>
    <row r="546" spans="1:40" ht="280.8" x14ac:dyDescent="0.3">
      <c r="A546" s="367">
        <v>76</v>
      </c>
      <c r="B546" s="384" t="str">
        <f t="shared" si="39"/>
        <v/>
      </c>
      <c r="C546" s="385" t="str">
        <f ca="1">TEXT(IFERROR(INDEX('Overview - Section A'!$A$37:$A$44,MATCH(G546,'Overview - Section A'!$U$37:$U$44,0)),""),"d-mmm-yy") &amp;" to " &amp; TEXT(IFERROR(INDEX('Overview - Section A'!$E$37:$E$44,MATCH(G546,'Overview - Section A'!$U$37:$U$44,0)),""),"d-mmm-yy")</f>
        <v>1-Jan-19 to 30-Jun-19</v>
      </c>
      <c r="D546" s="462"/>
      <c r="E546" s="462"/>
      <c r="F546" s="459" t="str">
        <f t="shared" si="40"/>
        <v/>
      </c>
      <c r="G546" s="463" t="s">
        <v>414</v>
      </c>
      <c r="H546" s="463"/>
      <c r="I546" s="464" t="b">
        <f t="shared" si="41"/>
        <v>1</v>
      </c>
      <c r="J546" s="464" t="b">
        <f t="shared" si="42"/>
        <v>0</v>
      </c>
      <c r="K546" s="464" t="str">
        <f t="shared" si="43"/>
        <v>a1N36000004vKyBEAU</v>
      </c>
      <c r="L546" s="465" t="s">
        <v>1513</v>
      </c>
      <c r="M546" s="131"/>
      <c r="N546" s="68"/>
      <c r="AM546" s="5"/>
      <c r="AN546" s="5"/>
    </row>
    <row r="547" spans="1:40" ht="280.8" x14ac:dyDescent="0.3">
      <c r="A547" s="367">
        <v>76</v>
      </c>
      <c r="B547" s="384" t="str">
        <f t="shared" si="39"/>
        <v/>
      </c>
      <c r="C547" s="385" t="str">
        <f ca="1">TEXT(IFERROR(INDEX('Overview - Section A'!$A$37:$A$44,MATCH(G547,'Overview - Section A'!$U$37:$U$44,0)),""),"d-mmm-yy") &amp;" to " &amp; TEXT(IFERROR(INDEX('Overview - Section A'!$E$37:$E$44,MATCH(G547,'Overview - Section A'!$U$37:$U$44,0)),""),"d-mmm-yy")</f>
        <v>1-Jul-19 to 31-Dec-19</v>
      </c>
      <c r="D547" s="462"/>
      <c r="E547" s="462"/>
      <c r="F547" s="459" t="str">
        <f t="shared" si="40"/>
        <v/>
      </c>
      <c r="G547" s="463" t="s">
        <v>416</v>
      </c>
      <c r="H547" s="463"/>
      <c r="I547" s="464" t="b">
        <f t="shared" si="41"/>
        <v>1</v>
      </c>
      <c r="J547" s="464" t="b">
        <f t="shared" si="42"/>
        <v>0</v>
      </c>
      <c r="K547" s="464" t="str">
        <f t="shared" si="43"/>
        <v>a1N36000004vKyBEAU</v>
      </c>
      <c r="L547" s="465" t="s">
        <v>1514</v>
      </c>
      <c r="M547" s="131"/>
      <c r="N547" s="68"/>
      <c r="AM547" s="5"/>
      <c r="AN547" s="5"/>
    </row>
    <row r="548" spans="1:40" ht="280.8" x14ac:dyDescent="0.3">
      <c r="A548" s="367">
        <v>76</v>
      </c>
      <c r="B548" s="384" t="str">
        <f t="shared" si="39"/>
        <v/>
      </c>
      <c r="C548" s="385" t="str">
        <f ca="1">TEXT(IFERROR(INDEX('Overview - Section A'!$A$37:$A$44,MATCH(G548,'Overview - Section A'!$U$37:$U$44,0)),""),"d-mmm-yy") &amp;" to " &amp; TEXT(IFERROR(INDEX('Overview - Section A'!$E$37:$E$44,MATCH(G548,'Overview - Section A'!$U$37:$U$44,0)),""),"d-mmm-yy")</f>
        <v>1-Jan-20 to 30-Jun-20</v>
      </c>
      <c r="D548" s="462"/>
      <c r="E548" s="462"/>
      <c r="F548" s="459" t="str">
        <f t="shared" si="40"/>
        <v/>
      </c>
      <c r="G548" s="463" t="s">
        <v>418</v>
      </c>
      <c r="H548" s="463"/>
      <c r="I548" s="464" t="b">
        <f t="shared" si="41"/>
        <v>1</v>
      </c>
      <c r="J548" s="464" t="b">
        <f t="shared" si="42"/>
        <v>0</v>
      </c>
      <c r="K548" s="464" t="str">
        <f t="shared" si="43"/>
        <v>a1N36000004vKyBEAU</v>
      </c>
      <c r="L548" s="465" t="s">
        <v>1515</v>
      </c>
      <c r="M548" s="131"/>
      <c r="N548" s="68"/>
      <c r="AM548" s="5"/>
      <c r="AN548" s="5"/>
    </row>
    <row r="549" spans="1:40" ht="280.8" x14ac:dyDescent="0.3">
      <c r="A549" s="367">
        <v>76</v>
      </c>
      <c r="B549" s="384" t="str">
        <f t="shared" si="39"/>
        <v/>
      </c>
      <c r="C549" s="385" t="str">
        <f ca="1">TEXT(IFERROR(INDEX('Overview - Section A'!$A$37:$A$44,MATCH(G549,'Overview - Section A'!$U$37:$U$44,0)),""),"d-mmm-yy") &amp;" to " &amp; TEXT(IFERROR(INDEX('Overview - Section A'!$E$37:$E$44,MATCH(G549,'Overview - Section A'!$U$37:$U$44,0)),""),"d-mmm-yy")</f>
        <v>1-Jul-20 to 31-Dec-20</v>
      </c>
      <c r="D549" s="462"/>
      <c r="E549" s="462"/>
      <c r="F549" s="459" t="str">
        <f t="shared" si="40"/>
        <v/>
      </c>
      <c r="G549" s="463" t="s">
        <v>420</v>
      </c>
      <c r="H549" s="463"/>
      <c r="I549" s="464" t="b">
        <f t="shared" si="41"/>
        <v>1</v>
      </c>
      <c r="J549" s="464" t="b">
        <f t="shared" si="42"/>
        <v>0</v>
      </c>
      <c r="K549" s="464" t="str">
        <f t="shared" si="43"/>
        <v>a1N36000004vKyBEAU</v>
      </c>
      <c r="L549" s="465" t="s">
        <v>1516</v>
      </c>
      <c r="M549" s="131"/>
      <c r="N549" s="68"/>
      <c r="AM549" s="5"/>
      <c r="AN549" s="5"/>
    </row>
    <row r="550" spans="1:40" ht="280.8" x14ac:dyDescent="0.3">
      <c r="A550" s="367">
        <v>77</v>
      </c>
      <c r="B550" s="384" t="str">
        <f t="shared" si="39"/>
        <v/>
      </c>
      <c r="C550" s="385" t="str">
        <f ca="1">TEXT(IFERROR(INDEX('Overview - Section A'!$A$37:$A$44,MATCH(G550,'Overview - Section A'!$U$37:$U$44,0)),""),"d-mmm-yy") &amp;" to " &amp; TEXT(IFERROR(INDEX('Overview - Section A'!$E$37:$E$44,MATCH(G550,'Overview - Section A'!$U$37:$U$44,0)),""),"d-mmm-yy")</f>
        <v>1-Jan-18 to 30-Jun-18</v>
      </c>
      <c r="D550" s="462"/>
      <c r="E550" s="462"/>
      <c r="F550" s="459" t="str">
        <f t="shared" si="40"/>
        <v/>
      </c>
      <c r="G550" s="463" t="s">
        <v>410</v>
      </c>
      <c r="H550" s="463"/>
      <c r="I550" s="464" t="b">
        <f t="shared" si="41"/>
        <v>1</v>
      </c>
      <c r="J550" s="464" t="b">
        <f t="shared" si="42"/>
        <v>0</v>
      </c>
      <c r="K550" s="464" t="str">
        <f t="shared" si="43"/>
        <v>a1N36000004vKyCEAU</v>
      </c>
      <c r="L550" s="465" t="s">
        <v>1517</v>
      </c>
      <c r="M550" s="131"/>
      <c r="N550" s="68"/>
      <c r="AM550" s="5"/>
      <c r="AN550" s="5"/>
    </row>
    <row r="551" spans="1:40" ht="280.8" x14ac:dyDescent="0.3">
      <c r="A551" s="367">
        <v>77</v>
      </c>
      <c r="B551" s="384" t="str">
        <f t="shared" si="39"/>
        <v/>
      </c>
      <c r="C551" s="385" t="str">
        <f ca="1">TEXT(IFERROR(INDEX('Overview - Section A'!$A$37:$A$44,MATCH(G551,'Overview - Section A'!$U$37:$U$44,0)),""),"d-mmm-yy") &amp;" to " &amp; TEXT(IFERROR(INDEX('Overview - Section A'!$E$37:$E$44,MATCH(G551,'Overview - Section A'!$U$37:$U$44,0)),""),"d-mmm-yy")</f>
        <v>1-Jul-18 to 31-Dec-18</v>
      </c>
      <c r="D551" s="462"/>
      <c r="E551" s="462"/>
      <c r="F551" s="459" t="str">
        <f t="shared" si="40"/>
        <v/>
      </c>
      <c r="G551" s="463" t="s">
        <v>412</v>
      </c>
      <c r="H551" s="463"/>
      <c r="I551" s="464" t="b">
        <f t="shared" si="41"/>
        <v>1</v>
      </c>
      <c r="J551" s="464" t="b">
        <f t="shared" si="42"/>
        <v>0</v>
      </c>
      <c r="K551" s="464" t="str">
        <f t="shared" si="43"/>
        <v>a1N36000004vKyCEAU</v>
      </c>
      <c r="L551" s="465" t="s">
        <v>1518</v>
      </c>
      <c r="M551" s="131"/>
      <c r="N551" s="68"/>
      <c r="AM551" s="5"/>
      <c r="AN551" s="5"/>
    </row>
    <row r="552" spans="1:40" ht="280.8" x14ac:dyDescent="0.3">
      <c r="A552" s="367">
        <v>77</v>
      </c>
      <c r="B552" s="384" t="str">
        <f t="shared" si="39"/>
        <v/>
      </c>
      <c r="C552" s="385" t="str">
        <f ca="1">TEXT(IFERROR(INDEX('Overview - Section A'!$A$37:$A$44,MATCH(G552,'Overview - Section A'!$U$37:$U$44,0)),""),"d-mmm-yy") &amp;" to " &amp; TEXT(IFERROR(INDEX('Overview - Section A'!$E$37:$E$44,MATCH(G552,'Overview - Section A'!$U$37:$U$44,0)),""),"d-mmm-yy")</f>
        <v>1-Jan-19 to 30-Jun-19</v>
      </c>
      <c r="D552" s="462"/>
      <c r="E552" s="462"/>
      <c r="F552" s="459" t="str">
        <f t="shared" si="40"/>
        <v/>
      </c>
      <c r="G552" s="463" t="s">
        <v>414</v>
      </c>
      <c r="H552" s="463"/>
      <c r="I552" s="464" t="b">
        <f t="shared" si="41"/>
        <v>1</v>
      </c>
      <c r="J552" s="464" t="b">
        <f t="shared" si="42"/>
        <v>0</v>
      </c>
      <c r="K552" s="464" t="str">
        <f t="shared" si="43"/>
        <v>a1N36000004vKyCEAU</v>
      </c>
      <c r="L552" s="465" t="s">
        <v>1519</v>
      </c>
      <c r="M552" s="131"/>
      <c r="N552" s="68"/>
      <c r="AM552" s="5"/>
      <c r="AN552" s="5"/>
    </row>
    <row r="553" spans="1:40" ht="280.8" x14ac:dyDescent="0.3">
      <c r="A553" s="367">
        <v>77</v>
      </c>
      <c r="B553" s="384" t="str">
        <f t="shared" si="39"/>
        <v/>
      </c>
      <c r="C553" s="385" t="str">
        <f ca="1">TEXT(IFERROR(INDEX('Overview - Section A'!$A$37:$A$44,MATCH(G553,'Overview - Section A'!$U$37:$U$44,0)),""),"d-mmm-yy") &amp;" to " &amp; TEXT(IFERROR(INDEX('Overview - Section A'!$E$37:$E$44,MATCH(G553,'Overview - Section A'!$U$37:$U$44,0)),""),"d-mmm-yy")</f>
        <v>1-Jul-19 to 31-Dec-19</v>
      </c>
      <c r="D553" s="462"/>
      <c r="E553" s="462"/>
      <c r="F553" s="459" t="str">
        <f t="shared" si="40"/>
        <v/>
      </c>
      <c r="G553" s="463" t="s">
        <v>416</v>
      </c>
      <c r="H553" s="463"/>
      <c r="I553" s="464" t="b">
        <f t="shared" si="41"/>
        <v>1</v>
      </c>
      <c r="J553" s="464" t="b">
        <f t="shared" si="42"/>
        <v>0</v>
      </c>
      <c r="K553" s="464" t="str">
        <f t="shared" si="43"/>
        <v>a1N36000004vKyCEAU</v>
      </c>
      <c r="L553" s="465" t="s">
        <v>1520</v>
      </c>
      <c r="M553" s="131"/>
      <c r="N553" s="68"/>
      <c r="AM553" s="5"/>
      <c r="AN553" s="5"/>
    </row>
    <row r="554" spans="1:40" ht="280.8" x14ac:dyDescent="0.3">
      <c r="A554" s="367">
        <v>77</v>
      </c>
      <c r="B554" s="384" t="str">
        <f t="shared" si="39"/>
        <v/>
      </c>
      <c r="C554" s="385" t="str">
        <f ca="1">TEXT(IFERROR(INDEX('Overview - Section A'!$A$37:$A$44,MATCH(G554,'Overview - Section A'!$U$37:$U$44,0)),""),"d-mmm-yy") &amp;" to " &amp; TEXT(IFERROR(INDEX('Overview - Section A'!$E$37:$E$44,MATCH(G554,'Overview - Section A'!$U$37:$U$44,0)),""),"d-mmm-yy")</f>
        <v>1-Jan-20 to 30-Jun-20</v>
      </c>
      <c r="D554" s="462"/>
      <c r="E554" s="462"/>
      <c r="F554" s="459" t="str">
        <f t="shared" si="40"/>
        <v/>
      </c>
      <c r="G554" s="463" t="s">
        <v>418</v>
      </c>
      <c r="H554" s="463"/>
      <c r="I554" s="464" t="b">
        <f t="shared" si="41"/>
        <v>1</v>
      </c>
      <c r="J554" s="464" t="b">
        <f t="shared" si="42"/>
        <v>0</v>
      </c>
      <c r="K554" s="464" t="str">
        <f t="shared" si="43"/>
        <v>a1N36000004vKyCEAU</v>
      </c>
      <c r="L554" s="465" t="s">
        <v>1521</v>
      </c>
      <c r="M554" s="131"/>
      <c r="N554" s="68"/>
      <c r="AM554" s="5"/>
      <c r="AN554" s="5"/>
    </row>
    <row r="555" spans="1:40" ht="280.8" x14ac:dyDescent="0.3">
      <c r="A555" s="367">
        <v>77</v>
      </c>
      <c r="B555" s="384" t="str">
        <f t="shared" si="39"/>
        <v/>
      </c>
      <c r="C555" s="385" t="str">
        <f ca="1">TEXT(IFERROR(INDEX('Overview - Section A'!$A$37:$A$44,MATCH(G555,'Overview - Section A'!$U$37:$U$44,0)),""),"d-mmm-yy") &amp;" to " &amp; TEXT(IFERROR(INDEX('Overview - Section A'!$E$37:$E$44,MATCH(G555,'Overview - Section A'!$U$37:$U$44,0)),""),"d-mmm-yy")</f>
        <v>1-Jul-20 to 31-Dec-20</v>
      </c>
      <c r="D555" s="462"/>
      <c r="E555" s="462"/>
      <c r="F555" s="459" t="str">
        <f t="shared" si="40"/>
        <v/>
      </c>
      <c r="G555" s="463" t="s">
        <v>420</v>
      </c>
      <c r="H555" s="463"/>
      <c r="I555" s="464" t="b">
        <f t="shared" si="41"/>
        <v>1</v>
      </c>
      <c r="J555" s="464" t="b">
        <f t="shared" si="42"/>
        <v>0</v>
      </c>
      <c r="K555" s="464" t="str">
        <f t="shared" si="43"/>
        <v>a1N36000004vKyCEAU</v>
      </c>
      <c r="L555" s="465" t="s">
        <v>1522</v>
      </c>
      <c r="M555" s="131"/>
      <c r="N555" s="68"/>
      <c r="AM555" s="5"/>
      <c r="AN555" s="5"/>
    </row>
    <row r="556" spans="1:40" ht="280.8" x14ac:dyDescent="0.3">
      <c r="A556" s="367">
        <v>78</v>
      </c>
      <c r="B556" s="384" t="str">
        <f t="shared" si="39"/>
        <v/>
      </c>
      <c r="C556" s="385" t="str">
        <f ca="1">TEXT(IFERROR(INDEX('Overview - Section A'!$A$37:$A$44,MATCH(G556,'Overview - Section A'!$U$37:$U$44,0)),""),"d-mmm-yy") &amp;" to " &amp; TEXT(IFERROR(INDEX('Overview - Section A'!$E$37:$E$44,MATCH(G556,'Overview - Section A'!$U$37:$U$44,0)),""),"d-mmm-yy")</f>
        <v>1-Jan-18 to 30-Jun-18</v>
      </c>
      <c r="D556" s="462"/>
      <c r="E556" s="462"/>
      <c r="F556" s="459" t="str">
        <f t="shared" si="40"/>
        <v/>
      </c>
      <c r="G556" s="463" t="s">
        <v>410</v>
      </c>
      <c r="H556" s="463"/>
      <c r="I556" s="464" t="b">
        <f t="shared" si="41"/>
        <v>1</v>
      </c>
      <c r="J556" s="464" t="b">
        <f t="shared" si="42"/>
        <v>0</v>
      </c>
      <c r="K556" s="464" t="str">
        <f t="shared" si="43"/>
        <v>a1N36000004vKyDEAU</v>
      </c>
      <c r="L556" s="465" t="s">
        <v>1523</v>
      </c>
      <c r="M556" s="131"/>
      <c r="N556" s="68"/>
      <c r="AM556" s="5"/>
      <c r="AN556" s="5"/>
    </row>
    <row r="557" spans="1:40" ht="280.8" x14ac:dyDescent="0.3">
      <c r="A557" s="367">
        <v>78</v>
      </c>
      <c r="B557" s="384" t="str">
        <f t="shared" si="39"/>
        <v/>
      </c>
      <c r="C557" s="385" t="str">
        <f ca="1">TEXT(IFERROR(INDEX('Overview - Section A'!$A$37:$A$44,MATCH(G557,'Overview - Section A'!$U$37:$U$44,0)),""),"d-mmm-yy") &amp;" to " &amp; TEXT(IFERROR(INDEX('Overview - Section A'!$E$37:$E$44,MATCH(G557,'Overview - Section A'!$U$37:$U$44,0)),""),"d-mmm-yy")</f>
        <v>1-Jul-18 to 31-Dec-18</v>
      </c>
      <c r="D557" s="462"/>
      <c r="E557" s="462"/>
      <c r="F557" s="459" t="str">
        <f t="shared" si="40"/>
        <v/>
      </c>
      <c r="G557" s="463" t="s">
        <v>412</v>
      </c>
      <c r="H557" s="463"/>
      <c r="I557" s="464" t="b">
        <f t="shared" si="41"/>
        <v>1</v>
      </c>
      <c r="J557" s="464" t="b">
        <f t="shared" si="42"/>
        <v>0</v>
      </c>
      <c r="K557" s="464" t="str">
        <f t="shared" si="43"/>
        <v>a1N36000004vKyDEAU</v>
      </c>
      <c r="L557" s="465" t="s">
        <v>1524</v>
      </c>
      <c r="M557" s="131"/>
      <c r="N557" s="68"/>
      <c r="AM557" s="5"/>
      <c r="AN557" s="5"/>
    </row>
    <row r="558" spans="1:40" ht="280.8" x14ac:dyDescent="0.3">
      <c r="A558" s="367">
        <v>78</v>
      </c>
      <c r="B558" s="384" t="str">
        <f t="shared" si="39"/>
        <v/>
      </c>
      <c r="C558" s="385" t="str">
        <f ca="1">TEXT(IFERROR(INDEX('Overview - Section A'!$A$37:$A$44,MATCH(G558,'Overview - Section A'!$U$37:$U$44,0)),""),"d-mmm-yy") &amp;" to " &amp; TEXT(IFERROR(INDEX('Overview - Section A'!$E$37:$E$44,MATCH(G558,'Overview - Section A'!$U$37:$U$44,0)),""),"d-mmm-yy")</f>
        <v>1-Jan-19 to 30-Jun-19</v>
      </c>
      <c r="D558" s="462"/>
      <c r="E558" s="462"/>
      <c r="F558" s="459" t="str">
        <f t="shared" si="40"/>
        <v/>
      </c>
      <c r="G558" s="463" t="s">
        <v>414</v>
      </c>
      <c r="H558" s="463"/>
      <c r="I558" s="464" t="b">
        <f t="shared" si="41"/>
        <v>1</v>
      </c>
      <c r="J558" s="464" t="b">
        <f t="shared" si="42"/>
        <v>0</v>
      </c>
      <c r="K558" s="464" t="str">
        <f t="shared" si="43"/>
        <v>a1N36000004vKyDEAU</v>
      </c>
      <c r="L558" s="465" t="s">
        <v>1525</v>
      </c>
      <c r="M558" s="131"/>
      <c r="N558" s="68"/>
      <c r="AM558" s="5"/>
      <c r="AN558" s="5"/>
    </row>
    <row r="559" spans="1:40" ht="280.8" x14ac:dyDescent="0.3">
      <c r="A559" s="367">
        <v>78</v>
      </c>
      <c r="B559" s="384" t="str">
        <f t="shared" si="39"/>
        <v/>
      </c>
      <c r="C559" s="385" t="str">
        <f ca="1">TEXT(IFERROR(INDEX('Overview - Section A'!$A$37:$A$44,MATCH(G559,'Overview - Section A'!$U$37:$U$44,0)),""),"d-mmm-yy") &amp;" to " &amp; TEXT(IFERROR(INDEX('Overview - Section A'!$E$37:$E$44,MATCH(G559,'Overview - Section A'!$U$37:$U$44,0)),""),"d-mmm-yy")</f>
        <v>1-Jul-19 to 31-Dec-19</v>
      </c>
      <c r="D559" s="462"/>
      <c r="E559" s="462"/>
      <c r="F559" s="459" t="str">
        <f t="shared" si="40"/>
        <v/>
      </c>
      <c r="G559" s="463" t="s">
        <v>416</v>
      </c>
      <c r="H559" s="463"/>
      <c r="I559" s="464" t="b">
        <f t="shared" si="41"/>
        <v>1</v>
      </c>
      <c r="J559" s="464" t="b">
        <f t="shared" si="42"/>
        <v>0</v>
      </c>
      <c r="K559" s="464" t="str">
        <f t="shared" si="43"/>
        <v>a1N36000004vKyDEAU</v>
      </c>
      <c r="L559" s="465" t="s">
        <v>1526</v>
      </c>
      <c r="M559" s="131"/>
      <c r="N559" s="68"/>
      <c r="AM559" s="5"/>
      <c r="AN559" s="5"/>
    </row>
    <row r="560" spans="1:40" ht="280.8" x14ac:dyDescent="0.3">
      <c r="A560" s="367">
        <v>78</v>
      </c>
      <c r="B560" s="384" t="str">
        <f t="shared" si="39"/>
        <v/>
      </c>
      <c r="C560" s="385" t="str">
        <f ca="1">TEXT(IFERROR(INDEX('Overview - Section A'!$A$37:$A$44,MATCH(G560,'Overview - Section A'!$U$37:$U$44,0)),""),"d-mmm-yy") &amp;" to " &amp; TEXT(IFERROR(INDEX('Overview - Section A'!$E$37:$E$44,MATCH(G560,'Overview - Section A'!$U$37:$U$44,0)),""),"d-mmm-yy")</f>
        <v>1-Jan-20 to 30-Jun-20</v>
      </c>
      <c r="D560" s="462"/>
      <c r="E560" s="462"/>
      <c r="F560" s="459" t="str">
        <f t="shared" si="40"/>
        <v/>
      </c>
      <c r="G560" s="463" t="s">
        <v>418</v>
      </c>
      <c r="H560" s="463"/>
      <c r="I560" s="464" t="b">
        <f t="shared" si="41"/>
        <v>1</v>
      </c>
      <c r="J560" s="464" t="b">
        <f t="shared" si="42"/>
        <v>0</v>
      </c>
      <c r="K560" s="464" t="str">
        <f t="shared" si="43"/>
        <v>a1N36000004vKyDEAU</v>
      </c>
      <c r="L560" s="465" t="s">
        <v>1527</v>
      </c>
      <c r="M560" s="131"/>
      <c r="N560" s="68"/>
      <c r="AM560" s="5"/>
      <c r="AN560" s="5"/>
    </row>
    <row r="561" spans="1:40" ht="280.8" x14ac:dyDescent="0.3">
      <c r="A561" s="367">
        <v>78</v>
      </c>
      <c r="B561" s="384" t="str">
        <f t="shared" si="39"/>
        <v/>
      </c>
      <c r="C561" s="385" t="str">
        <f ca="1">TEXT(IFERROR(INDEX('Overview - Section A'!$A$37:$A$44,MATCH(G561,'Overview - Section A'!$U$37:$U$44,0)),""),"d-mmm-yy") &amp;" to " &amp; TEXT(IFERROR(INDEX('Overview - Section A'!$E$37:$E$44,MATCH(G561,'Overview - Section A'!$U$37:$U$44,0)),""),"d-mmm-yy")</f>
        <v>1-Jul-20 to 31-Dec-20</v>
      </c>
      <c r="D561" s="462"/>
      <c r="E561" s="462"/>
      <c r="F561" s="459" t="str">
        <f t="shared" si="40"/>
        <v/>
      </c>
      <c r="G561" s="463" t="s">
        <v>420</v>
      </c>
      <c r="H561" s="463"/>
      <c r="I561" s="464" t="b">
        <f t="shared" si="41"/>
        <v>1</v>
      </c>
      <c r="J561" s="464" t="b">
        <f t="shared" si="42"/>
        <v>0</v>
      </c>
      <c r="K561" s="464" t="str">
        <f t="shared" si="43"/>
        <v>a1N36000004vKyDEAU</v>
      </c>
      <c r="L561" s="465" t="s">
        <v>1528</v>
      </c>
      <c r="M561" s="131"/>
      <c r="N561" s="68"/>
      <c r="AM561" s="5"/>
      <c r="AN561" s="5"/>
    </row>
    <row r="562" spans="1:40" ht="280.8" x14ac:dyDescent="0.3">
      <c r="A562" s="367">
        <v>79</v>
      </c>
      <c r="B562" s="384" t="str">
        <f t="shared" si="39"/>
        <v/>
      </c>
      <c r="C562" s="385" t="str">
        <f ca="1">TEXT(IFERROR(INDEX('Overview - Section A'!$A$37:$A$44,MATCH(G562,'Overview - Section A'!$U$37:$U$44,0)),""),"d-mmm-yy") &amp;" to " &amp; TEXT(IFERROR(INDEX('Overview - Section A'!$E$37:$E$44,MATCH(G562,'Overview - Section A'!$U$37:$U$44,0)),""),"d-mmm-yy")</f>
        <v>1-Jan-18 to 30-Jun-18</v>
      </c>
      <c r="D562" s="462"/>
      <c r="E562" s="462"/>
      <c r="F562" s="459" t="str">
        <f t="shared" si="40"/>
        <v/>
      </c>
      <c r="G562" s="463" t="s">
        <v>410</v>
      </c>
      <c r="H562" s="463"/>
      <c r="I562" s="464" t="b">
        <f t="shared" si="41"/>
        <v>1</v>
      </c>
      <c r="J562" s="464" t="b">
        <f t="shared" si="42"/>
        <v>0</v>
      </c>
      <c r="K562" s="464" t="str">
        <f t="shared" si="43"/>
        <v>a1N36000004vKyEEAU</v>
      </c>
      <c r="L562" s="465" t="s">
        <v>1529</v>
      </c>
      <c r="M562" s="131"/>
      <c r="N562" s="68"/>
      <c r="AM562" s="5"/>
      <c r="AN562" s="5"/>
    </row>
    <row r="563" spans="1:40" ht="280.8" x14ac:dyDescent="0.3">
      <c r="A563" s="367">
        <v>79</v>
      </c>
      <c r="B563" s="384" t="str">
        <f t="shared" si="39"/>
        <v/>
      </c>
      <c r="C563" s="385" t="str">
        <f ca="1">TEXT(IFERROR(INDEX('Overview - Section A'!$A$37:$A$44,MATCH(G563,'Overview - Section A'!$U$37:$U$44,0)),""),"d-mmm-yy") &amp;" to " &amp; TEXT(IFERROR(INDEX('Overview - Section A'!$E$37:$E$44,MATCH(G563,'Overview - Section A'!$U$37:$U$44,0)),""),"d-mmm-yy")</f>
        <v>1-Jul-18 to 31-Dec-18</v>
      </c>
      <c r="D563" s="462"/>
      <c r="E563" s="462"/>
      <c r="F563" s="459" t="str">
        <f t="shared" si="40"/>
        <v/>
      </c>
      <c r="G563" s="463" t="s">
        <v>412</v>
      </c>
      <c r="H563" s="463"/>
      <c r="I563" s="464" t="b">
        <f t="shared" si="41"/>
        <v>1</v>
      </c>
      <c r="J563" s="464" t="b">
        <f t="shared" si="42"/>
        <v>0</v>
      </c>
      <c r="K563" s="464" t="str">
        <f t="shared" si="43"/>
        <v>a1N36000004vKyEEAU</v>
      </c>
      <c r="L563" s="465" t="s">
        <v>1530</v>
      </c>
      <c r="M563" s="131"/>
      <c r="N563" s="68"/>
      <c r="AM563" s="5"/>
      <c r="AN563" s="5"/>
    </row>
    <row r="564" spans="1:40" ht="280.8" x14ac:dyDescent="0.3">
      <c r="A564" s="367">
        <v>79</v>
      </c>
      <c r="B564" s="384" t="str">
        <f t="shared" si="39"/>
        <v/>
      </c>
      <c r="C564" s="385" t="str">
        <f ca="1">TEXT(IFERROR(INDEX('Overview - Section A'!$A$37:$A$44,MATCH(G564,'Overview - Section A'!$U$37:$U$44,0)),""),"d-mmm-yy") &amp;" to " &amp; TEXT(IFERROR(INDEX('Overview - Section A'!$E$37:$E$44,MATCH(G564,'Overview - Section A'!$U$37:$U$44,0)),""),"d-mmm-yy")</f>
        <v>1-Jan-19 to 30-Jun-19</v>
      </c>
      <c r="D564" s="462"/>
      <c r="E564" s="462"/>
      <c r="F564" s="459" t="str">
        <f t="shared" si="40"/>
        <v/>
      </c>
      <c r="G564" s="463" t="s">
        <v>414</v>
      </c>
      <c r="H564" s="463"/>
      <c r="I564" s="464" t="b">
        <f t="shared" si="41"/>
        <v>1</v>
      </c>
      <c r="J564" s="464" t="b">
        <f t="shared" si="42"/>
        <v>0</v>
      </c>
      <c r="K564" s="464" t="str">
        <f t="shared" si="43"/>
        <v>a1N36000004vKyEEAU</v>
      </c>
      <c r="L564" s="465" t="s">
        <v>1531</v>
      </c>
      <c r="M564" s="131"/>
      <c r="N564" s="68"/>
      <c r="AM564" s="5"/>
      <c r="AN564" s="5"/>
    </row>
    <row r="565" spans="1:40" ht="280.8" x14ac:dyDescent="0.3">
      <c r="A565" s="367">
        <v>79</v>
      </c>
      <c r="B565" s="384" t="str">
        <f t="shared" si="39"/>
        <v/>
      </c>
      <c r="C565" s="385" t="str">
        <f ca="1">TEXT(IFERROR(INDEX('Overview - Section A'!$A$37:$A$44,MATCH(G565,'Overview - Section A'!$U$37:$U$44,0)),""),"d-mmm-yy") &amp;" to " &amp; TEXT(IFERROR(INDEX('Overview - Section A'!$E$37:$E$44,MATCH(G565,'Overview - Section A'!$U$37:$U$44,0)),""),"d-mmm-yy")</f>
        <v>1-Jul-19 to 31-Dec-19</v>
      </c>
      <c r="D565" s="462"/>
      <c r="E565" s="462"/>
      <c r="F565" s="459" t="str">
        <f t="shared" si="40"/>
        <v/>
      </c>
      <c r="G565" s="463" t="s">
        <v>416</v>
      </c>
      <c r="H565" s="463"/>
      <c r="I565" s="464" t="b">
        <f t="shared" si="41"/>
        <v>1</v>
      </c>
      <c r="J565" s="464" t="b">
        <f t="shared" si="42"/>
        <v>0</v>
      </c>
      <c r="K565" s="464" t="str">
        <f t="shared" si="43"/>
        <v>a1N36000004vKyEEAU</v>
      </c>
      <c r="L565" s="465" t="s">
        <v>1532</v>
      </c>
      <c r="M565" s="131"/>
      <c r="N565" s="68"/>
      <c r="AM565" s="5"/>
      <c r="AN565" s="5"/>
    </row>
    <row r="566" spans="1:40" ht="280.8" x14ac:dyDescent="0.3">
      <c r="A566" s="367">
        <v>79</v>
      </c>
      <c r="B566" s="384" t="str">
        <f t="shared" si="39"/>
        <v/>
      </c>
      <c r="C566" s="385" t="str">
        <f ca="1">TEXT(IFERROR(INDEX('Overview - Section A'!$A$37:$A$44,MATCH(G566,'Overview - Section A'!$U$37:$U$44,0)),""),"d-mmm-yy") &amp;" to " &amp; TEXT(IFERROR(INDEX('Overview - Section A'!$E$37:$E$44,MATCH(G566,'Overview - Section A'!$U$37:$U$44,0)),""),"d-mmm-yy")</f>
        <v>1-Jan-20 to 30-Jun-20</v>
      </c>
      <c r="D566" s="462"/>
      <c r="E566" s="462"/>
      <c r="F566" s="459" t="str">
        <f t="shared" si="40"/>
        <v/>
      </c>
      <c r="G566" s="463" t="s">
        <v>418</v>
      </c>
      <c r="H566" s="463"/>
      <c r="I566" s="464" t="b">
        <f t="shared" si="41"/>
        <v>1</v>
      </c>
      <c r="J566" s="464" t="b">
        <f t="shared" si="42"/>
        <v>0</v>
      </c>
      <c r="K566" s="464" t="str">
        <f t="shared" si="43"/>
        <v>a1N36000004vKyEEAU</v>
      </c>
      <c r="L566" s="465" t="s">
        <v>1533</v>
      </c>
      <c r="M566" s="131"/>
      <c r="N566" s="68"/>
      <c r="AM566" s="5"/>
      <c r="AN566" s="5"/>
    </row>
    <row r="567" spans="1:40" ht="280.8" x14ac:dyDescent="0.3">
      <c r="A567" s="367">
        <v>79</v>
      </c>
      <c r="B567" s="384" t="str">
        <f t="shared" si="39"/>
        <v/>
      </c>
      <c r="C567" s="385" t="str">
        <f ca="1">TEXT(IFERROR(INDEX('Overview - Section A'!$A$37:$A$44,MATCH(G567,'Overview - Section A'!$U$37:$U$44,0)),""),"d-mmm-yy") &amp;" to " &amp; TEXT(IFERROR(INDEX('Overview - Section A'!$E$37:$E$44,MATCH(G567,'Overview - Section A'!$U$37:$U$44,0)),""),"d-mmm-yy")</f>
        <v>1-Jul-20 to 31-Dec-20</v>
      </c>
      <c r="D567" s="462"/>
      <c r="E567" s="462"/>
      <c r="F567" s="459" t="str">
        <f t="shared" si="40"/>
        <v/>
      </c>
      <c r="G567" s="463" t="s">
        <v>420</v>
      </c>
      <c r="H567" s="463"/>
      <c r="I567" s="464" t="b">
        <f t="shared" si="41"/>
        <v>1</v>
      </c>
      <c r="J567" s="464" t="b">
        <f t="shared" si="42"/>
        <v>0</v>
      </c>
      <c r="K567" s="464" t="str">
        <f t="shared" si="43"/>
        <v>a1N36000004vKyEEAU</v>
      </c>
      <c r="L567" s="465" t="s">
        <v>1534</v>
      </c>
      <c r="M567" s="131"/>
      <c r="N567" s="68"/>
      <c r="AM567" s="5"/>
      <c r="AN567" s="5"/>
    </row>
    <row r="568" spans="1:40" ht="280.8" x14ac:dyDescent="0.3">
      <c r="A568" s="367">
        <v>80</v>
      </c>
      <c r="B568" s="384" t="str">
        <f t="shared" si="39"/>
        <v/>
      </c>
      <c r="C568" s="385" t="str">
        <f ca="1">TEXT(IFERROR(INDEX('Overview - Section A'!$A$37:$A$44,MATCH(G568,'Overview - Section A'!$U$37:$U$44,0)),""),"d-mmm-yy") &amp;" to " &amp; TEXT(IFERROR(INDEX('Overview - Section A'!$E$37:$E$44,MATCH(G568,'Overview - Section A'!$U$37:$U$44,0)),""),"d-mmm-yy")</f>
        <v>1-Jan-18 to 30-Jun-18</v>
      </c>
      <c r="D568" s="462"/>
      <c r="E568" s="462"/>
      <c r="F568" s="459" t="str">
        <f t="shared" si="40"/>
        <v/>
      </c>
      <c r="G568" s="463" t="s">
        <v>410</v>
      </c>
      <c r="H568" s="463"/>
      <c r="I568" s="464" t="b">
        <f t="shared" si="41"/>
        <v>1</v>
      </c>
      <c r="J568" s="464" t="b">
        <f t="shared" si="42"/>
        <v>0</v>
      </c>
      <c r="K568" s="464" t="str">
        <f t="shared" si="43"/>
        <v>a1N36000004vKyFEAU</v>
      </c>
      <c r="L568" s="465" t="s">
        <v>1535</v>
      </c>
      <c r="M568" s="131"/>
      <c r="N568" s="68"/>
      <c r="AM568" s="5"/>
      <c r="AN568" s="5"/>
    </row>
    <row r="569" spans="1:40" ht="280.8" x14ac:dyDescent="0.3">
      <c r="A569" s="367">
        <v>80</v>
      </c>
      <c r="B569" s="384" t="str">
        <f t="shared" si="39"/>
        <v/>
      </c>
      <c r="C569" s="385" t="str">
        <f ca="1">TEXT(IFERROR(INDEX('Overview - Section A'!$A$37:$A$44,MATCH(G569,'Overview - Section A'!$U$37:$U$44,0)),""),"d-mmm-yy") &amp;" to " &amp; TEXT(IFERROR(INDEX('Overview - Section A'!$E$37:$E$44,MATCH(G569,'Overview - Section A'!$U$37:$U$44,0)),""),"d-mmm-yy")</f>
        <v>1-Jul-18 to 31-Dec-18</v>
      </c>
      <c r="D569" s="462"/>
      <c r="E569" s="462"/>
      <c r="F569" s="459" t="str">
        <f t="shared" si="40"/>
        <v/>
      </c>
      <c r="G569" s="463" t="s">
        <v>412</v>
      </c>
      <c r="H569" s="463"/>
      <c r="I569" s="464" t="b">
        <f t="shared" si="41"/>
        <v>1</v>
      </c>
      <c r="J569" s="464" t="b">
        <f t="shared" si="42"/>
        <v>0</v>
      </c>
      <c r="K569" s="464" t="str">
        <f t="shared" si="43"/>
        <v>a1N36000004vKyFEAU</v>
      </c>
      <c r="L569" s="465" t="s">
        <v>1536</v>
      </c>
      <c r="M569" s="131"/>
      <c r="N569" s="68"/>
      <c r="AM569" s="5"/>
      <c r="AN569" s="5"/>
    </row>
    <row r="570" spans="1:40" ht="280.8" x14ac:dyDescent="0.3">
      <c r="A570" s="367">
        <v>80</v>
      </c>
      <c r="B570" s="384" t="str">
        <f t="shared" si="39"/>
        <v/>
      </c>
      <c r="C570" s="385" t="str">
        <f ca="1">TEXT(IFERROR(INDEX('Overview - Section A'!$A$37:$A$44,MATCH(G570,'Overview - Section A'!$U$37:$U$44,0)),""),"d-mmm-yy") &amp;" to " &amp; TEXT(IFERROR(INDEX('Overview - Section A'!$E$37:$E$44,MATCH(G570,'Overview - Section A'!$U$37:$U$44,0)),""),"d-mmm-yy")</f>
        <v>1-Jan-19 to 30-Jun-19</v>
      </c>
      <c r="D570" s="462"/>
      <c r="E570" s="462"/>
      <c r="F570" s="459" t="str">
        <f t="shared" si="40"/>
        <v/>
      </c>
      <c r="G570" s="463" t="s">
        <v>414</v>
      </c>
      <c r="H570" s="463"/>
      <c r="I570" s="464" t="b">
        <f t="shared" si="41"/>
        <v>1</v>
      </c>
      <c r="J570" s="464" t="b">
        <f t="shared" si="42"/>
        <v>0</v>
      </c>
      <c r="K570" s="464" t="str">
        <f t="shared" si="43"/>
        <v>a1N36000004vKyFEAU</v>
      </c>
      <c r="L570" s="465" t="s">
        <v>1537</v>
      </c>
      <c r="M570" s="131"/>
      <c r="N570" s="68"/>
      <c r="AM570" s="5"/>
      <c r="AN570" s="5"/>
    </row>
    <row r="571" spans="1:40" ht="280.8" x14ac:dyDescent="0.3">
      <c r="A571" s="367">
        <v>80</v>
      </c>
      <c r="B571" s="384" t="str">
        <f t="shared" si="39"/>
        <v/>
      </c>
      <c r="C571" s="385" t="str">
        <f ca="1">TEXT(IFERROR(INDEX('Overview - Section A'!$A$37:$A$44,MATCH(G571,'Overview - Section A'!$U$37:$U$44,0)),""),"d-mmm-yy") &amp;" to " &amp; TEXT(IFERROR(INDEX('Overview - Section A'!$E$37:$E$44,MATCH(G571,'Overview - Section A'!$U$37:$U$44,0)),""),"d-mmm-yy")</f>
        <v>1-Jul-19 to 31-Dec-19</v>
      </c>
      <c r="D571" s="462"/>
      <c r="E571" s="462"/>
      <c r="F571" s="459" t="str">
        <f t="shared" si="40"/>
        <v/>
      </c>
      <c r="G571" s="463" t="s">
        <v>416</v>
      </c>
      <c r="H571" s="463"/>
      <c r="I571" s="464" t="b">
        <f t="shared" si="41"/>
        <v>1</v>
      </c>
      <c r="J571" s="464" t="b">
        <f t="shared" si="42"/>
        <v>0</v>
      </c>
      <c r="K571" s="464" t="str">
        <f t="shared" si="43"/>
        <v>a1N36000004vKyFEAU</v>
      </c>
      <c r="L571" s="465" t="s">
        <v>1538</v>
      </c>
      <c r="M571" s="131"/>
      <c r="N571" s="68"/>
      <c r="AM571" s="5"/>
      <c r="AN571" s="5"/>
    </row>
    <row r="572" spans="1:40" ht="280.8" x14ac:dyDescent="0.3">
      <c r="A572" s="367">
        <v>80</v>
      </c>
      <c r="B572" s="384" t="str">
        <f t="shared" si="39"/>
        <v/>
      </c>
      <c r="C572" s="385" t="str">
        <f ca="1">TEXT(IFERROR(INDEX('Overview - Section A'!$A$37:$A$44,MATCH(G572,'Overview - Section A'!$U$37:$U$44,0)),""),"d-mmm-yy") &amp;" to " &amp; TEXT(IFERROR(INDEX('Overview - Section A'!$E$37:$E$44,MATCH(G572,'Overview - Section A'!$U$37:$U$44,0)),""),"d-mmm-yy")</f>
        <v>1-Jan-20 to 30-Jun-20</v>
      </c>
      <c r="D572" s="462"/>
      <c r="E572" s="462"/>
      <c r="F572" s="459" t="str">
        <f t="shared" si="40"/>
        <v/>
      </c>
      <c r="G572" s="463" t="s">
        <v>418</v>
      </c>
      <c r="H572" s="463"/>
      <c r="I572" s="464" t="b">
        <f t="shared" si="41"/>
        <v>1</v>
      </c>
      <c r="J572" s="464" t="b">
        <f t="shared" si="42"/>
        <v>0</v>
      </c>
      <c r="K572" s="464" t="str">
        <f t="shared" si="43"/>
        <v>a1N36000004vKyFEAU</v>
      </c>
      <c r="L572" s="465" t="s">
        <v>1539</v>
      </c>
      <c r="M572" s="131"/>
      <c r="N572" s="68"/>
      <c r="AM572" s="5"/>
      <c r="AN572" s="5"/>
    </row>
    <row r="573" spans="1:40" ht="280.8" x14ac:dyDescent="0.3">
      <c r="A573" s="367">
        <v>80</v>
      </c>
      <c r="B573" s="384" t="str">
        <f t="shared" si="39"/>
        <v/>
      </c>
      <c r="C573" s="385" t="str">
        <f ca="1">TEXT(IFERROR(INDEX('Overview - Section A'!$A$37:$A$44,MATCH(G573,'Overview - Section A'!$U$37:$U$44,0)),""),"d-mmm-yy") &amp;" to " &amp; TEXT(IFERROR(INDEX('Overview - Section A'!$E$37:$E$44,MATCH(G573,'Overview - Section A'!$U$37:$U$44,0)),""),"d-mmm-yy")</f>
        <v>1-Jul-20 to 31-Dec-20</v>
      </c>
      <c r="D573" s="462"/>
      <c r="E573" s="462"/>
      <c r="F573" s="459" t="str">
        <f t="shared" si="40"/>
        <v/>
      </c>
      <c r="G573" s="463" t="s">
        <v>420</v>
      </c>
      <c r="H573" s="463"/>
      <c r="I573" s="464" t="b">
        <f t="shared" si="41"/>
        <v>1</v>
      </c>
      <c r="J573" s="464" t="b">
        <f t="shared" si="42"/>
        <v>0</v>
      </c>
      <c r="K573" s="464" t="str">
        <f t="shared" si="43"/>
        <v>a1N36000004vKyFEAU</v>
      </c>
      <c r="L573" s="465" t="s">
        <v>1540</v>
      </c>
      <c r="M573" s="131"/>
      <c r="N573" s="68"/>
      <c r="AM573" s="5"/>
      <c r="AN573" s="5"/>
    </row>
    <row r="574" spans="1:40" ht="2.25" customHeight="1" thickBot="1" x14ac:dyDescent="0.35">
      <c r="A574" s="65"/>
      <c r="B574" s="66"/>
      <c r="C574" s="66"/>
      <c r="D574" s="66"/>
      <c r="E574" s="66"/>
      <c r="F574" s="66"/>
      <c r="G574" s="66"/>
      <c r="H574" s="66"/>
      <c r="I574" s="66"/>
      <c r="J574" s="66"/>
      <c r="K574" s="66"/>
      <c r="L574" s="66"/>
      <c r="M574" s="61"/>
    </row>
    <row r="577" spans="1:5" x14ac:dyDescent="0.3">
      <c r="D577" s="104"/>
      <c r="E577" s="104"/>
    </row>
    <row r="578" spans="1:5" x14ac:dyDescent="0.3">
      <c r="D578" s="148"/>
      <c r="E578" s="148"/>
    </row>
    <row r="579" spans="1:5" x14ac:dyDescent="0.3">
      <c r="D579" s="104"/>
      <c r="E579" s="104"/>
    </row>
    <row r="580" spans="1:5" x14ac:dyDescent="0.3">
      <c r="A580" s="67" t="s">
        <v>131</v>
      </c>
    </row>
  </sheetData>
  <sheetProtection algorithmName="SHA-512" hashValue="j64Vp48fwD4Hju0/nznmrTYYbv3Mcx5kzXaRTlkVyMhjeg8BH2SiJMXPd1njGULZ4lRyjFMkYP/TAJDxV9bFOg==" saltValue="cXCq6rqr1wQLr1d9CM88Hg==" spinCount="100000" sheet="1" objects="1" scenarios="1" formatCells="0" sort="0" autoFilter="0"/>
  <dataConsolidate/>
  <mergeCells count="3">
    <mergeCell ref="A91:E91"/>
    <mergeCell ref="A6:O6"/>
    <mergeCell ref="A1:O2"/>
  </mergeCells>
  <conditionalFormatting sqref="A93:C573">
    <cfRule type="expression" dxfId="22" priority="8">
      <formula>MOD($A93,2)=0</formula>
    </cfRule>
    <cfRule type="expression" dxfId="21" priority="9">
      <formula>MOD($A93,2)=1</formula>
    </cfRule>
  </conditionalFormatting>
  <conditionalFormatting sqref="D93:E573">
    <cfRule type="expression" dxfId="20" priority="4">
      <formula>AND(INDEX($P$8:$P$8,MATCH($A93,$A$8:$A$8,0))="Deactivate")</formula>
    </cfRule>
  </conditionalFormatting>
  <conditionalFormatting sqref="E8:O88">
    <cfRule type="expression" dxfId="19" priority="3">
      <formula>$P$8="Deactivate"</formula>
    </cfRule>
  </conditionalFormatting>
  <conditionalFormatting sqref="A8:P12">
    <cfRule type="expression" dxfId="18" priority="2">
      <formula>$T8:$T89="[Record ID]"</formula>
    </cfRule>
  </conditionalFormatting>
  <conditionalFormatting sqref="A93:E573">
    <cfRule type="expression" dxfId="17" priority="1">
      <formula>$G93:$G574="[Record ID]"</formula>
    </cfRule>
  </conditionalFormatting>
  <conditionalFormatting sqref="A13:P88">
    <cfRule type="expression" dxfId="16" priority="40">
      <formula>$T13:$T574="[Record ID]"</formula>
    </cfRule>
  </conditionalFormatting>
  <dataValidations count="11">
    <dataValidation type="list" allowBlank="1" showInputMessage="1" showErrorMessage="1" sqref="B8:B88">
      <formula1>Coverage_Module</formula1>
    </dataValidation>
    <dataValidation type="list" allowBlank="1" showInputMessage="1" showErrorMessage="1" sqref="C8:C88">
      <formula1>OFFSET(KeyActivityStart,MATCH(B8,KeyActivityColumn,0)-1,18,COUNTIF(KeyActivityColumn,B8),1)</formula1>
    </dataValidation>
    <dataValidation type="list" allowBlank="1" showInputMessage="1" showErrorMessage="1" sqref="E8:E88">
      <formula1>ResponsiblePR</formula1>
    </dataValidation>
    <dataValidation type="list" allowBlank="1" showInputMessage="1" showErrorMessage="1" sqref="N8:N88">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formula1>-1000000000000000000</formula1>
      <formula2>1000000000000000000</formula2>
    </dataValidation>
    <dataValidation type="list" allowBlank="1" showInputMessage="1" showErrorMessage="1" errorTitle="X-Author for Excel" error="Please select a value from the drop-down." promptTitle="X-Author for Excel" sqref="P8:P88">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formula1>"TRUE,FALSE"</formula1>
    </dataValidation>
    <dataValidation type="custom" allowBlank="1" showInputMessage="1" showErrorMessage="1" errorTitle="X-Author for Excel" error="Id and Lookup fields are not editable." promptTitle="X-Author for Excel" sqref="Z8:Z88 T8:V88 G93:G573 K93:L573">
      <formula1>""</formula1>
    </dataValidation>
    <dataValidation type="date" allowBlank="1" showInputMessage="1" showErrorMessage="1" errorTitle="X-Author for Excel" error="Please enter a valid date." promptTitle="X-Author for Excel" sqref="H93:H573">
      <formula1>1</formula1>
      <formula2>767376</formula2>
    </dataValidation>
  </dataValidations>
  <hyperlinks>
    <hyperlink ref="B4" location="'WPTM - Section F'!A6" display="Work Plan tracking Measures"/>
    <hyperlink ref="C4" location="_d8b44ed0_a865_499e_aa2c_09925ed64c24" display="Milestone targets"/>
    <hyperlink ref="A580" location="'WPTM - Section F'!A4" display="'WPTM - Section F'!A4"/>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7" id="{606BD51C-FAB7-456B-922B-5FAE5AC357B5}">
            <xm:f>INDEX('Overview - Section A'!$E$35:$E$36,MATCH($G93,'Overview - Section A'!$I$35:$I$36,0))&gt;'Overview - Section A'!$E$8</xm:f>
            <x14:dxf>
              <font>
                <color theme="1" tint="0.499984740745262"/>
              </font>
              <fill>
                <patternFill patternType="darkGray">
                  <fgColor theme="1" tint="0.499984740745262"/>
                  <bgColor theme="1" tint="0.499984740745262"/>
                </patternFill>
              </fill>
            </x14:dxf>
          </x14:cfRule>
          <xm:sqref>A93:E574</xm:sqref>
        </x14:conditionalFormatting>
        <x14:conditionalFormatting xmlns:xm="http://schemas.microsoft.com/office/excel/2006/main">
          <x14:cfRule type="expression" priority="6" id="{BA358AE9-FD49-48F9-860F-392AF5E900A6}">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E7:E88</xm:sqref>
        </x14:conditionalFormatting>
        <x14:conditionalFormatting xmlns:xm="http://schemas.microsoft.com/office/excel/2006/main">
          <x14:cfRule type="expression" priority="5" id="{CB64D8FC-03E6-4B32-9B67-3C92012C57AD}">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P7:P88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A'!$AO$25:$AO$32</xm:f>
          </x14:formula1>
          <xm:sqref>G8:M88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435"/>
  <sheetViews>
    <sheetView topLeftCell="A51" zoomScale="40" zoomScaleNormal="40" workbookViewId="0">
      <selection activeCell="O35" sqref="O35:AA35"/>
    </sheetView>
  </sheetViews>
  <sheetFormatPr defaultColWidth="9" defaultRowHeight="15.6" x14ac:dyDescent="0.3"/>
  <cols>
    <col min="1" max="1" width="9.09765625" style="233" customWidth="1"/>
    <col min="2" max="2" width="40.69921875" style="233" customWidth="1"/>
    <col min="3" max="3" width="47.69921875" style="233" customWidth="1"/>
    <col min="4" max="4" width="39.19921875" style="233" customWidth="1"/>
    <col min="5" max="5" width="22" style="233" customWidth="1"/>
    <col min="6" max="6" width="19.69921875" style="233" customWidth="1"/>
    <col min="7" max="7" width="26" style="233" customWidth="1"/>
    <col min="8" max="8" width="27" style="233" customWidth="1"/>
    <col min="9" max="9" width="19.69921875" style="233" customWidth="1"/>
    <col min="10" max="10" width="28.19921875" style="233" customWidth="1"/>
    <col min="11" max="11" width="21.69921875" style="233" customWidth="1"/>
    <col min="12" max="12" width="16.19921875" style="233" customWidth="1"/>
    <col min="13" max="13" width="21.59765625" style="233" customWidth="1"/>
    <col min="14" max="14" width="21.8984375" style="233" customWidth="1"/>
    <col min="15" max="15" width="18.69921875" style="233" customWidth="1"/>
    <col min="16" max="16" width="26" style="233" customWidth="1"/>
    <col min="17" max="17" width="22.5" style="233" customWidth="1"/>
    <col min="18" max="18" width="21.8984375" style="233" customWidth="1"/>
    <col min="19" max="19" width="21.19921875" style="233" customWidth="1"/>
    <col min="20" max="20" width="17.19921875" style="233" customWidth="1"/>
    <col min="21" max="21" width="22.5" style="233" customWidth="1"/>
    <col min="22" max="22" width="23.5" style="233" customWidth="1"/>
    <col min="23" max="23" width="20.59765625" style="233" customWidth="1"/>
    <col min="24" max="24" width="18.69921875" style="233" customWidth="1"/>
    <col min="25" max="25" width="23.5" style="233" customWidth="1"/>
    <col min="26" max="26" width="22.8984375" style="233" customWidth="1"/>
    <col min="27" max="27" width="19.09765625" style="233" customWidth="1"/>
    <col min="28" max="28" width="18.09765625" style="233" customWidth="1"/>
    <col min="29" max="29" width="23.5" style="233" customWidth="1"/>
    <col min="30" max="30" width="15.09765625" style="233" customWidth="1"/>
    <col min="31" max="31" width="15.5" style="233" customWidth="1"/>
    <col min="32" max="32" width="14" style="233" customWidth="1"/>
    <col min="33" max="33" width="15" style="233" customWidth="1"/>
    <col min="34" max="34" width="12.5" style="233" customWidth="1"/>
    <col min="35" max="35" width="17.69921875" style="233" customWidth="1"/>
    <col min="36" max="36" width="93" style="224" customWidth="1"/>
    <col min="37" max="16384" width="9" style="224"/>
  </cols>
  <sheetData>
    <row r="1" spans="1:35" ht="29.4" thickBot="1" x14ac:dyDescent="0.35">
      <c r="A1" s="636" t="str">
        <f>'Overview - Section A'!A1:D1</f>
        <v>Performance Framework  - Overview - Section A</v>
      </c>
      <c r="B1" s="637"/>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c r="AH1" s="637"/>
      <c r="AI1" s="637"/>
    </row>
    <row r="2" spans="1:35" ht="27.6" x14ac:dyDescent="0.3">
      <c r="A2" s="562" t="s">
        <v>183</v>
      </c>
      <c r="B2" s="563"/>
      <c r="C2" s="563"/>
      <c r="D2" s="563"/>
      <c r="E2" s="562"/>
      <c r="F2" s="563"/>
      <c r="G2" s="563"/>
      <c r="H2" s="563"/>
      <c r="I2" s="562"/>
      <c r="J2" s="563"/>
      <c r="K2" s="563"/>
      <c r="L2" s="563"/>
      <c r="M2" s="562"/>
      <c r="N2" s="563"/>
      <c r="O2" s="563"/>
      <c r="P2" s="563"/>
      <c r="Q2" s="562"/>
      <c r="R2" s="563"/>
      <c r="S2" s="563"/>
      <c r="T2" s="563"/>
      <c r="U2" s="562"/>
      <c r="V2" s="563"/>
      <c r="W2" s="563"/>
      <c r="X2" s="563"/>
      <c r="Y2" s="562"/>
      <c r="Z2" s="563"/>
      <c r="AA2" s="563"/>
      <c r="AB2" s="563"/>
      <c r="AC2" s="562"/>
      <c r="AD2" s="563"/>
      <c r="AE2" s="563"/>
      <c r="AF2" s="563"/>
      <c r="AG2" s="562"/>
      <c r="AH2" s="563"/>
      <c r="AI2" s="563"/>
    </row>
    <row r="3" spans="1:35" ht="16.2" thickBot="1" x14ac:dyDescent="0.35">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row>
    <row r="4" spans="1:35" ht="99.75" customHeight="1" thickBot="1" x14ac:dyDescent="0.35">
      <c r="A4" s="225"/>
      <c r="B4" s="644" t="str">
        <f>'Overview - Section A'!A5</f>
        <v>Country/Geography</v>
      </c>
      <c r="C4" s="645"/>
      <c r="D4" s="294" t="str">
        <f>'Overview - Section A'!E5</f>
        <v>Ghana</v>
      </c>
      <c r="E4" s="303"/>
      <c r="F4" s="303"/>
      <c r="G4" s="303"/>
      <c r="H4" s="304"/>
      <c r="I4" s="638" t="str">
        <f>'Overview - Section A'!E29</f>
        <v>Principal Recipient Name (Select PRs that have previously had Grants with the Global Fund)</v>
      </c>
      <c r="J4" s="639"/>
      <c r="K4" s="639"/>
      <c r="L4" s="639"/>
      <c r="M4" s="640" t="str">
        <f>'Overview - Section A'!K29</f>
        <v>New Principal Recipient Name (use if the entity has never been a Global Fund PR or does not appear in dropdown list in previous column)</v>
      </c>
      <c r="N4" s="639"/>
      <c r="O4" s="639"/>
      <c r="P4" s="639"/>
      <c r="Q4" s="303"/>
      <c r="R4" s="303"/>
      <c r="S4" s="303"/>
      <c r="T4" s="303"/>
      <c r="U4" s="303"/>
      <c r="V4" s="225"/>
      <c r="W4" s="225"/>
      <c r="X4" s="225"/>
      <c r="Y4" s="225"/>
      <c r="Z4" s="225"/>
      <c r="AA4" s="225"/>
      <c r="AB4" s="225"/>
      <c r="AC4" s="225"/>
      <c r="AD4" s="225"/>
      <c r="AE4" s="225"/>
      <c r="AF4" s="225"/>
      <c r="AG4" s="225"/>
      <c r="AH4" s="225"/>
      <c r="AI4" s="225"/>
    </row>
    <row r="5" spans="1:35" ht="24" customHeight="1" x14ac:dyDescent="0.3">
      <c r="A5" s="225"/>
      <c r="B5" s="646" t="str">
        <f>'Overview - Section A'!A6</f>
        <v>Grant Name/Funding Request Name</v>
      </c>
      <c r="C5" s="647"/>
      <c r="D5" s="295" t="str">
        <f>'Overview - Section A'!E6</f>
        <v>GHA-H-WAPCAS</v>
      </c>
      <c r="E5" s="303"/>
      <c r="F5" s="303"/>
      <c r="G5" s="303"/>
      <c r="H5" s="304">
        <v>1</v>
      </c>
      <c r="I5" s="641" t="str">
        <f>IFERROR(IF(INDEX('Overview - Section A'!E$25:E$27,MATCH('Print View'!H5,'Overview - Section A'!$A$25:$A$27,0))&lt;&gt;0,(INDEX('Overview - Section A'!$E$25:$E$27,MATCH('Print View'!H5,'Overview - Section A'!$A$25:$A$27,0))),""),"")</f>
        <v/>
      </c>
      <c r="J5" s="642"/>
      <c r="K5" s="642"/>
      <c r="L5" s="642"/>
      <c r="M5" s="642" t="str">
        <f>IF(OR('Overview - Section A'!$AN$5="Grant Making", 'Overview - Section A'!$AN$5="Grant Revision"),'Overview - Section A'!E25,IF(INDEX('Overview - Section A'!K$30:K$31,MATCH('Print View'!H5,'Overview - Section A'!$A$30:$A$31,0))&lt;&gt;0,INDEX('Overview - Section A'!K$30:K$31,MATCH('Print View'!H5,'Overview - Section A'!$A$30:$A$31,0)),""))</f>
        <v>[Account (Name)]</v>
      </c>
      <c r="N5" s="642"/>
      <c r="O5" s="642"/>
      <c r="P5" s="643"/>
      <c r="Q5" s="303"/>
      <c r="R5" s="303"/>
      <c r="S5" s="303"/>
      <c r="T5" s="303"/>
      <c r="U5" s="303"/>
      <c r="V5" s="225"/>
      <c r="W5" s="225"/>
      <c r="X5" s="225"/>
      <c r="Y5" s="225"/>
      <c r="Z5" s="225"/>
      <c r="AA5" s="225"/>
      <c r="AB5" s="225"/>
      <c r="AC5" s="225"/>
      <c r="AD5" s="225"/>
      <c r="AE5" s="225"/>
      <c r="AF5" s="225"/>
      <c r="AG5" s="225"/>
      <c r="AH5" s="225"/>
      <c r="AI5" s="225"/>
    </row>
    <row r="6" spans="1:35" ht="24" customHeight="1" x14ac:dyDescent="0.3">
      <c r="A6" s="225"/>
      <c r="B6" s="646" t="str">
        <f>'Overview - Section A'!A7</f>
        <v>Implementation Period Start Date</v>
      </c>
      <c r="C6" s="647"/>
      <c r="D6" s="296">
        <f>'Overview - Section A'!E7</f>
        <v>43101</v>
      </c>
      <c r="E6" s="303"/>
      <c r="F6" s="303"/>
      <c r="G6" s="303"/>
      <c r="H6" s="304">
        <v>2</v>
      </c>
      <c r="I6" s="621" t="str">
        <f>IFERROR(IF(INDEX('Overview - Section A'!E$25:E$27,MATCH('Print View'!H6,'Overview - Section A'!$A$25:$A$27,0))&lt;&gt;0,(INDEX('Overview - Section A'!$E$25:$E$27,MATCH('Print View'!H6,'Overview - Section A'!$A$25:$A$27,0))),""),"")</f>
        <v/>
      </c>
      <c r="J6" s="622"/>
      <c r="K6" s="622"/>
      <c r="L6" s="622"/>
      <c r="M6" s="622" t="str">
        <f>IFERROR(IF(INDEX('Overview - Section A'!#REF!,MATCH('Print View'!H6,'Overview - Section A'!$A$25:$A$27,0))&lt;&gt;0,(INDEX('Overview - Section A'!#REF!,MATCH('Print View'!H6,'Overview - Section A'!$A$25:$A$27,0))),""),"")</f>
        <v/>
      </c>
      <c r="N6" s="622"/>
      <c r="O6" s="622"/>
      <c r="P6" s="623"/>
      <c r="Q6" s="303"/>
      <c r="R6" s="303"/>
      <c r="S6" s="303"/>
      <c r="T6" s="303"/>
      <c r="U6" s="303"/>
      <c r="V6" s="225"/>
      <c r="W6" s="225"/>
      <c r="X6" s="225"/>
      <c r="Y6" s="225"/>
      <c r="Z6" s="225"/>
      <c r="AA6" s="225"/>
      <c r="AB6" s="225"/>
      <c r="AC6" s="225"/>
      <c r="AD6" s="225"/>
      <c r="AE6" s="225"/>
      <c r="AF6" s="225"/>
      <c r="AG6" s="225"/>
      <c r="AH6" s="225"/>
      <c r="AI6" s="225"/>
    </row>
    <row r="7" spans="1:35" ht="24" customHeight="1" x14ac:dyDescent="0.3">
      <c r="A7" s="225"/>
      <c r="B7" s="646" t="str">
        <f>'Overview - Section A'!A8</f>
        <v>Implementation Period End Date</v>
      </c>
      <c r="C7" s="647"/>
      <c r="D7" s="296">
        <f>'Overview - Section A'!E8</f>
        <v>44196</v>
      </c>
      <c r="E7" s="303"/>
      <c r="F7" s="303"/>
      <c r="G7" s="303"/>
      <c r="H7" s="304">
        <v>3</v>
      </c>
      <c r="I7" s="621" t="str">
        <f>IFERROR(IF(INDEX('Overview - Section A'!E$25:E$27,MATCH('Print View'!H7,'Overview - Section A'!$A$25:$A$27,0))&lt;&gt;0,(INDEX('Overview - Section A'!$E$25:$E$27,MATCH('Print View'!H7,'Overview - Section A'!$A$25:$A$27,0))),""),"")</f>
        <v/>
      </c>
      <c r="J7" s="622"/>
      <c r="K7" s="622"/>
      <c r="L7" s="622"/>
      <c r="M7" s="622" t="str">
        <f>IFERROR(IF(INDEX('Overview - Section A'!#REF!,MATCH('Print View'!H7,'Overview - Section A'!$A$25:$A$27,0))&lt;&gt;0,(INDEX('Overview - Section A'!#REF!,MATCH('Print View'!H7,'Overview - Section A'!$A$25:$A$27,0))),""),"")</f>
        <v/>
      </c>
      <c r="N7" s="622"/>
      <c r="O7" s="622"/>
      <c r="P7" s="623"/>
      <c r="Q7" s="303"/>
      <c r="R7" s="303"/>
      <c r="S7" s="303"/>
      <c r="T7" s="303"/>
      <c r="U7" s="303"/>
      <c r="V7" s="225"/>
      <c r="W7" s="225"/>
      <c r="X7" s="225"/>
      <c r="Y7" s="225"/>
      <c r="Z7" s="225"/>
      <c r="AA7" s="225"/>
      <c r="AB7" s="225"/>
      <c r="AC7" s="225"/>
      <c r="AD7" s="225"/>
      <c r="AE7" s="225"/>
      <c r="AF7" s="225"/>
      <c r="AG7" s="225"/>
      <c r="AH7" s="225"/>
      <c r="AI7" s="225"/>
    </row>
    <row r="8" spans="1:35" ht="27.6" x14ac:dyDescent="0.3">
      <c r="A8" s="225"/>
      <c r="B8" s="646" t="str">
        <f>'Overview - Section A'!A9</f>
        <v>Programmatic Report Period Frequency</v>
      </c>
      <c r="C8" s="647"/>
      <c r="D8" s="295">
        <f>'Overview - Section A'!E9</f>
        <v>6</v>
      </c>
      <c r="E8" s="303"/>
      <c r="F8" s="303"/>
      <c r="G8" s="303"/>
      <c r="H8" s="304">
        <v>4</v>
      </c>
      <c r="I8" s="621" t="str">
        <f>IFERROR(IF(INDEX('Overview - Section A'!E$25:E$27,MATCH('Print View'!H8,'Overview - Section A'!$A$25:$A$27,0))&lt;&gt;0,(INDEX('Overview - Section A'!$E$25:$E$27,MATCH('Print View'!H8,'Overview - Section A'!$A$25:$A$27,0))),""),"")</f>
        <v/>
      </c>
      <c r="J8" s="622"/>
      <c r="K8" s="622"/>
      <c r="L8" s="622"/>
      <c r="M8" s="622" t="str">
        <f>IFERROR(IF(INDEX('Overview - Section A'!#REF!,MATCH('Print View'!H8,'Overview - Section A'!$A$25:$A$27,0))&lt;&gt;0,(INDEX('Overview - Section A'!#REF!,MATCH('Print View'!H8,'Overview - Section A'!$A$25:$A$27,0))),""),"")</f>
        <v/>
      </c>
      <c r="N8" s="622"/>
      <c r="O8" s="622"/>
      <c r="P8" s="623"/>
      <c r="Q8" s="303"/>
      <c r="R8" s="303"/>
      <c r="S8" s="303"/>
      <c r="T8" s="303"/>
      <c r="U8" s="303"/>
      <c r="V8" s="225"/>
      <c r="W8" s="225"/>
      <c r="X8" s="225"/>
      <c r="Y8" s="225"/>
      <c r="Z8" s="225"/>
      <c r="AA8" s="225"/>
      <c r="AB8" s="225"/>
      <c r="AC8" s="225"/>
      <c r="AD8" s="225"/>
      <c r="AE8" s="225"/>
      <c r="AF8" s="225"/>
      <c r="AG8" s="225"/>
      <c r="AH8" s="225"/>
      <c r="AI8" s="225"/>
    </row>
    <row r="9" spans="1:35" ht="27.6" x14ac:dyDescent="0.3">
      <c r="A9" s="225"/>
      <c r="B9" s="646" t="str">
        <f>'Overview - Section A'!A10</f>
        <v>Allocation Utilization Period Start Date</v>
      </c>
      <c r="C9" s="647"/>
      <c r="D9" s="296">
        <f>'Overview - Section A'!E10</f>
        <v>43101</v>
      </c>
      <c r="E9" s="303"/>
      <c r="F9" s="303"/>
      <c r="G9" s="303"/>
      <c r="H9" s="304">
        <v>5</v>
      </c>
      <c r="I9" s="621" t="str">
        <f>IFERROR(IF(INDEX('Overview - Section A'!E$25:E$27,MATCH('Print View'!H9,'Overview - Section A'!$A$25:$A$27,0))&lt;&gt;0,(INDEX('Overview - Section A'!$E$25:$E$27,MATCH('Print View'!H9,'Overview - Section A'!$A$25:$A$27,0))),""),"")</f>
        <v/>
      </c>
      <c r="J9" s="622"/>
      <c r="K9" s="622"/>
      <c r="L9" s="622"/>
      <c r="M9" s="622" t="str">
        <f>IFERROR(IF(INDEX('Overview - Section A'!#REF!,MATCH('Print View'!H9,'Overview - Section A'!$A$25:$A$27,0))&lt;&gt;0,(INDEX('Overview - Section A'!#REF!,MATCH('Print View'!H9,'Overview - Section A'!$A$25:$A$27,0))),""),"")</f>
        <v/>
      </c>
      <c r="N9" s="622"/>
      <c r="O9" s="622"/>
      <c r="P9" s="623"/>
      <c r="Q9" s="303"/>
      <c r="R9" s="303"/>
      <c r="S9" s="303"/>
      <c r="T9" s="303"/>
      <c r="U9" s="303"/>
      <c r="V9" s="225"/>
      <c r="W9" s="225"/>
      <c r="X9" s="225"/>
      <c r="Y9" s="225"/>
      <c r="Z9" s="225"/>
      <c r="AA9" s="225"/>
      <c r="AB9" s="225"/>
      <c r="AC9" s="225"/>
      <c r="AD9" s="225"/>
      <c r="AE9" s="225"/>
      <c r="AF9" s="225"/>
      <c r="AG9" s="225"/>
      <c r="AH9" s="225"/>
      <c r="AI9" s="225"/>
    </row>
    <row r="10" spans="1:35" ht="28.2" thickBot="1" x14ac:dyDescent="0.35">
      <c r="A10" s="225"/>
      <c r="B10" s="634" t="str">
        <f>'Overview - Section A'!A11</f>
        <v>Allocation Utilization Period End Date</v>
      </c>
      <c r="C10" s="635"/>
      <c r="D10" s="297"/>
      <c r="E10" s="303"/>
      <c r="F10" s="303"/>
      <c r="G10" s="303"/>
      <c r="H10" s="304">
        <v>6</v>
      </c>
      <c r="I10" s="621" t="str">
        <f>IFERROR(IF(INDEX('Overview - Section A'!E$25:E$27,MATCH('Print View'!H10,'Overview - Section A'!$A$25:$A$27,0))&lt;&gt;0,(INDEX('Overview - Section A'!$E$25:$E$27,MATCH('Print View'!H10,'Overview - Section A'!$A$25:$A$27,0))),""),"")</f>
        <v/>
      </c>
      <c r="J10" s="622"/>
      <c r="K10" s="622"/>
      <c r="L10" s="622"/>
      <c r="M10" s="622" t="str">
        <f>IFERROR(IF(INDEX('Overview - Section A'!#REF!,MATCH('Print View'!H10,'Overview - Section A'!$A$25:$A$27,0))&lt;&gt;0,(INDEX('Overview - Section A'!#REF!,MATCH('Print View'!H10,'Overview - Section A'!$A$25:$A$27,0))),""),"")</f>
        <v/>
      </c>
      <c r="N10" s="622"/>
      <c r="O10" s="622"/>
      <c r="P10" s="623"/>
      <c r="Q10" s="303"/>
      <c r="R10" s="303"/>
      <c r="S10" s="303"/>
      <c r="T10" s="303"/>
      <c r="U10" s="303"/>
      <c r="V10" s="225"/>
      <c r="W10" s="225"/>
      <c r="X10" s="225"/>
      <c r="Y10" s="225"/>
      <c r="Z10" s="225"/>
      <c r="AA10" s="225"/>
      <c r="AB10" s="225"/>
      <c r="AC10" s="225"/>
      <c r="AD10" s="225"/>
      <c r="AE10" s="225"/>
      <c r="AF10" s="225"/>
      <c r="AG10" s="225"/>
      <c r="AH10" s="225"/>
      <c r="AI10" s="225"/>
    </row>
    <row r="11" spans="1:35" ht="27.6" x14ac:dyDescent="0.3">
      <c r="A11" s="225"/>
      <c r="D11" s="303"/>
      <c r="E11" s="303"/>
      <c r="F11" s="303"/>
      <c r="G11" s="303"/>
      <c r="H11" s="304">
        <v>7</v>
      </c>
      <c r="I11" s="621" t="str">
        <f>IFERROR(IF(INDEX('Overview - Section A'!E$25:E$27,MATCH('Print View'!H11,'Overview - Section A'!$A$25:$A$27,0))&lt;&gt;0,(INDEX('Overview - Section A'!$E$25:$E$27,MATCH('Print View'!H11,'Overview - Section A'!$A$25:$A$27,0))),""),"")</f>
        <v/>
      </c>
      <c r="J11" s="622"/>
      <c r="K11" s="622"/>
      <c r="L11" s="622"/>
      <c r="M11" s="622" t="str">
        <f>IFERROR(IF(INDEX('Overview - Section A'!#REF!,MATCH('Print View'!H11,'Overview - Section A'!$A$25:$A$27,0))&lt;&gt;0,(INDEX('Overview - Section A'!#REF!,MATCH('Print View'!H11,'Overview - Section A'!$A$25:$A$27,0))),""),"")</f>
        <v/>
      </c>
      <c r="N11" s="622"/>
      <c r="O11" s="622"/>
      <c r="P11" s="623"/>
      <c r="Q11" s="303"/>
      <c r="R11" s="303"/>
      <c r="S11" s="303"/>
      <c r="T11" s="303"/>
      <c r="U11" s="303"/>
      <c r="V11" s="225"/>
      <c r="W11" s="225"/>
      <c r="X11" s="225"/>
      <c r="Y11" s="225"/>
      <c r="Z11" s="225"/>
      <c r="AA11" s="225"/>
      <c r="AB11" s="225"/>
      <c r="AC11" s="225"/>
      <c r="AD11" s="225"/>
      <c r="AE11" s="225"/>
      <c r="AF11" s="225"/>
      <c r="AG11" s="225"/>
      <c r="AH11" s="225"/>
      <c r="AI11" s="225"/>
    </row>
    <row r="12" spans="1:35" ht="27.6" x14ac:dyDescent="0.3">
      <c r="A12" s="225"/>
      <c r="B12" s="225"/>
      <c r="C12" s="225"/>
      <c r="D12" s="303"/>
      <c r="E12" s="303"/>
      <c r="F12" s="303"/>
      <c r="G12" s="303"/>
      <c r="H12" s="304">
        <v>8</v>
      </c>
      <c r="I12" s="621" t="str">
        <f>IFERROR(IF(INDEX('Overview - Section A'!E$25:E$27,MATCH('Print View'!H12,'Overview - Section A'!$A$25:$A$27,0))&lt;&gt;0,(INDEX('Overview - Section A'!$E$25:$E$27,MATCH('Print View'!H12,'Overview - Section A'!$A$25:$A$27,0))),""),"")</f>
        <v/>
      </c>
      <c r="J12" s="622"/>
      <c r="K12" s="622"/>
      <c r="L12" s="622"/>
      <c r="M12" s="622" t="str">
        <f>IFERROR(IF(INDEX('Overview - Section A'!#REF!,MATCH('Print View'!H12,'Overview - Section A'!$A$25:$A$27,0))&lt;&gt;0,(INDEX('Overview - Section A'!#REF!,MATCH('Print View'!H12,'Overview - Section A'!$A$25:$A$27,0))),""),"")</f>
        <v/>
      </c>
      <c r="N12" s="622"/>
      <c r="O12" s="622"/>
      <c r="P12" s="623"/>
      <c r="Q12" s="303"/>
      <c r="R12" s="303"/>
      <c r="S12" s="303"/>
      <c r="T12" s="303"/>
      <c r="U12" s="303"/>
      <c r="V12" s="225"/>
      <c r="W12" s="225"/>
      <c r="X12" s="225"/>
      <c r="Y12" s="225"/>
      <c r="Z12" s="225"/>
      <c r="AA12" s="225"/>
      <c r="AB12" s="225"/>
      <c r="AC12" s="225"/>
      <c r="AD12" s="225"/>
      <c r="AE12" s="225"/>
      <c r="AF12" s="225"/>
      <c r="AG12" s="225"/>
      <c r="AH12" s="225"/>
      <c r="AI12" s="225"/>
    </row>
    <row r="13" spans="1:35" ht="28.2" thickBot="1" x14ac:dyDescent="0.35">
      <c r="A13" s="225"/>
      <c r="B13" s="225"/>
      <c r="C13" s="225"/>
      <c r="D13" s="303"/>
      <c r="E13" s="303"/>
      <c r="F13" s="303"/>
      <c r="G13" s="303"/>
      <c r="H13" s="304">
        <v>9</v>
      </c>
      <c r="I13" s="650" t="str">
        <f>IFERROR(IF(INDEX('Overview - Section A'!E$25:E$27,MATCH('Print View'!H13,'Overview - Section A'!$A$25:$A$27,0))&lt;&gt;0,(INDEX('Overview - Section A'!$E$25:$E$27,MATCH('Print View'!H13,'Overview - Section A'!$A$25:$A$27,0))),""),"")</f>
        <v/>
      </c>
      <c r="J13" s="651"/>
      <c r="K13" s="651"/>
      <c r="L13" s="651"/>
      <c r="M13" s="651" t="str">
        <f>IFERROR(IF(INDEX('Overview - Section A'!#REF!,MATCH('Print View'!H13,'Overview - Section A'!$A$25:$A$27,0))&lt;&gt;0,(INDEX('Overview - Section A'!#REF!,MATCH('Print View'!H13,'Overview - Section A'!$A$25:$A$27,0))),""),"")</f>
        <v/>
      </c>
      <c r="N13" s="651"/>
      <c r="O13" s="651"/>
      <c r="P13" s="652"/>
      <c r="Q13" s="303"/>
      <c r="R13" s="303"/>
      <c r="S13" s="303"/>
      <c r="T13" s="303"/>
      <c r="U13" s="303"/>
      <c r="V13" s="225"/>
      <c r="W13" s="225"/>
      <c r="X13" s="225"/>
      <c r="Y13" s="225"/>
      <c r="Z13" s="225"/>
      <c r="AA13" s="225"/>
      <c r="AB13" s="225"/>
      <c r="AC13" s="225"/>
      <c r="AD13" s="225"/>
      <c r="AE13" s="225"/>
      <c r="AF13" s="225"/>
      <c r="AG13" s="225"/>
      <c r="AH13" s="225"/>
      <c r="AI13" s="225"/>
    </row>
    <row r="14" spans="1:35" ht="16.2" thickBot="1" x14ac:dyDescent="0.35">
      <c r="A14" s="225"/>
      <c r="B14" s="225"/>
      <c r="C14" s="225"/>
      <c r="D14" s="225"/>
      <c r="E14" s="225"/>
      <c r="F14" s="225"/>
      <c r="G14" s="225"/>
      <c r="H14" s="304"/>
      <c r="I14" s="225"/>
      <c r="J14" s="225"/>
      <c r="K14" s="303"/>
      <c r="L14" s="303"/>
      <c r="M14" s="303"/>
      <c r="N14" s="303"/>
      <c r="O14" s="303"/>
      <c r="P14" s="303"/>
      <c r="Q14" s="303"/>
      <c r="R14" s="303"/>
      <c r="S14" s="303"/>
      <c r="T14" s="225"/>
      <c r="U14" s="225"/>
      <c r="V14" s="225"/>
      <c r="W14" s="225"/>
      <c r="X14" s="225"/>
      <c r="Y14" s="225"/>
      <c r="Z14" s="225"/>
      <c r="AA14" s="225"/>
      <c r="AB14" s="225"/>
      <c r="AC14" s="225"/>
      <c r="AD14" s="225"/>
      <c r="AE14" s="225"/>
      <c r="AF14" s="225"/>
      <c r="AG14" s="225"/>
      <c r="AH14" s="225"/>
      <c r="AI14" s="225"/>
    </row>
    <row r="15" spans="1:35" ht="28.2" thickBot="1" x14ac:dyDescent="0.35">
      <c r="A15" s="304"/>
      <c r="B15" s="562" t="str">
        <f>'Overview - Section A'!A35</f>
        <v xml:space="preserve">Reporting Period </v>
      </c>
      <c r="C15" s="563"/>
      <c r="D15" s="563"/>
      <c r="E15" s="563"/>
      <c r="F15" s="303"/>
      <c r="G15" s="225"/>
      <c r="H15" s="305"/>
      <c r="I15" s="303"/>
      <c r="J15" s="303"/>
      <c r="K15" s="303"/>
      <c r="L15" s="303"/>
      <c r="M15" s="303"/>
      <c r="N15" s="303"/>
      <c r="O15" s="303"/>
      <c r="P15" s="303"/>
      <c r="Q15" s="303"/>
      <c r="R15" s="303"/>
      <c r="S15" s="303"/>
      <c r="T15" s="225"/>
      <c r="U15" s="225"/>
      <c r="V15" s="225"/>
      <c r="W15" s="225"/>
      <c r="X15" s="225"/>
      <c r="Y15" s="225"/>
      <c r="Z15" s="225"/>
      <c r="AA15" s="225"/>
      <c r="AB15" s="225"/>
      <c r="AC15" s="225"/>
      <c r="AD15" s="225"/>
      <c r="AE15" s="225"/>
      <c r="AF15" s="225"/>
      <c r="AG15" s="225"/>
      <c r="AH15" s="225"/>
      <c r="AI15" s="225"/>
    </row>
    <row r="16" spans="1:35" ht="27.6" x14ac:dyDescent="0.3">
      <c r="A16" s="304">
        <v>2</v>
      </c>
      <c r="B16" s="630">
        <f ca="1">IFERROR(IF(INDEX('Overview - Section A'!A$37:A$44,MATCH('Print View'!$A16,'Overview - Section A'!$B$37:$B$44,0))&lt;&gt;0,(INDEX('Overview - Section A'!A$37:A$44,MATCH('Print View'!$A16,'Overview - Section A'!$B$37:$B$44,0))),""),"")</f>
        <v>43101</v>
      </c>
      <c r="C16" s="631"/>
      <c r="D16" s="632">
        <f ca="1">IFERROR(IF(INDEX('Overview - Section A'!E$37:E$44,MATCH('Print View'!$A16,'Overview - Section A'!$B$37:$B$44,0))&lt;&gt;0,(INDEX('Overview - Section A'!E$37:E$44,MATCH('Print View'!$A16,'Overview - Section A'!$B$37:$B$44,0))),""),"")</f>
        <v>43281</v>
      </c>
      <c r="E16" s="633"/>
      <c r="F16" s="303"/>
      <c r="G16" s="225"/>
      <c r="H16" s="303"/>
      <c r="I16" s="303"/>
      <c r="J16" s="303"/>
      <c r="K16" s="303"/>
      <c r="L16" s="303"/>
      <c r="M16" s="303"/>
      <c r="N16" s="303"/>
      <c r="O16" s="303"/>
      <c r="P16" s="303"/>
      <c r="Q16" s="303"/>
      <c r="R16" s="303"/>
      <c r="S16" s="303"/>
      <c r="T16" s="225"/>
      <c r="U16" s="225"/>
      <c r="V16" s="225"/>
      <c r="W16" s="225"/>
      <c r="X16" s="225"/>
      <c r="Y16" s="225"/>
      <c r="Z16" s="225"/>
      <c r="AA16" s="225"/>
      <c r="AB16" s="225"/>
      <c r="AC16" s="225"/>
      <c r="AD16" s="225"/>
      <c r="AE16" s="225"/>
      <c r="AF16" s="225"/>
      <c r="AG16" s="225"/>
      <c r="AH16" s="225"/>
      <c r="AI16" s="225"/>
    </row>
    <row r="17" spans="1:35" ht="27.6" x14ac:dyDescent="0.3">
      <c r="A17" s="304">
        <v>3</v>
      </c>
      <c r="B17" s="624">
        <f ca="1">IFERROR(IF(INDEX('Overview - Section A'!A$37:A$44,MATCH('Print View'!$A17,'Overview - Section A'!$B$37:$B$44,0))&lt;&gt;0,(INDEX('Overview - Section A'!A$37:A$44,MATCH('Print View'!$A17,'Overview - Section A'!$B$37:$B$44,0))),""),"")</f>
        <v>43282</v>
      </c>
      <c r="C17" s="625"/>
      <c r="D17" s="626">
        <f ca="1">IFERROR(IF(INDEX('Overview - Section A'!E$37:E$44,MATCH('Print View'!$A17,'Overview - Section A'!$B$37:$B$44,0))&lt;&gt;0,(INDEX('Overview - Section A'!E$37:E$44,MATCH('Print View'!$A17,'Overview - Section A'!$B$37:$B$44,0))),""),"")</f>
        <v>43465</v>
      </c>
      <c r="E17" s="627"/>
      <c r="F17" s="303"/>
      <c r="G17" s="225"/>
      <c r="H17" s="303"/>
      <c r="I17" s="303"/>
      <c r="J17" s="303"/>
      <c r="K17" s="303"/>
      <c r="L17" s="303"/>
      <c r="M17" s="303"/>
      <c r="N17" s="303"/>
      <c r="O17" s="303"/>
      <c r="P17" s="303"/>
      <c r="Q17" s="303"/>
      <c r="R17" s="303"/>
      <c r="S17" s="303"/>
      <c r="T17" s="225"/>
      <c r="U17" s="225"/>
      <c r="V17" s="225"/>
      <c r="W17" s="225"/>
      <c r="X17" s="225"/>
      <c r="Y17" s="225"/>
      <c r="Z17" s="225"/>
      <c r="AA17" s="225"/>
      <c r="AB17" s="225"/>
      <c r="AC17" s="225"/>
      <c r="AD17" s="225"/>
      <c r="AE17" s="225"/>
      <c r="AF17" s="225"/>
      <c r="AG17" s="225"/>
      <c r="AH17" s="225"/>
      <c r="AI17" s="225"/>
    </row>
    <row r="18" spans="1:35" ht="27.6" x14ac:dyDescent="0.3">
      <c r="A18" s="304">
        <v>4</v>
      </c>
      <c r="B18" s="624">
        <f ca="1">IFERROR(IF(INDEX('Overview - Section A'!A$37:A$44,MATCH('Print View'!$A18,'Overview - Section A'!$B$37:$B$44,0))&lt;&gt;0,(INDEX('Overview - Section A'!A$37:A$44,MATCH('Print View'!$A18,'Overview - Section A'!$B$37:$B$44,0))),""),"")</f>
        <v>43466</v>
      </c>
      <c r="C18" s="625"/>
      <c r="D18" s="626">
        <f ca="1">IFERROR(IF(INDEX('Overview - Section A'!E$37:E$44,MATCH('Print View'!$A18,'Overview - Section A'!$B$37:$B$44,0))&lt;&gt;0,(INDEX('Overview - Section A'!E$37:E$44,MATCH('Print View'!$A18,'Overview - Section A'!$B$37:$B$44,0))),""),"")</f>
        <v>43646</v>
      </c>
      <c r="E18" s="627"/>
      <c r="F18" s="303"/>
      <c r="G18" s="225"/>
      <c r="H18" s="303"/>
      <c r="I18" s="303"/>
      <c r="J18" s="303"/>
      <c r="K18" s="303"/>
      <c r="L18" s="303"/>
      <c r="M18" s="303"/>
      <c r="N18" s="303"/>
      <c r="O18" s="303"/>
      <c r="P18" s="303"/>
      <c r="Q18" s="303"/>
      <c r="R18" s="303"/>
      <c r="S18" s="303"/>
      <c r="T18" s="225"/>
      <c r="U18" s="225"/>
      <c r="V18" s="225"/>
      <c r="W18" s="225"/>
      <c r="X18" s="225"/>
      <c r="Y18" s="225"/>
      <c r="Z18" s="225"/>
      <c r="AA18" s="225"/>
      <c r="AB18" s="225"/>
      <c r="AC18" s="225"/>
      <c r="AD18" s="225"/>
      <c r="AE18" s="225"/>
      <c r="AF18" s="225"/>
      <c r="AG18" s="225"/>
      <c r="AH18" s="225"/>
      <c r="AI18" s="225"/>
    </row>
    <row r="19" spans="1:35" ht="27.6" x14ac:dyDescent="0.3">
      <c r="A19" s="304">
        <v>5</v>
      </c>
      <c r="B19" s="624">
        <f ca="1">IFERROR(IF(INDEX('Overview - Section A'!A$37:A$44,MATCH('Print View'!$A19,'Overview - Section A'!$B$37:$B$44,0))&lt;&gt;0,(INDEX('Overview - Section A'!A$37:A$44,MATCH('Print View'!$A19,'Overview - Section A'!$B$37:$B$44,0))),""),"")</f>
        <v>43647</v>
      </c>
      <c r="C19" s="625"/>
      <c r="D19" s="626">
        <f ca="1">IFERROR(IF(INDEX('Overview - Section A'!E$37:E$44,MATCH('Print View'!$A19,'Overview - Section A'!$B$37:$B$44,0))&lt;&gt;0,(INDEX('Overview - Section A'!E$37:E$44,MATCH('Print View'!$A19,'Overview - Section A'!$B$37:$B$44,0))),""),"")</f>
        <v>43830</v>
      </c>
      <c r="E19" s="627"/>
      <c r="F19" s="303"/>
      <c r="G19" s="225"/>
      <c r="H19" s="303"/>
      <c r="I19" s="303"/>
      <c r="J19" s="303"/>
      <c r="K19" s="303"/>
      <c r="L19" s="303"/>
      <c r="M19" s="303"/>
      <c r="N19" s="303"/>
      <c r="O19" s="303"/>
      <c r="P19" s="303"/>
      <c r="Q19" s="303"/>
      <c r="R19" s="303"/>
      <c r="S19" s="303"/>
      <c r="T19" s="225"/>
      <c r="U19" s="225"/>
      <c r="V19" s="225"/>
      <c r="W19" s="225"/>
      <c r="X19" s="225"/>
      <c r="Y19" s="225"/>
      <c r="Z19" s="225"/>
      <c r="AA19" s="225"/>
      <c r="AB19" s="225"/>
      <c r="AC19" s="225"/>
      <c r="AD19" s="225"/>
      <c r="AE19" s="225"/>
      <c r="AF19" s="225"/>
      <c r="AG19" s="225"/>
      <c r="AH19" s="225"/>
      <c r="AI19" s="225"/>
    </row>
    <row r="20" spans="1:35" ht="27.6" x14ac:dyDescent="0.3">
      <c r="A20" s="304">
        <v>6</v>
      </c>
      <c r="B20" s="624">
        <f ca="1">IFERROR(IF(INDEX('Overview - Section A'!A$37:A$44,MATCH('Print View'!$A20,'Overview - Section A'!$B$37:$B$44,0))&lt;&gt;0,(INDEX('Overview - Section A'!A$37:A$44,MATCH('Print View'!$A20,'Overview - Section A'!$B$37:$B$44,0))),""),"")</f>
        <v>43831</v>
      </c>
      <c r="C20" s="625"/>
      <c r="D20" s="626">
        <f ca="1">IFERROR(IF(INDEX('Overview - Section A'!E$37:E$44,MATCH('Print View'!$A20,'Overview - Section A'!$B$37:$B$44,0))&lt;&gt;0,(INDEX('Overview - Section A'!E$37:E$44,MATCH('Print View'!$A20,'Overview - Section A'!$B$37:$B$44,0))),""),"")</f>
        <v>44012</v>
      </c>
      <c r="E20" s="627"/>
      <c r="F20" s="303"/>
      <c r="G20" s="225"/>
      <c r="H20" s="303"/>
      <c r="I20" s="303"/>
      <c r="J20" s="303"/>
      <c r="K20" s="303"/>
      <c r="L20" s="303"/>
      <c r="M20" s="303"/>
      <c r="N20" s="303"/>
      <c r="O20" s="303"/>
      <c r="P20" s="303"/>
      <c r="Q20" s="303"/>
      <c r="R20" s="303"/>
      <c r="S20" s="303"/>
      <c r="T20" s="225"/>
      <c r="U20" s="225"/>
      <c r="V20" s="225"/>
      <c r="W20" s="225"/>
      <c r="X20" s="225"/>
      <c r="Y20" s="225"/>
      <c r="Z20" s="225"/>
      <c r="AA20" s="225"/>
      <c r="AB20" s="225"/>
      <c r="AC20" s="225"/>
      <c r="AD20" s="225"/>
      <c r="AE20" s="225"/>
      <c r="AF20" s="225"/>
      <c r="AG20" s="225"/>
      <c r="AH20" s="225"/>
      <c r="AI20" s="225"/>
    </row>
    <row r="21" spans="1:35" ht="27.6" x14ac:dyDescent="0.3">
      <c r="A21" s="304">
        <v>7</v>
      </c>
      <c r="B21" s="624">
        <f ca="1">IFERROR(IF(INDEX('Overview - Section A'!A$37:A$44,MATCH('Print View'!$A21,'Overview - Section A'!$B$37:$B$44,0))&lt;&gt;0,(INDEX('Overview - Section A'!A$37:A$44,MATCH('Print View'!$A21,'Overview - Section A'!$B$37:$B$44,0))),""),"")</f>
        <v>44013</v>
      </c>
      <c r="C21" s="625"/>
      <c r="D21" s="626">
        <f ca="1">IFERROR(IF(INDEX('Overview - Section A'!E$37:E$44,MATCH('Print View'!$A21,'Overview - Section A'!$B$37:$B$44,0))&lt;&gt;0,(INDEX('Overview - Section A'!E$37:E$44,MATCH('Print View'!$A21,'Overview - Section A'!$B$37:$B$44,0))),""),"")</f>
        <v>44196</v>
      </c>
      <c r="E21" s="627"/>
      <c r="F21" s="303"/>
      <c r="G21" s="225"/>
      <c r="H21" s="303"/>
      <c r="I21" s="303"/>
      <c r="J21" s="303"/>
      <c r="K21" s="303"/>
      <c r="L21" s="303"/>
      <c r="M21" s="303"/>
      <c r="N21" s="303"/>
      <c r="O21" s="303"/>
      <c r="P21" s="303"/>
      <c r="Q21" s="303"/>
      <c r="R21" s="303"/>
      <c r="S21" s="303"/>
      <c r="T21" s="225"/>
      <c r="U21" s="225"/>
      <c r="V21" s="225"/>
      <c r="W21" s="225"/>
      <c r="X21" s="225"/>
      <c r="Y21" s="225"/>
      <c r="Z21" s="225"/>
      <c r="AA21" s="225"/>
      <c r="AB21" s="225"/>
      <c r="AC21" s="225"/>
      <c r="AD21" s="225"/>
      <c r="AE21" s="225"/>
      <c r="AF21" s="225"/>
      <c r="AG21" s="225"/>
      <c r="AH21" s="225"/>
      <c r="AI21" s="225"/>
    </row>
    <row r="22" spans="1:35" ht="27.6" x14ac:dyDescent="0.3">
      <c r="A22" s="304">
        <v>8</v>
      </c>
      <c r="B22" s="624" t="str">
        <f>IFERROR(IF(INDEX('Overview - Section A'!A$37:A$44,MATCH('Print View'!$A22,'Overview - Section A'!$B$37:$B$44,0))&lt;&gt;0,(INDEX('Overview - Section A'!A$37:A$44,MATCH('Print View'!$A22,'Overview - Section A'!$B$37:$B$44,0))),""),"")</f>
        <v/>
      </c>
      <c r="C22" s="625"/>
      <c r="D22" s="626" t="str">
        <f>IFERROR(IF(INDEX('Overview - Section A'!E$37:E$44,MATCH('Print View'!$A22,'Overview - Section A'!$B$37:$B$44,0))&lt;&gt;0,(INDEX('Overview - Section A'!E$37:E$44,MATCH('Print View'!$A22,'Overview - Section A'!$B$37:$B$44,0))),""),"")</f>
        <v/>
      </c>
      <c r="E22" s="627"/>
      <c r="F22" s="303"/>
      <c r="G22" s="225"/>
      <c r="H22" s="303"/>
      <c r="I22" s="303"/>
      <c r="J22" s="303"/>
      <c r="K22" s="303"/>
      <c r="L22" s="303"/>
      <c r="M22" s="303"/>
      <c r="N22" s="303"/>
      <c r="O22" s="303"/>
      <c r="P22" s="303"/>
      <c r="Q22" s="303"/>
      <c r="R22" s="303"/>
      <c r="S22" s="303"/>
      <c r="T22" s="225"/>
      <c r="U22" s="225"/>
      <c r="V22" s="225"/>
      <c r="W22" s="225"/>
      <c r="X22" s="225"/>
      <c r="Y22" s="225"/>
      <c r="Z22" s="225"/>
      <c r="AA22" s="225"/>
      <c r="AB22" s="225"/>
      <c r="AC22" s="225"/>
      <c r="AD22" s="225"/>
      <c r="AE22" s="225"/>
      <c r="AF22" s="225"/>
      <c r="AG22" s="225"/>
      <c r="AH22" s="225"/>
      <c r="AI22" s="225"/>
    </row>
    <row r="23" spans="1:35" ht="28.2" thickBot="1" x14ac:dyDescent="0.35">
      <c r="A23" s="304">
        <v>9</v>
      </c>
      <c r="B23" s="648" t="str">
        <f>IFERROR(IF(INDEX('Overview - Section A'!A$37:A$44,MATCH('Print View'!$A23,'Overview - Section A'!$B$37:$B$44,0))&lt;&gt;0,(INDEX('Overview - Section A'!A$37:A$44,MATCH('Print View'!$A23,'Overview - Section A'!$B$37:$B$44,0))),""),"")</f>
        <v/>
      </c>
      <c r="C23" s="649"/>
      <c r="D23" s="628" t="str">
        <f>IFERROR(IF(INDEX('Overview - Section A'!E$37:E$44,MATCH('Print View'!$A23,'Overview - Section A'!$B$37:$B$44,0))&lt;&gt;0,(INDEX('Overview - Section A'!E$37:E$44,MATCH('Print View'!$A23,'Overview - Section A'!$B$37:$B$44,0))),""),"")</f>
        <v/>
      </c>
      <c r="E23" s="629"/>
      <c r="F23" s="303"/>
      <c r="G23" s="225"/>
      <c r="H23" s="303"/>
      <c r="I23" s="303"/>
      <c r="J23" s="303"/>
      <c r="K23" s="303"/>
      <c r="L23" s="303"/>
      <c r="M23" s="303"/>
      <c r="N23" s="303"/>
      <c r="O23" s="303"/>
      <c r="P23" s="303"/>
      <c r="Q23" s="303"/>
      <c r="R23" s="303"/>
      <c r="S23" s="303"/>
      <c r="T23" s="225"/>
      <c r="U23" s="225"/>
      <c r="V23" s="225"/>
      <c r="W23" s="225"/>
      <c r="X23" s="225"/>
      <c r="Y23" s="225"/>
      <c r="Z23" s="225"/>
      <c r="AA23" s="225"/>
      <c r="AB23" s="225"/>
      <c r="AC23" s="225"/>
      <c r="AD23" s="225"/>
      <c r="AE23" s="225"/>
      <c r="AF23" s="225"/>
      <c r="AG23" s="225"/>
      <c r="AH23" s="225"/>
      <c r="AI23" s="225"/>
    </row>
    <row r="24" spans="1:35" ht="23.4" x14ac:dyDescent="0.3">
      <c r="A24" s="304"/>
      <c r="B24" s="282"/>
      <c r="C24" s="282"/>
      <c r="D24" s="282"/>
      <c r="E24" s="282"/>
      <c r="F24" s="303"/>
      <c r="G24" s="225"/>
      <c r="H24" s="303"/>
      <c r="I24" s="303"/>
      <c r="J24" s="303"/>
      <c r="K24" s="303"/>
      <c r="L24" s="303"/>
      <c r="M24" s="303"/>
      <c r="N24" s="303"/>
      <c r="O24" s="303"/>
      <c r="P24" s="303"/>
      <c r="Q24" s="303"/>
      <c r="R24" s="303"/>
      <c r="S24" s="303"/>
      <c r="T24" s="225"/>
      <c r="U24" s="225"/>
      <c r="V24" s="225"/>
      <c r="W24" s="225"/>
      <c r="X24" s="225"/>
      <c r="Y24" s="225"/>
      <c r="Z24" s="225"/>
      <c r="AA24" s="225"/>
      <c r="AB24" s="225"/>
      <c r="AC24" s="225"/>
      <c r="AD24" s="225"/>
      <c r="AE24" s="225"/>
      <c r="AF24" s="225"/>
      <c r="AG24" s="225"/>
      <c r="AH24" s="225"/>
      <c r="AI24" s="225"/>
    </row>
    <row r="25" spans="1:35" ht="16.2" thickBot="1" x14ac:dyDescent="0.35">
      <c r="A25" s="304"/>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row>
    <row r="26" spans="1:35" ht="46.5" customHeight="1" x14ac:dyDescent="0.3">
      <c r="A26" s="225"/>
      <c r="B26" s="619" t="str">
        <f>'Overview - Section A'!A48</f>
        <v>Goals</v>
      </c>
      <c r="C26" s="563"/>
      <c r="D26" s="563"/>
      <c r="E26" s="563"/>
      <c r="F26" s="563"/>
      <c r="G26" s="563"/>
      <c r="H26" s="563"/>
      <c r="I26" s="563"/>
      <c r="J26" s="563"/>
      <c r="K26" s="563"/>
      <c r="L26" s="620"/>
      <c r="M26" s="225"/>
      <c r="N26" s="225"/>
      <c r="O26" s="619" t="str">
        <f>'Overview - Section A'!A66</f>
        <v>Objectives</v>
      </c>
      <c r="P26" s="563"/>
      <c r="Q26" s="563"/>
      <c r="R26" s="563"/>
      <c r="S26" s="563"/>
      <c r="T26" s="563"/>
      <c r="U26" s="563"/>
      <c r="V26" s="563"/>
      <c r="W26" s="563"/>
      <c r="X26" s="563"/>
      <c r="Y26" s="563"/>
      <c r="Z26" s="563"/>
      <c r="AA26" s="620"/>
      <c r="AB26" s="225"/>
      <c r="AC26" s="225"/>
      <c r="AD26" s="225"/>
      <c r="AE26" s="225"/>
      <c r="AF26" s="225"/>
      <c r="AG26" s="225"/>
      <c r="AH26" s="225"/>
      <c r="AI26" s="225"/>
    </row>
    <row r="27" spans="1:35" ht="28.8" x14ac:dyDescent="0.3">
      <c r="A27" s="304">
        <v>1</v>
      </c>
      <c r="B27" s="572" t="str">
        <f>IFERROR(IF(INDEX('Overview - Section A'!$E$50:$E$63,MATCH('Print View'!$A27,'Overview - Section A'!$A$50:$A$63,0))&lt;&gt;0,INDEX('Overview - Section A'!$E$50:$E$63,MATCH('Print View'!$A27,'Overview - Section A'!$A$50:$A$63,0)),""),"")</f>
        <v>To reduce new HIV infections and AIDS-related deaths through the delivery of a comprehensive package of care to PLHIV including pregnant women and KPs.</v>
      </c>
      <c r="C27" s="573"/>
      <c r="D27" s="573"/>
      <c r="E27" s="573"/>
      <c r="F27" s="573"/>
      <c r="G27" s="573"/>
      <c r="H27" s="573"/>
      <c r="I27" s="573"/>
      <c r="J27" s="573"/>
      <c r="K27" s="573"/>
      <c r="L27" s="574"/>
      <c r="M27" s="226"/>
      <c r="N27" s="226"/>
      <c r="O27" s="572" t="str">
        <f>IFERROR(IF(INDEX('Overview - Section A'!$E$68:$E$81,MATCH('Print View'!$A27,'Overview - Section A'!$A$68:$A$81,0))&lt;&gt;0,INDEX('Overview - Section A'!$E$68:$E$81,MATCH('Print View'!$A27,'Overview - Section A'!$A$68:$A$81,0)),""),"")</f>
        <v>Increase the estimated PLHIV who know their status annually from 40% in 2016 to 90% by 2020.</v>
      </c>
      <c r="P27" s="573"/>
      <c r="Q27" s="573"/>
      <c r="R27" s="573"/>
      <c r="S27" s="573"/>
      <c r="T27" s="573"/>
      <c r="U27" s="573"/>
      <c r="V27" s="573"/>
      <c r="W27" s="573"/>
      <c r="X27" s="573"/>
      <c r="Y27" s="573"/>
      <c r="Z27" s="573"/>
      <c r="AA27" s="574"/>
      <c r="AB27" s="225"/>
      <c r="AC27" s="225"/>
      <c r="AD27" s="225"/>
      <c r="AE27" s="225"/>
      <c r="AF27" s="225"/>
      <c r="AG27" s="225"/>
      <c r="AH27" s="225"/>
      <c r="AI27" s="225"/>
    </row>
    <row r="28" spans="1:35" ht="28.8" x14ac:dyDescent="0.3">
      <c r="A28" s="304">
        <v>2</v>
      </c>
      <c r="B28" s="572" t="str">
        <f>IFERROR(IF(INDEX('Overview - Section A'!$E$50:$E$63,MATCH('Print View'!$A28,'Overview - Section A'!$A$50:$A$63,0))&lt;&gt;0,INDEX('Overview - Section A'!$E$50:$E$63,MATCH('Print View'!$A28,'Overview - Section A'!$A$50:$A$63,0)),""),"")</f>
        <v>To reduce by 20% the 2013 TB  prevalence baseline level of 264 per 100,000 population by 2020 in line with post 2015 Global TB control strategy</v>
      </c>
      <c r="C28" s="573"/>
      <c r="D28" s="573"/>
      <c r="E28" s="573"/>
      <c r="F28" s="573"/>
      <c r="G28" s="573"/>
      <c r="H28" s="573"/>
      <c r="I28" s="573"/>
      <c r="J28" s="573"/>
      <c r="K28" s="573"/>
      <c r="L28" s="574"/>
      <c r="M28" s="226"/>
      <c r="N28" s="226"/>
      <c r="O28" s="572" t="str">
        <f>IFERROR(IF(INDEX('Overview - Section A'!$E$68:$E$81,MATCH('Print View'!$A28,'Overview - Section A'!$A$68:$A$81,0))&lt;&gt;0,INDEX('Overview - Section A'!$E$68:$E$81,MATCH('Print View'!$A28,'Overview - Section A'!$A$68:$A$81,0)),""),"")</f>
        <v>Increase PMTCT-ARV coverage from 36% in 2016 to 82% in 2020</v>
      </c>
      <c r="P28" s="573"/>
      <c r="Q28" s="573"/>
      <c r="R28" s="573"/>
      <c r="S28" s="573"/>
      <c r="T28" s="573"/>
      <c r="U28" s="573"/>
      <c r="V28" s="573"/>
      <c r="W28" s="573"/>
      <c r="X28" s="573"/>
      <c r="Y28" s="573"/>
      <c r="Z28" s="573"/>
      <c r="AA28" s="574"/>
      <c r="AB28" s="225"/>
      <c r="AC28" s="225"/>
      <c r="AD28" s="225"/>
      <c r="AE28" s="225"/>
      <c r="AF28" s="225"/>
      <c r="AG28" s="225"/>
      <c r="AH28" s="225"/>
      <c r="AI28" s="225"/>
    </row>
    <row r="29" spans="1:35" ht="28.8" x14ac:dyDescent="0.3">
      <c r="A29" s="304">
        <v>3</v>
      </c>
      <c r="B29" s="572" t="str">
        <f>IFERROR(IF(INDEX('Overview - Section A'!$E$50:$E$63,MATCH('Print View'!$A29,'Overview - Section A'!$A$50:$A$63,0))&lt;&gt;0,INDEX('Overview - Section A'!$E$50:$E$63,MATCH('Print View'!$A29,'Overview - Section A'!$A$50:$A$63,0)),""),"")</f>
        <v>To reduce by 35% the 2012 TB mortality rate baseline of 4 deaths per 100,000 population by 2020 in line with post 2015 Global TB control strategy</v>
      </c>
      <c r="C29" s="573"/>
      <c r="D29" s="573"/>
      <c r="E29" s="573"/>
      <c r="F29" s="573"/>
      <c r="G29" s="573"/>
      <c r="H29" s="573"/>
      <c r="I29" s="573"/>
      <c r="J29" s="573"/>
      <c r="K29" s="573"/>
      <c r="L29" s="574"/>
      <c r="M29" s="226"/>
      <c r="N29" s="226"/>
      <c r="O29" s="572" t="str">
        <f>IFERROR(IF(INDEX('Overview - Section A'!$E$68:$E$81,MATCH('Print View'!$A29,'Overview - Section A'!$A$68:$A$81,0))&lt;&gt;0,INDEX('Overview - Section A'!$E$68:$E$81,MATCH('Print View'!$A29,'Overview - Section A'!$A$68:$A$81,0)),""),"")</f>
        <v>Increase ART initiation among HIV-positive KP from 29% among MSM and 35% among FSW in 2016 to 82% in both groups in selected districts in 2020</v>
      </c>
      <c r="P29" s="573"/>
      <c r="Q29" s="573"/>
      <c r="R29" s="573"/>
      <c r="S29" s="573"/>
      <c r="T29" s="573"/>
      <c r="U29" s="573"/>
      <c r="V29" s="573"/>
      <c r="W29" s="573"/>
      <c r="X29" s="573"/>
      <c r="Y29" s="573"/>
      <c r="Z29" s="573"/>
      <c r="AA29" s="574"/>
      <c r="AB29" s="225"/>
      <c r="AC29" s="225"/>
      <c r="AD29" s="225"/>
      <c r="AE29" s="225"/>
      <c r="AF29" s="225"/>
      <c r="AG29" s="225"/>
      <c r="AH29" s="225"/>
      <c r="AI29" s="225"/>
    </row>
    <row r="30" spans="1:35" ht="28.8" x14ac:dyDescent="0.3">
      <c r="A30" s="304">
        <v>4</v>
      </c>
      <c r="B30" s="572" t="str">
        <f>IFERROR(IF(INDEX('Overview - Section A'!$E$50:$E$63,MATCH('Print View'!$A30,'Overview - Section A'!$A$50:$A$63,0))&lt;&gt;0,INDEX('Overview - Section A'!$E$50:$E$63,MATCH('Print View'!$A30,'Overview - Section A'!$A$50:$A$63,0)),""),"")</f>
        <v>To end the TB epidemic in Ghana by 2035 without catastrophic cost due to TB affected families</v>
      </c>
      <c r="C30" s="573"/>
      <c r="D30" s="573"/>
      <c r="E30" s="573"/>
      <c r="F30" s="573"/>
      <c r="G30" s="573"/>
      <c r="H30" s="573"/>
      <c r="I30" s="573"/>
      <c r="J30" s="573"/>
      <c r="K30" s="573"/>
      <c r="L30" s="574"/>
      <c r="M30" s="226"/>
      <c r="N30" s="226"/>
      <c r="O30" s="572" t="str">
        <f>IFERROR(IF(INDEX('Overview - Section A'!$E$68:$E$81,MATCH('Print View'!$A30,'Overview - Section A'!$A$68:$A$81,0))&lt;&gt;0,INDEX('Overview - Section A'!$E$68:$E$81,MATCH('Print View'!$A30,'Overview - Section A'!$A$68:$A$81,0)),""),"")</f>
        <v>Increase the percentage of HIV-positive TB patients on ART from 40% in 2016 to 77% in 2020</v>
      </c>
      <c r="P30" s="573"/>
      <c r="Q30" s="573"/>
      <c r="R30" s="573"/>
      <c r="S30" s="573"/>
      <c r="T30" s="573"/>
      <c r="U30" s="573"/>
      <c r="V30" s="573"/>
      <c r="W30" s="573"/>
      <c r="X30" s="573"/>
      <c r="Y30" s="573"/>
      <c r="Z30" s="573"/>
      <c r="AA30" s="574"/>
      <c r="AB30" s="225"/>
      <c r="AC30" s="225"/>
      <c r="AD30" s="225"/>
      <c r="AE30" s="225"/>
      <c r="AF30" s="225"/>
      <c r="AG30" s="225"/>
      <c r="AH30" s="225"/>
      <c r="AI30" s="225"/>
    </row>
    <row r="31" spans="1:35" ht="28.8" x14ac:dyDescent="0.3">
      <c r="A31" s="304">
        <v>5</v>
      </c>
      <c r="B31" s="572" t="str">
        <f>IFERROR(IF(INDEX('Overview - Section A'!$E$50:$E$63,MATCH('Print View'!$A31,'Overview - Section A'!$A$50:$A$63,0))&lt;&gt;0,INDEX('Overview - Section A'!$E$50:$E$63,MATCH('Print View'!$A31,'Overview - Section A'!$A$50:$A$63,0)),""),"")</f>
        <v/>
      </c>
      <c r="C31" s="573"/>
      <c r="D31" s="573"/>
      <c r="E31" s="573"/>
      <c r="F31" s="573"/>
      <c r="G31" s="573"/>
      <c r="H31" s="573"/>
      <c r="I31" s="573"/>
      <c r="J31" s="573"/>
      <c r="K31" s="573"/>
      <c r="L31" s="574"/>
      <c r="M31" s="226"/>
      <c r="N31" s="226"/>
      <c r="O31" s="572" t="str">
        <f>IFERROR(IF(INDEX('Overview - Section A'!$E$68:$E$81,MATCH('Print View'!$A31,'Overview - Section A'!$A$68:$A$81,0))&lt;&gt;0,INDEX('Overview - Section A'!$E$68:$E$81,MATCH('Print View'!$A31,'Overview - Section A'!$A$68:$A$81,0)),""),"")</f>
        <v>Increase the proportion of clients on ART who are virally suppressed from the projected baseline of 85% of PLHIV on ART in 2017 to 90% by 2020.</v>
      </c>
      <c r="P31" s="573"/>
      <c r="Q31" s="573"/>
      <c r="R31" s="573"/>
      <c r="S31" s="573"/>
      <c r="T31" s="573"/>
      <c r="U31" s="573"/>
      <c r="V31" s="573"/>
      <c r="W31" s="573"/>
      <c r="X31" s="573"/>
      <c r="Y31" s="573"/>
      <c r="Z31" s="573"/>
      <c r="AA31" s="574"/>
      <c r="AB31" s="225"/>
      <c r="AC31" s="225"/>
      <c r="AD31" s="225"/>
      <c r="AE31" s="225"/>
      <c r="AF31" s="225"/>
      <c r="AG31" s="225"/>
      <c r="AH31" s="225"/>
      <c r="AI31" s="225"/>
    </row>
    <row r="32" spans="1:35" ht="28.8" x14ac:dyDescent="0.3">
      <c r="A32" s="304">
        <v>6</v>
      </c>
      <c r="B32" s="572" t="str">
        <f>IFERROR(IF(INDEX('Overview - Section A'!$E$50:$E$63,MATCH('Print View'!$A32,'Overview - Section A'!$A$50:$A$63,0))&lt;&gt;0,INDEX('Overview - Section A'!$E$50:$E$63,MATCH('Print View'!$A32,'Overview - Section A'!$A$50:$A$63,0)),""),"")</f>
        <v/>
      </c>
      <c r="C32" s="573"/>
      <c r="D32" s="573"/>
      <c r="E32" s="573"/>
      <c r="F32" s="573"/>
      <c r="G32" s="573"/>
      <c r="H32" s="573"/>
      <c r="I32" s="573"/>
      <c r="J32" s="573"/>
      <c r="K32" s="573"/>
      <c r="L32" s="574"/>
      <c r="M32" s="226"/>
      <c r="N32" s="226"/>
      <c r="O32" s="572" t="str">
        <f>IFERROR(IF(INDEX('Overview - Section A'!$E$68:$E$81,MATCH('Print View'!$A32,'Overview - Section A'!$A$68:$A$81,0))&lt;&gt;0,INDEX('Overview - Section A'!$E$68:$E$81,MATCH('Print View'!$A32,'Overview - Section A'!$A$68:$A$81,0)),""),"")</f>
        <v>To early screen, detect  and enrol into treatment  all forms of notified (new cases) from 15,606 in 2013 to 37,302 by 2020, while increasing the proportion of bacteriologically confirmed pulmonary TB from 49% in 2013 to 60% by 2020</v>
      </c>
      <c r="P32" s="573"/>
      <c r="Q32" s="573"/>
      <c r="R32" s="573"/>
      <c r="S32" s="573"/>
      <c r="T32" s="573"/>
      <c r="U32" s="573"/>
      <c r="V32" s="573"/>
      <c r="W32" s="573"/>
      <c r="X32" s="573"/>
      <c r="Y32" s="573"/>
      <c r="Z32" s="573"/>
      <c r="AA32" s="574"/>
      <c r="AB32" s="225"/>
      <c r="AC32" s="225"/>
      <c r="AD32" s="225"/>
      <c r="AE32" s="225"/>
      <c r="AF32" s="225"/>
      <c r="AG32" s="225"/>
      <c r="AH32" s="225"/>
      <c r="AI32" s="225"/>
    </row>
    <row r="33" spans="1:36" ht="28.8" x14ac:dyDescent="0.3">
      <c r="A33" s="304">
        <v>7</v>
      </c>
      <c r="B33" s="572" t="str">
        <f>IFERROR(IF(INDEX('Overview - Section A'!$E$50:$E$63,MATCH('Print View'!$A33,'Overview - Section A'!$A$50:$A$63,0))&lt;&gt;0,INDEX('Overview - Section A'!$E$50:$E$63,MATCH('Print View'!$A33,'Overview - Section A'!$A$50:$A$63,0)),""),"")</f>
        <v/>
      </c>
      <c r="C33" s="573"/>
      <c r="D33" s="573"/>
      <c r="E33" s="573"/>
      <c r="F33" s="573"/>
      <c r="G33" s="573"/>
      <c r="H33" s="573"/>
      <c r="I33" s="573"/>
      <c r="J33" s="573"/>
      <c r="K33" s="573"/>
      <c r="L33" s="574"/>
      <c r="M33" s="226"/>
      <c r="N33" s="226"/>
      <c r="O33" s="572" t="str">
        <f>IFERROR(IF(INDEX('Overview - Section A'!$E$68:$E$81,MATCH('Print View'!$A33,'Overview - Section A'!$A$68:$A$81,0))&lt;&gt;0,INDEX('Overview - Section A'!$E$68:$E$81,MATCH('Print View'!$A33,'Overview - Section A'!$A$68:$A$81,0)),""),"")</f>
        <v>To early detect and enrol into treatment at least 85% of confirmed MDR-TB cases among new and previously treated cases by 2020.</v>
      </c>
      <c r="P33" s="573"/>
      <c r="Q33" s="573"/>
      <c r="R33" s="573"/>
      <c r="S33" s="573"/>
      <c r="T33" s="573"/>
      <c r="U33" s="573"/>
      <c r="V33" s="573"/>
      <c r="W33" s="573"/>
      <c r="X33" s="573"/>
      <c r="Y33" s="573"/>
      <c r="Z33" s="573"/>
      <c r="AA33" s="574"/>
      <c r="AB33" s="225"/>
      <c r="AC33" s="225"/>
      <c r="AD33" s="225"/>
      <c r="AE33" s="225"/>
      <c r="AF33" s="225"/>
      <c r="AG33" s="225"/>
      <c r="AH33" s="225"/>
      <c r="AI33" s="225"/>
    </row>
    <row r="34" spans="1:36" ht="28.8" x14ac:dyDescent="0.3">
      <c r="A34" s="304">
        <v>8</v>
      </c>
      <c r="B34" s="572" t="str">
        <f>IFERROR(IF(INDEX('Overview - Section A'!$E$50:$E$63,MATCH('Print View'!$A34,'Overview - Section A'!$A$50:$A$63,0))&lt;&gt;0,INDEX('Overview - Section A'!$E$50:$E$63,MATCH('Print View'!$A34,'Overview - Section A'!$A$50:$A$63,0)),""),"")</f>
        <v/>
      </c>
      <c r="C34" s="573"/>
      <c r="D34" s="573"/>
      <c r="E34" s="573"/>
      <c r="F34" s="573"/>
      <c r="G34" s="573"/>
      <c r="H34" s="573"/>
      <c r="I34" s="573"/>
      <c r="J34" s="573"/>
      <c r="K34" s="573"/>
      <c r="L34" s="574"/>
      <c r="M34" s="226"/>
      <c r="N34" s="226"/>
      <c r="O34" s="572" t="str">
        <f>IFERROR(IF(INDEX('Overview - Section A'!$E$68:$E$81,MATCH('Print View'!$A34,'Overview - Section A'!$A$68:$A$81,0))&lt;&gt;0,INDEX('Overview - Section A'!$E$68:$E$81,MATCH('Print View'!$A34,'Overview - Section A'!$A$68:$A$81,0)),""),"")</f>
        <v>To attain higher treatment success for all forms of TB from 84% in 2012 to at least 91% by 2020  through improved quality clinical care and community TB care</v>
      </c>
      <c r="P34" s="573"/>
      <c r="Q34" s="573"/>
      <c r="R34" s="573"/>
      <c r="S34" s="573"/>
      <c r="T34" s="573"/>
      <c r="U34" s="573"/>
      <c r="V34" s="573"/>
      <c r="W34" s="573"/>
      <c r="X34" s="573"/>
      <c r="Y34" s="573"/>
      <c r="Z34" s="573"/>
      <c r="AA34" s="574"/>
      <c r="AB34" s="225"/>
      <c r="AC34" s="225"/>
      <c r="AD34" s="225"/>
      <c r="AE34" s="225"/>
      <c r="AF34" s="225"/>
      <c r="AG34" s="225"/>
      <c r="AH34" s="225"/>
      <c r="AI34" s="225"/>
    </row>
    <row r="35" spans="1:36" ht="28.8" x14ac:dyDescent="0.3">
      <c r="A35" s="304">
        <v>9</v>
      </c>
      <c r="B35" s="572" t="str">
        <f>IFERROR(IF(INDEX('Overview - Section A'!$E$50:$E$63,MATCH('Print View'!$A35,'Overview - Section A'!$A$50:$A$63,0))&lt;&gt;0,INDEX('Overview - Section A'!$E$50:$E$63,MATCH('Print View'!$A35,'Overview - Section A'!$A$50:$A$63,0)),""),"")</f>
        <v/>
      </c>
      <c r="C35" s="573"/>
      <c r="D35" s="573"/>
      <c r="E35" s="573"/>
      <c r="F35" s="573"/>
      <c r="G35" s="573"/>
      <c r="H35" s="573"/>
      <c r="I35" s="573"/>
      <c r="J35" s="573"/>
      <c r="K35" s="573"/>
      <c r="L35" s="574"/>
      <c r="M35" s="226"/>
      <c r="N35" s="226"/>
      <c r="O35" s="572" t="str">
        <f>IFERROR(IF(INDEX('Overview - Section A'!$E$68:$E$81,MATCH('Print View'!$A35,'Overview - Section A'!$A$68:$A$81,0))&lt;&gt;0,INDEX('Overview - Section A'!$E$68:$E$81,MATCH('Print View'!$A35,'Overview - Section A'!$A$68:$A$81,0)),""),"")</f>
        <v>To reduce death rates of TB/HIV co-infected cases from 20% in 2012 to 10% by 2020 and uptake of ART coverage among co-infected   from 37% in 2013%  to 90% by 2020</v>
      </c>
      <c r="P35" s="573"/>
      <c r="Q35" s="573"/>
      <c r="R35" s="573"/>
      <c r="S35" s="573"/>
      <c r="T35" s="573"/>
      <c r="U35" s="573"/>
      <c r="V35" s="573"/>
      <c r="W35" s="573"/>
      <c r="X35" s="573"/>
      <c r="Y35" s="573"/>
      <c r="Z35" s="573"/>
      <c r="AA35" s="574"/>
      <c r="AB35" s="225"/>
      <c r="AC35" s="225"/>
      <c r="AD35" s="225"/>
      <c r="AE35" s="225"/>
      <c r="AF35" s="225"/>
      <c r="AG35" s="225"/>
      <c r="AH35" s="225"/>
      <c r="AI35" s="225"/>
    </row>
    <row r="36" spans="1:36" ht="28.8" x14ac:dyDescent="0.3">
      <c r="A36" s="304">
        <v>10</v>
      </c>
      <c r="B36" s="572" t="str">
        <f>IFERROR(IF(INDEX('Overview - Section A'!$E$50:$E$63,MATCH('Print View'!$A36,'Overview - Section A'!$A$50:$A$63,0))&lt;&gt;0,INDEX('Overview - Section A'!$E$50:$E$63,MATCH('Print View'!$A36,'Overview - Section A'!$A$50:$A$63,0)),""),"")</f>
        <v/>
      </c>
      <c r="C36" s="573"/>
      <c r="D36" s="573"/>
      <c r="E36" s="573"/>
      <c r="F36" s="573"/>
      <c r="G36" s="573"/>
      <c r="H36" s="573"/>
      <c r="I36" s="573"/>
      <c r="J36" s="573"/>
      <c r="K36" s="573"/>
      <c r="L36" s="574"/>
      <c r="M36" s="226"/>
      <c r="N36" s="226"/>
      <c r="O36" s="572" t="str">
        <f>IFERROR(IF(INDEX('Overview - Section A'!$E$68:$E$81,MATCH('Print View'!$A36,'Overview - Section A'!$A$68:$A$81,0))&lt;&gt;0,INDEX('Overview - Section A'!$E$68:$E$81,MATCH('Print View'!$A36,'Overview - Section A'!$A$68:$A$81,0)),""),"")</f>
        <v>To improve Programme management; coordination Monitoring &amp; Evaluation and operations research to support treatment and screening strategies for TB/HIV</v>
      </c>
      <c r="P36" s="573"/>
      <c r="Q36" s="573"/>
      <c r="R36" s="573"/>
      <c r="S36" s="573"/>
      <c r="T36" s="573"/>
      <c r="U36" s="573"/>
      <c r="V36" s="573"/>
      <c r="W36" s="573"/>
      <c r="X36" s="573"/>
      <c r="Y36" s="573"/>
      <c r="Z36" s="573"/>
      <c r="AA36" s="574"/>
      <c r="AB36" s="225"/>
      <c r="AC36" s="225"/>
      <c r="AD36" s="225"/>
      <c r="AE36" s="225"/>
      <c r="AF36" s="225"/>
      <c r="AG36" s="225"/>
      <c r="AH36" s="225"/>
      <c r="AI36" s="225"/>
    </row>
    <row r="37" spans="1:36" ht="28.8" x14ac:dyDescent="0.3">
      <c r="A37" s="304">
        <v>11</v>
      </c>
      <c r="B37" s="572" t="str">
        <f>IFERROR(IF(INDEX('Overview - Section A'!$E$50:$E$63,MATCH('Print View'!$A37,'Overview - Section A'!$A$50:$A$63,0))&lt;&gt;0,INDEX('Overview - Section A'!$E$50:$E$63,MATCH('Print View'!$A37,'Overview - Section A'!$A$50:$A$63,0)),""),"")</f>
        <v/>
      </c>
      <c r="C37" s="573"/>
      <c r="D37" s="573"/>
      <c r="E37" s="573"/>
      <c r="F37" s="573"/>
      <c r="G37" s="573"/>
      <c r="H37" s="573"/>
      <c r="I37" s="573"/>
      <c r="J37" s="573"/>
      <c r="K37" s="573"/>
      <c r="L37" s="574"/>
      <c r="M37" s="226"/>
      <c r="N37" s="226"/>
      <c r="O37" s="572" t="str">
        <f>IFERROR(IF(INDEX('Overview - Section A'!$E$68:$E$81,MATCH('Print View'!$A37,'Overview - Section A'!$A$68:$A$81,0))&lt;&gt;0,INDEX('Overview - Section A'!$E$68:$E$81,MATCH('Print View'!$A37,'Overview - Section A'!$A$68:$A$81,0)),""),"")</f>
        <v/>
      </c>
      <c r="P37" s="573"/>
      <c r="Q37" s="573"/>
      <c r="R37" s="573"/>
      <c r="S37" s="573"/>
      <c r="T37" s="573"/>
      <c r="U37" s="573"/>
      <c r="V37" s="573"/>
      <c r="W37" s="573"/>
      <c r="X37" s="573"/>
      <c r="Y37" s="573"/>
      <c r="Z37" s="573"/>
      <c r="AA37" s="574"/>
      <c r="AB37" s="225"/>
      <c r="AC37" s="225"/>
      <c r="AD37" s="225"/>
      <c r="AE37" s="225"/>
      <c r="AF37" s="225"/>
      <c r="AG37" s="225"/>
      <c r="AH37" s="225"/>
      <c r="AI37" s="225"/>
    </row>
    <row r="38" spans="1:36" ht="29.4" thickBot="1" x14ac:dyDescent="0.35">
      <c r="A38" s="304">
        <v>12</v>
      </c>
      <c r="B38" s="580" t="str">
        <f>IFERROR(IF(INDEX('Overview - Section A'!$E$50:$E$63,MATCH('Print View'!$A38,'Overview - Section A'!$A$50:$A$63,0))&lt;&gt;0,INDEX('Overview - Section A'!$E$50:$E$63,MATCH('Print View'!$A38,'Overview - Section A'!$A$50:$A$63,0)),""),"")</f>
        <v/>
      </c>
      <c r="C38" s="581"/>
      <c r="D38" s="581"/>
      <c r="E38" s="581"/>
      <c r="F38" s="581"/>
      <c r="G38" s="581"/>
      <c r="H38" s="581"/>
      <c r="I38" s="581"/>
      <c r="J38" s="581"/>
      <c r="K38" s="581"/>
      <c r="L38" s="582"/>
      <c r="M38" s="226"/>
      <c r="N38" s="226"/>
      <c r="O38" s="580" t="str">
        <f>IFERROR(IF(INDEX('Overview - Section A'!$E$68:$E$81,MATCH('Print View'!$A38,'Overview - Section A'!$A$68:$A$81,0))&lt;&gt;0,INDEX('Overview - Section A'!$E$68:$E$81,MATCH('Print View'!$A38,'Overview - Section A'!$A$68:$A$81,0)),""),"")</f>
        <v/>
      </c>
      <c r="P38" s="581"/>
      <c r="Q38" s="581"/>
      <c r="R38" s="581"/>
      <c r="S38" s="581"/>
      <c r="T38" s="581"/>
      <c r="U38" s="581"/>
      <c r="V38" s="581"/>
      <c r="W38" s="581"/>
      <c r="X38" s="581"/>
      <c r="Y38" s="581"/>
      <c r="Z38" s="581"/>
      <c r="AA38" s="582"/>
      <c r="AB38" s="225"/>
      <c r="AC38" s="225"/>
      <c r="AD38" s="225"/>
      <c r="AE38" s="225"/>
      <c r="AF38" s="225"/>
      <c r="AG38" s="225"/>
      <c r="AH38" s="225"/>
      <c r="AI38" s="225"/>
    </row>
    <row r="39" spans="1:36" x14ac:dyDescent="0.3">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row>
    <row r="40" spans="1:36" x14ac:dyDescent="0.3">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row>
    <row r="41" spans="1:36" x14ac:dyDescent="0.3">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row>
    <row r="42" spans="1:36" ht="16.2" thickBot="1" x14ac:dyDescent="0.35">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row>
    <row r="43" spans="1:36" ht="47.25" customHeight="1" thickBot="1" x14ac:dyDescent="0.35">
      <c r="A43" s="593" t="str">
        <f>'Impact Indicators - Section B'!A7</f>
        <v>Impact Indicators</v>
      </c>
      <c r="B43" s="594"/>
      <c r="C43" s="594"/>
      <c r="D43" s="594"/>
      <c r="E43" s="594"/>
      <c r="F43" s="594"/>
      <c r="G43" s="594"/>
      <c r="H43" s="594"/>
      <c r="I43" s="59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row>
    <row r="44" spans="1:36" ht="16.2" thickBot="1" x14ac:dyDescent="0.35">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row>
    <row r="45" spans="1:36" ht="28.5" customHeight="1" thickBot="1" x14ac:dyDescent="0.35">
      <c r="A45" s="265"/>
      <c r="B45" s="266"/>
      <c r="C45" s="266"/>
      <c r="D45" s="266"/>
      <c r="E45" s="266"/>
      <c r="F45" s="266"/>
      <c r="G45" s="266"/>
      <c r="H45" s="266"/>
      <c r="I45" s="266"/>
      <c r="J45" s="575">
        <f>IFERROR(YEAR('Overview - Section A'!$E$7),"")</f>
        <v>2018</v>
      </c>
      <c r="K45" s="576"/>
      <c r="L45" s="576"/>
      <c r="M45" s="577"/>
      <c r="N45" s="578">
        <f>IFERROR(YEAR('Overview - Section A'!$E$7)+1,"")</f>
        <v>2019</v>
      </c>
      <c r="O45" s="576"/>
      <c r="P45" s="576"/>
      <c r="Q45" s="577"/>
      <c r="R45" s="575">
        <f>IFERROR(YEAR('Overview - Section A'!$E$7)+2,"")</f>
        <v>2020</v>
      </c>
      <c r="S45" s="576"/>
      <c r="T45" s="576"/>
      <c r="U45" s="577"/>
      <c r="V45" s="575">
        <f>IFERROR(YEAR('Overview - Section A'!$E$7)+3,"")</f>
        <v>2021</v>
      </c>
      <c r="W45" s="576"/>
      <c r="X45" s="576"/>
      <c r="Y45" s="577"/>
      <c r="Z45" s="575">
        <f>IFERROR(YEAR('Overview - Section A'!$E$7)+4,"")</f>
        <v>2022</v>
      </c>
      <c r="AA45" s="576"/>
      <c r="AB45" s="576"/>
      <c r="AC45" s="577"/>
      <c r="AD45" s="579"/>
      <c r="AE45" s="576"/>
      <c r="AF45" s="576"/>
      <c r="AG45" s="576"/>
      <c r="AH45" s="576"/>
      <c r="AI45" s="298"/>
      <c r="AJ45" s="299"/>
    </row>
    <row r="46" spans="1:36" ht="139.5" customHeight="1" x14ac:dyDescent="0.3">
      <c r="A46" s="270" t="s">
        <v>187</v>
      </c>
      <c r="B46" s="271" t="s">
        <v>77</v>
      </c>
      <c r="C46" s="272" t="s">
        <v>202</v>
      </c>
      <c r="D46" s="283" t="s">
        <v>32</v>
      </c>
      <c r="E46" s="272" t="s">
        <v>33</v>
      </c>
      <c r="F46" s="272" t="s">
        <v>18</v>
      </c>
      <c r="G46" s="272" t="s">
        <v>19</v>
      </c>
      <c r="H46" s="272" t="s">
        <v>261</v>
      </c>
      <c r="I46" s="274" t="s">
        <v>11</v>
      </c>
      <c r="J46" s="270" t="s">
        <v>294</v>
      </c>
      <c r="K46" s="272" t="s">
        <v>8</v>
      </c>
      <c r="L46" s="272" t="s">
        <v>27</v>
      </c>
      <c r="M46" s="273" t="s">
        <v>144</v>
      </c>
      <c r="N46" s="270" t="s">
        <v>286</v>
      </c>
      <c r="O46" s="272" t="s">
        <v>8</v>
      </c>
      <c r="P46" s="272" t="s">
        <v>27</v>
      </c>
      <c r="Q46" s="273" t="s">
        <v>144</v>
      </c>
      <c r="R46" s="270" t="s">
        <v>286</v>
      </c>
      <c r="S46" s="272" t="s">
        <v>8</v>
      </c>
      <c r="T46" s="272" t="s">
        <v>27</v>
      </c>
      <c r="U46" s="273" t="s">
        <v>144</v>
      </c>
      <c r="V46" s="270" t="s">
        <v>286</v>
      </c>
      <c r="W46" s="272" t="s">
        <v>8</v>
      </c>
      <c r="X46" s="272" t="s">
        <v>27</v>
      </c>
      <c r="Y46" s="273" t="s">
        <v>144</v>
      </c>
      <c r="Z46" s="270" t="s">
        <v>286</v>
      </c>
      <c r="AA46" s="272" t="s">
        <v>8</v>
      </c>
      <c r="AB46" s="272" t="s">
        <v>27</v>
      </c>
      <c r="AC46" s="273" t="s">
        <v>144</v>
      </c>
      <c r="AD46" s="275" t="s">
        <v>288</v>
      </c>
      <c r="AE46" s="272" t="s">
        <v>289</v>
      </c>
      <c r="AF46" s="272" t="s">
        <v>290</v>
      </c>
      <c r="AG46" s="272" t="s">
        <v>291</v>
      </c>
      <c r="AH46" s="272" t="s">
        <v>292</v>
      </c>
      <c r="AI46" s="272" t="s">
        <v>293</v>
      </c>
      <c r="AJ46" s="273" t="s">
        <v>9</v>
      </c>
    </row>
    <row r="47" spans="1:36" s="227" customFormat="1" ht="60" customHeight="1" x14ac:dyDescent="0.4">
      <c r="A47" s="616">
        <v>1</v>
      </c>
      <c r="B47" s="570" t="str">
        <f>IFERROR(IF(INDEX('Impact Indicators - Section B'!B$9:B$25,MATCH('Print View'!$A47,'Impact Indicators - Section B'!$A$9:$A$25,0))&lt;&gt;"",INDEX('Impact Indicators - Section B'!B$9:B$25,MATCH('Print View'!$A47,'Impact Indicators - Section B'!$A$9:$A$25,0)),""),"")</f>
        <v>HIV I-6: Estimated percentage of child HIV infections from HIV-positive women delivering in the past 12 months</v>
      </c>
      <c r="C47" s="570" t="str">
        <f>IFERROR(IF(INDEX('Impact Indicators - Section B'!C$9:C$25,MATCH('Print View'!$A47,'Impact Indicators - Section B'!$A$9:$A$25,0))&lt;&gt;"",INDEX('Impact Indicators - Section B'!C$9:C$25,MATCH('Print View'!$A47,'Impact Indicators - Section B'!$A$9:$A$25,0)),""),"")</f>
        <v/>
      </c>
      <c r="D47" s="570" t="str">
        <f>IFERROR(IF(INDEX('Impact Indicators - Section B'!D$9:D$25,MATCH('Print View'!$A47,'Impact Indicators - Section B'!$A$9:$A$25,0))&lt;&gt;"",INDEX('Impact Indicators - Section B'!D$9:D$25,MATCH('Print View'!$A47,'Impact Indicators - Section B'!$A$9:$A$25,0)),""),"")</f>
        <v>12%</v>
      </c>
      <c r="E47" s="570" t="str">
        <f>IFERROR(IF(INDEX('Impact Indicators - Section B'!E$9:E$25,MATCH('Print View'!$A47,'Impact Indicators - Section B'!$A$9:$A$25,0))&lt;&gt;"",INDEX('Impact Indicators - Section B'!E$9:E$25,MATCH('Print View'!$A47,'Impact Indicators - Section B'!$A$9:$A$25,0)),""),"")</f>
        <v>2016</v>
      </c>
      <c r="F47" s="570" t="str">
        <f>IFERROR(IF(INDEX('Impact Indicators - Section B'!F$9:F$25,MATCH('Print View'!$A47,'Impact Indicators - Section B'!$A$9:$A$25,0))&lt;&gt;"",INDEX('Impact Indicators - Section B'!F$9:F$25,MATCH('Print View'!$A47,'Impact Indicators - Section B'!$A$9:$A$25,0)),""),"")</f>
        <v>HMIS</v>
      </c>
      <c r="G47" s="570" t="str">
        <f>IFERROR(IF(INDEX('Impact Indicators - Section B'!G$9:G$25,MATCH('Print View'!$A47,'Impact Indicators - Section B'!$A$9:$A$25,0))&lt;&gt;"",INDEX('Impact Indicators - Section B'!G$9:G$25,MATCH('Print View'!$A47,'Impact Indicators - Section B'!$A$9:$A$25,0)),""),"")</f>
        <v/>
      </c>
      <c r="H47" s="570" t="str">
        <f>IFERROR(IF(INDEX('Impact Indicators - Section B'!H$9:H$25,MATCH('Print View'!$A47,'Impact Indicators - Section B'!$A$9:$A$25,0))&lt;&gt;"",INDEX('Impact Indicators - Section B'!H$9:H$25,MATCH('Print View'!$A47,'Impact Indicators - Section B'!$A$9:$A$25,0)),""),"")</f>
        <v/>
      </c>
      <c r="I47" s="614" t="str">
        <f>IFERROR(IF(INDEX('Impact Indicators - Section B'!Q$9:Q$25,MATCH('Print View'!$A47,'Impact Indicators - Section B'!$A$9:$A$25,0))&lt;&gt;"",INDEX('Impact Indicators - Section B'!Q$9:Q$25,MATCH('Print View'!$A47,'Impact Indicators - Section B'!$A$9:$A$25,0)),""),"")</f>
        <v>Ghana</v>
      </c>
      <c r="J47" s="321" t="str">
        <f t="array" ref="J47">IFERROR(IF(INDEX('Impact Indicators - Section B'!D$29:D$120,MATCH('Print View'!$A47&amp;'Print View'!$J$45,'Impact Indicators - Section B'!$A$29:$A$120&amp;'Impact Indicators - Section B'!$C$29:$C$120,0))&lt;&gt;"",INDEX('Impact Indicators - Section B'!D$29:D$120,MATCH('Print View'!$A47&amp;'Print View'!$J$45,'Impact Indicators - Section B'!$A$29:$A$120&amp;'Impact Indicators - Section B'!$C$29:$C$120,0)),""),"")</f>
        <v/>
      </c>
      <c r="K47" s="554">
        <f t="array" ref="K47">IFERROR(IF(INDEX('Impact Indicators - Section B'!F$29:F$120,MATCH('Print View'!$A47&amp;'Print View'!$J$45,'Impact Indicators - Section B'!$A$29:$A$120&amp;'Impact Indicators - Section B'!$C$29:$C$120,0))&lt;&gt;"",INDEX('Impact Indicators - Section B'!F$29:F$120,MATCH('Print View'!$A47&amp;'Print View'!$J$45,'Impact Indicators - Section B'!$A$29:$A$120&amp;'Impact Indicators - Section B'!$C$29:$C$120,0)),""),"")</f>
        <v>10</v>
      </c>
      <c r="L47" s="556">
        <f t="array" ref="L47">IFERROR(IF(INDEX('Impact Indicators - Section B'!G$29:G$120,MATCH('Print View'!$A47&amp;'Print View'!$J$45,'Impact Indicators - Section B'!$A$29:$A$120&amp;'Impact Indicators - Section B'!$C$29:$C$120,0))&lt;&gt;"",INDEX('Impact Indicators - Section B'!G$29:G$120,MATCH('Print View'!$A47&amp;'Print View'!$J$45,'Impact Indicators - Section B'!$A$29:$A$120&amp;'Impact Indicators - Section B'!$C$29:$C$120,0)),""),"")</f>
        <v>43555</v>
      </c>
      <c r="M47" s="558" t="str">
        <f t="array" ref="M47">IFERROR(IF(INDEX('Impact Indicators - Section B'!H$29:H$120,MATCH('Print View'!$A47&amp;'Print View'!$J$45,'Impact Indicators - Section B'!$A$29:$A$120&amp;'Impact Indicators - Section B'!$C$29:$C$120,0))&lt;&gt;"",INDEX('Impact Indicators - Section B'!H$29:H$120,MATCH('Print View'!$A47&amp;'Print View'!$J$45,'Impact Indicators - Section B'!$A$29:$A$120&amp;'Impact Indicators - Section B'!$C$29:$C$120,0)),""),"")</f>
        <v/>
      </c>
      <c r="N47" s="321" t="str">
        <f t="array" ref="N47">IFERROR(IF(INDEX('Impact Indicators - Section B'!D$29:D$120,MATCH('Print View'!$A47&amp;'Print View'!$N$45,'Impact Indicators - Section B'!$A$29:$A$120&amp;'Impact Indicators - Section B'!$C$29:$C$120,0))&lt;&gt;"",INDEX('Impact Indicators - Section B'!D$29:D$120,MATCH('Print View'!$A47&amp;'Print View'!$N$45,'Impact Indicators - Section B'!$A$29:$A$120&amp;'Impact Indicators - Section B'!$C$29:$C$120,0)),""),"")</f>
        <v/>
      </c>
      <c r="O47" s="346" t="str">
        <f>IFERROR(IF(INDEX('Impact Indicators - Section B'!F$29:F$120,MATCH('Print View'!$A47&amp;'Print View'!$N$45,'Impact Indicators - Section B'!$A$29:$A$120&amp;'Impact Indicators - Section B'!$C$29:$C$120,0))&lt;&gt;"",INDEX('Impact Indicators - Section B'!F$29:F$120,MATCH('Print View'!$A47&amp;'Print View'!$N$45,'Impact Indicators - Section B'!$A$29:$A$120&amp;'Impact Indicators - Section B'!$C$29:$C$120,0)),""),"")</f>
        <v/>
      </c>
      <c r="P47" s="349">
        <f t="array" ref="P47">IFERROR(IF(INDEX('Impact Indicators - Section B'!G$29:G$120,MATCH('Print View'!$A47&amp;'Print View'!$N$45,'Impact Indicators - Section B'!$A$29:$A$120&amp;'Impact Indicators - Section B'!$C$29:$C$120,0))&lt;&gt;"",INDEX('Impact Indicators - Section B'!G$29:G$120,MATCH('Print View'!$A47&amp;'Print View'!$N$45,'Impact Indicators - Section B'!$A$29:$A$120&amp;'Impact Indicators - Section B'!$C$29:$C$120,0)),""),"")</f>
        <v>43921</v>
      </c>
      <c r="Q47" s="352" t="str">
        <f t="array" ref="Q47">IFERROR(IF(INDEX('Impact Indicators - Section B'!H$29:H$120,MATCH('Print View'!$A47&amp;'Print View'!$N$45,'Impact Indicators - Section B'!$A$29:$A$120&amp;'Impact Indicators - Section B'!$C$29:$C$120,0))&lt;&gt;"",INDEX('Impact Indicators - Section B'!H$29:H$120,MATCH('Print View'!$A47&amp;'Print View'!$N$45,'Impact Indicators - Section B'!$A$29:$A$120&amp;'Impact Indicators - Section B'!$C$29:$C$120,0)),""),"")</f>
        <v/>
      </c>
      <c r="R47" s="321" t="str">
        <f t="array" ref="R47">IFERROR(IF(INDEX('Impact Indicators - Section B'!D$29:D$120,MATCH('Print View'!$A47&amp;'Print View'!$R$45,'Impact Indicators - Section B'!$A$29:$A$120&amp;'Impact Indicators - Section B'!$C$29:$C$120,0))&lt;&gt;"",INDEX('Impact Indicators - Section B'!D$29:D$120,MATCH('Print View'!$A47&amp;'Print View'!$R$45,'Impact Indicators - Section B'!$A$29:$A$120&amp;'Impact Indicators - Section B'!$C$29:$C$120,0)),""),"")</f>
        <v/>
      </c>
      <c r="S47" s="344">
        <f t="array" ref="S47">IFERROR(IF(INDEX('Impact Indicators - Section B'!F$29:F$120,MATCH('Print View'!$A47&amp;'Print View'!$R$45,'Impact Indicators - Section B'!$A$29:$A$120&amp;'Impact Indicators - Section B'!$C$29:$C$120,0))&lt;&gt;"",INDEX('Impact Indicators - Section B'!F$29:F$120,MATCH('Print View'!$A47&amp;'Print View'!$R$45,'Impact Indicators - Section B'!$A$29:$A$120&amp;'Impact Indicators - Section B'!$C$29:$C$120,0)),""),"")</f>
        <v>4</v>
      </c>
      <c r="T47" s="347">
        <f t="array" ref="T47">IFERROR(IF(INDEX('Impact Indicators - Section B'!G$29:G$120,MATCH('Print View'!$A47&amp;'Print View'!$R$45,'Impact Indicators - Section B'!$A$29:$A$120&amp;'Impact Indicators - Section B'!$C$29:$C$120,0))&lt;&gt;"",INDEX('Impact Indicators - Section B'!G$29:G$120,MATCH('Print View'!$A47&amp;'Print View'!$R$45,'Impact Indicators - Section B'!$A$29:$A$120&amp;'Impact Indicators - Section B'!$C$29:$C$120,0)),""),"")</f>
        <v>44286</v>
      </c>
      <c r="U47" s="350" t="str">
        <f t="array" ref="U47">IFERROR(IF(INDEX('Impact Indicators - Section B'!H$29:H$120,MATCH('Print View'!$A47&amp;'Print View'!$R$45,'Impact Indicators - Section B'!$A$29:$A$120&amp;'Impact Indicators - Section B'!$C$29:$C$120,0))&lt;&gt;"",INDEX('Impact Indicators - Section B'!H$29:H$120,MATCH('Print View'!$A47&amp;'Print View'!$R$45,'Impact Indicators - Section B'!$A$29:$A$120&amp;'Impact Indicators - Section B'!$C$29:$C$120,0)),""),"")</f>
        <v/>
      </c>
      <c r="V47" s="321" t="str">
        <f t="array" ref="V47">IFERROR(IF(INDEX('Impact Indicators - Section B'!D$29:D$120,MATCH('Print View'!$A47&amp;'Print View'!$V$45,'Impact Indicators - Section B'!$A$29:$A$120&amp;'Impact Indicators - Section B'!$C$29:$C$120,0))&lt;&gt;"",INDEX('Impact Indicators - Section B'!D$29:D$120,MATCH('Print View'!$A47&amp;'Print View'!$V$45,'Impact Indicators - Section B'!$A$29:$A$120&amp;'Impact Indicators - Section B'!$C$29:$C$120,0)),""),"")</f>
        <v/>
      </c>
      <c r="W47" s="344" t="str">
        <f t="array" ref="W47">IFERROR(IF(INDEX('Impact Indicators - Section B'!F$29:F$120,MATCH('Print View'!$A47&amp;'Print View'!$V$45,'Impact Indicators - Section B'!$A$29:$A$120&amp;'Impact Indicators - Section B'!$C$29:$C$120,0))&lt;&gt;"",INDEX('Impact Indicators - Section B'!F$29:F$120,MATCH('Print View'!$A47&amp;'Print View'!$V$45,'Impact Indicators - Section B'!$A$29:$A$120&amp;'Impact Indicators - Section B'!$C$29:$C$120,0)),""),"")</f>
        <v/>
      </c>
      <c r="X47" s="347" t="str">
        <f t="array" ref="X47">IFERROR(IF(INDEX('Impact Indicators - Section B'!G$29:G$120,MATCH('Print View'!$A47&amp;'Print View'!$V$45,'Impact Indicators - Section B'!$A$29:$A$120&amp;'Impact Indicators - Section B'!$C$29:$C$120,0))&lt;&gt;"",INDEX('Impact Indicators - Section B'!G$29:G$120,MATCH('Print View'!$A47&amp;'Print View'!$V$45,'Impact Indicators - Section B'!$A$29:$A$120&amp;'Impact Indicators - Section B'!$C$29:$C$120,0)),""),"")</f>
        <v/>
      </c>
      <c r="Y47" s="350" t="str">
        <f t="array" ref="Y47">IFERROR(IF(INDEX('Impact Indicators - Section B'!H$29:H$120,MATCH('Print View'!$A47&amp;'Print View'!$V$45,'Impact Indicators - Section B'!$A$29:$A$120&amp;'Impact Indicators - Section B'!$C$29:$C$120,0))&lt;&gt;"",INDEX('Impact Indicators - Section B'!H$29:H$120,MATCH('Print View'!$A47&amp;'Print View'!$V$45,'Impact Indicators - Section B'!$A$29:$A$120&amp;'Impact Indicators - Section B'!$C$29:$C$120,0)),""),"")</f>
        <v/>
      </c>
      <c r="Z47" s="321" t="str">
        <f t="array" ref="Z47">IFERROR(IF(INDEX('Impact Indicators - Section B'!D$29:D$120,MATCH('Print View'!$A47&amp;'Print View'!$Z$45,'Impact Indicators - Section B'!$A$29:$A$120&amp;'Impact Indicators - Section B'!$C$29:$C$120,0))&lt;&gt;"",INDEX('Impact Indicators - Section B'!D$29:D$120,MATCH('Print View'!$A47&amp;'Print View'!$Z$45,'Impact Indicators - Section B'!$A$29:$A$120&amp;'Impact Indicators - Section B'!$C$29:$C$120,0)),""),"")</f>
        <v/>
      </c>
      <c r="AA47" s="554" t="str">
        <f t="array" ref="AA47">IFERROR(IF(INDEX('Impact Indicators - Section B'!J$29:J$120,MATCH('Print View'!$A47&amp;'Print View'!$Z$45,'Impact Indicators - Section B'!$A$29:$A$120&amp;'Impact Indicators - Section B'!$C$29:$C$120,0))&lt;&gt;"",INDEX('Impact Indicators - Section B'!J$29:J$120,MATCH('Print View'!$A47&amp;'Print View'!$Z$45,'Impact Indicators - Section B'!$A$29:$A$120&amp;'Impact Indicators - Section B'!$C$29:$C$120,0)),""),"")</f>
        <v/>
      </c>
      <c r="AB47" s="556" t="str">
        <f t="array" ref="AB47">IFERROR(IF(INDEX('Impact Indicators - Section B'!K$29:K$120,MATCH('Print View'!$A47&amp;'Print View'!$Z$45,'Impact Indicators - Section B'!$A$29:$A$120&amp;'Impact Indicators - Section B'!$C$29:$C$120,0))&lt;&gt;"",INDEX('Impact Indicators - Section B'!K$29:K$120,MATCH('Print View'!$A47&amp;'Print View'!$Z$45,'Impact Indicators - Section B'!$A$29:$A$120&amp;'Impact Indicators - Section B'!$C$29:$C$120,0)),""),"")</f>
        <v/>
      </c>
      <c r="AC47" s="558" t="str">
        <f t="array" ref="AC47">IFERROR(IF(INDEX('Impact Indicators - Section B'!L$29:L$120,MATCH('Print View'!$A47&amp;'Print View'!$Z45,'Impact Indicators - Section B'!$A$29:$A$120&amp;'Impact Indicators - Section B'!$C$29:$C$120,0))&lt;&gt;"",INDEX('Impact Indicators - Section B'!L$29:L$120,MATCH('Print View'!$A47&amp;'Print View'!$Z$45,'Impact Indicators - Section B'!$A$29:$A$120&amp;'Impact Indicators - Section B'!$C$29:$C$120,0)),""),"")</f>
        <v/>
      </c>
      <c r="AD47" s="322"/>
      <c r="AE47" s="323"/>
      <c r="AF47" s="323"/>
      <c r="AG47" s="323"/>
      <c r="AH47" s="323"/>
      <c r="AI47" s="323"/>
      <c r="AJ47" s="324" t="s">
        <v>287</v>
      </c>
    </row>
    <row r="48" spans="1:36" s="227" customFormat="1" ht="60" customHeight="1" x14ac:dyDescent="0.4">
      <c r="A48" s="616"/>
      <c r="B48" s="571"/>
      <c r="C48" s="571"/>
      <c r="D48" s="571"/>
      <c r="E48" s="571"/>
      <c r="F48" s="571"/>
      <c r="G48" s="571"/>
      <c r="H48" s="571"/>
      <c r="I48" s="614"/>
      <c r="J48" s="325" t="str">
        <f t="array" ref="J48">IFERROR(IF(INDEX('Impact Indicators - Section B'!E$29:E$120,MATCH('Print View'!$A47&amp;'Print View'!$J$45,'Impact Indicators - Section B'!$A$29:$A$120&amp;'Impact Indicators - Section B'!$C$29:$C$120,0))&lt;&gt;"",INDEX('Impact Indicators - Section B'!E$29:E$120,MATCH('Print View'!$A47&amp;'Print View'!$J$45,'Impact Indicators - Section B'!$A$29:$A$120&amp;'Impact Indicators - Section B'!$C$29:$C$120,0)),""),"")</f>
        <v/>
      </c>
      <c r="K48" s="555"/>
      <c r="L48" s="557"/>
      <c r="M48" s="559"/>
      <c r="N48" s="325" t="str">
        <f t="array" ref="N48">IFERROR(IF(INDEX('Impact Indicators - Section B'!E$29:E$120,MATCH('Print View'!$A47&amp;'Print View'!$N$45,'Impact Indicators - Section B'!$A$29:$A$120&amp;'Impact Indicators - Section B'!$C$29:$C$120,0))&lt;&gt;"",INDEX('Impact Indicators - Section B'!E$29:E$120,MATCH('Print View'!$A47&amp;'Print View'!$N$45,'Impact Indicators - Section B'!$A$29:$A$120&amp;'Impact Indicators - Section B'!$C$29:$C$120,0)),""),"")</f>
        <v/>
      </c>
      <c r="O48" s="345"/>
      <c r="P48" s="348"/>
      <c r="Q48" s="351"/>
      <c r="R48" s="353" t="str">
        <f>IFERROR(IF(INDEX('Impact Indicators - Section B'!E$29:E$120,MATCH('Print View'!$A47&amp;'Print View'!$R$45,'Impact Indicators - Section B'!$A$29:$A$120&amp;'Impact Indicators - Section B'!$C$29:$C$120,0))&lt;&gt;"",INDEX('Impact Indicators - Section B'!E$29:E$120,MATCH('Print View'!$A47&amp;'Print View'!$R$45,'Impact Indicators - Section B'!$A$29:$A$120&amp;'Impact Indicators - Section B'!$C$29:$C$120,0)),""),"")</f>
        <v/>
      </c>
      <c r="S48" s="345"/>
      <c r="T48" s="348"/>
      <c r="U48" s="351"/>
      <c r="V48" s="325" t="str">
        <f t="array" ref="V48">IFERROR(IF(INDEX('Impact Indicators - Section B'!E$29:E$120,MATCH('Print View'!$A47&amp;'Print View'!$V$45,'Impact Indicators - Section B'!$A$29:$A$120&amp;'Impact Indicators - Section B'!$C$29:$C$120,0))&lt;&gt;"",INDEX('Impact Indicators - Section B'!E$29:E$120,MATCH('Print View'!$A47&amp;'Print View'!$V$45,'Impact Indicators - Section B'!$A$29:$A$120&amp;'Impact Indicators - Section B'!$C$29:$C$120,0)),""),"")</f>
        <v/>
      </c>
      <c r="W48" s="345"/>
      <c r="X48" s="348"/>
      <c r="Y48" s="351"/>
      <c r="Z48" s="325" t="str">
        <f t="array" ref="Z48">IFERROR(IF(INDEX('Impact Indicators - Section B'!E$29:E$120,MATCH('Print View'!$A47&amp;'Print View'!$Z$45,'Impact Indicators - Section B'!$A$29:$A$120&amp;'Impact Indicators - Section B'!$C$29:$C$120,0))&lt;&gt;"",INDEX('Impact Indicators - Section B'!E$29:E$120,MATCH('Print View'!$A47&amp;'Print View'!$Z$45,'Impact Indicators - Section B'!$A$29:$A$120&amp;'Impact Indicators - Section B'!$C$29:$C$120,0)),""),"")</f>
        <v/>
      </c>
      <c r="AA48" s="555"/>
      <c r="AB48" s="557"/>
      <c r="AC48" s="559"/>
      <c r="AD48" s="326"/>
      <c r="AE48" s="327"/>
      <c r="AF48" s="327"/>
      <c r="AG48" s="327"/>
      <c r="AH48" s="327"/>
      <c r="AI48" s="327"/>
      <c r="AJ48" s="328"/>
    </row>
    <row r="49" spans="1:36" s="227" customFormat="1" ht="60" customHeight="1" x14ac:dyDescent="0.4">
      <c r="A49" s="615">
        <v>2</v>
      </c>
      <c r="B49" s="565" t="str">
        <f>IFERROR(IF(INDEX('Impact Indicators - Section B'!B$9:B$25,MATCH('Print View'!$A49,'Impact Indicators - Section B'!$A$9:$A$25,0))&lt;&gt;"",INDEX('Impact Indicators - Section B'!B$9:B$25,MATCH('Print View'!$A49,'Impact Indicators - Section B'!$A$9:$A$25,0)),""),"")</f>
        <v>HIV I-9a(M): Percentage of men who have sex with men who are living with HIV</v>
      </c>
      <c r="C49" s="565" t="str">
        <f>IFERROR(IF(INDEX('Impact Indicators - Section B'!C$9:C$25,MATCH('Print View'!$A49,'Impact Indicators - Section B'!$A$9:$A$25,0))&lt;&gt;"",INDEX('Impact Indicators - Section B'!C$9:C$25,MATCH('Print View'!$A49,'Impact Indicators - Section B'!$A$9:$A$25,0)),""),"")</f>
        <v/>
      </c>
      <c r="D49" s="565" t="str">
        <f>IFERROR(IF(INDEX('Impact Indicators - Section B'!D$9:D$25,MATCH('Print View'!$A49,'Impact Indicators - Section B'!$A$9:$A$25,0))&lt;&gt;"",INDEX('Impact Indicators - Section B'!D$9:D$25,MATCH('Print View'!$A49,'Impact Indicators - Section B'!$A$9:$A$25,0)),""),"")</f>
        <v>17.5%</v>
      </c>
      <c r="E49" s="565" t="str">
        <f>IFERROR(IF(INDEX('Impact Indicators - Section B'!E$9:E$25,MATCH('Print View'!$A49,'Impact Indicators - Section B'!$A$9:$A$25,0))&lt;&gt;"",INDEX('Impact Indicators - Section B'!E$9:E$25,MATCH('Print View'!$A49,'Impact Indicators - Section B'!$A$9:$A$25,0)),""),"")</f>
        <v>2011</v>
      </c>
      <c r="F49" s="565" t="str">
        <f>IFERROR(IF(INDEX('Impact Indicators - Section B'!F$9:F$25,MATCH('Print View'!$A49,'Impact Indicators - Section B'!$A$9:$A$25,0))&lt;&gt;"",INDEX('Impact Indicators - Section B'!F$9:F$25,MATCH('Print View'!$A49,'Impact Indicators - Section B'!$A$9:$A$25,0)),""),"")</f>
        <v>IBBSS</v>
      </c>
      <c r="G49" s="565" t="str">
        <f>IFERROR(IF(INDEX('Impact Indicators - Section B'!G$9:G$25,MATCH('Print View'!$A49,'Impact Indicators - Section B'!$A$9:$A$25,0))&lt;&gt;"",INDEX('Impact Indicators - Section B'!G$9:G$25,MATCH('Print View'!$A49,'Impact Indicators - Section B'!$A$9:$A$25,0)),""),"")</f>
        <v>Age</v>
      </c>
      <c r="H49" s="565" t="str">
        <f>IFERROR(IF(INDEX('Impact Indicators - Section B'!H$9:H$25,MATCH('Print View'!$A49,'Impact Indicators - Section B'!$A$9:$A$25,0))&lt;&gt;"",INDEX('Impact Indicators - Section B'!H$9:H$25,MATCH('Print View'!$A49,'Impact Indicators - Section B'!$A$9:$A$25,0)),""),"")</f>
        <v/>
      </c>
      <c r="I49" s="549" t="str">
        <f>IFERROR(IF(INDEX('Impact Indicators - Section B'!Q$9:Q$25,MATCH('Print View'!$A49,'Impact Indicators - Section B'!$A$9:$A$25,0))&lt;&gt;"",INDEX('Impact Indicators - Section B'!Q$9:Q$25,MATCH('Print View'!$A49,'Impact Indicators - Section B'!$A$9:$A$25,0)),""),"")</f>
        <v>Ghana</v>
      </c>
      <c r="J49" s="329" t="str">
        <f t="array" ref="J49">IFERROR(IF(INDEX('Impact Indicators - Section B'!D$29:D$120,MATCH('Print View'!$A49&amp;'Print View'!$J$45,'Impact Indicators - Section B'!$A$29:$A$120&amp;'Impact Indicators - Section B'!$C$29:$C$120,0))&lt;&gt;"",INDEX('Impact Indicators - Section B'!D$29:D$120,MATCH('Print View'!$A49&amp;'Print View'!$J$45,'Impact Indicators - Section B'!$A$29:$A$120&amp;'Impact Indicators - Section B'!$C$29:$C$120,0)),""),"")</f>
        <v/>
      </c>
      <c r="K49" s="545">
        <f t="array" ref="K49">IFERROR(IF(INDEX('Impact Indicators - Section B'!F$29:F$120,MATCH('Print View'!$A49&amp;'Print View'!$J$45,'Impact Indicators - Section B'!$A$29:$A$120&amp;'Impact Indicators - Section B'!$C$29:$C$120,0))&lt;&gt;"",INDEX('Impact Indicators - Section B'!F$29:F$120,MATCH('Print View'!$A49&amp;'Print View'!$J$45,'Impact Indicators - Section B'!$A$29:$A$120&amp;'Impact Indicators - Section B'!$C$29:$C$120,0)),""),"")</f>
        <v>13.1</v>
      </c>
      <c r="L49" s="547">
        <f t="array" ref="L49">IFERROR(IF(INDEX('Impact Indicators - Section B'!G$29:G$120,MATCH('Print View'!$A49&amp;'Print View'!$J$45,'Impact Indicators - Section B'!$A$29:$A$120&amp;'Impact Indicators - Section B'!$C$29:$C$120,0))&lt;&gt;"",INDEX('Impact Indicators - Section B'!G$29:G$120,MATCH('Print View'!$A49&amp;'Print View'!$J$45,'Impact Indicators - Section B'!$A$29:$A$120&amp;'Impact Indicators - Section B'!$C$29:$C$120,0)),""),"")</f>
        <v>43525</v>
      </c>
      <c r="M49" s="549" t="str">
        <f t="array" ref="M49">IFERROR(IF(INDEX('Impact Indicators - Section B'!H$29:H$120,MATCH('Print View'!$A49&amp;'Print View'!$J$45,'Impact Indicators - Section B'!$A$29:$A$120&amp;'Impact Indicators - Section B'!$C$29:$C$120,0))&lt;&gt;"",INDEX('Impact Indicators - Section B'!H$29:H$120,MATCH('Print View'!$A49&amp;'Print View'!$J$45,'Impact Indicators - Section B'!$A$29:$A$120&amp;'Impact Indicators - Section B'!$C$29:$C$120,0)),""),"")</f>
        <v/>
      </c>
      <c r="N49" s="329" t="str">
        <f t="array" ref="N49">IFERROR(IF(INDEX('Impact Indicators - Section B'!D$29:D$120,MATCH('Print View'!$A49&amp;'Print View'!$N$45,'Impact Indicators - Section B'!$A$29:$A$120&amp;'Impact Indicators - Section B'!$C$29:$C$120,0))&lt;&gt;"",INDEX('Impact Indicators - Section B'!D$29:D$120,MATCH('Print View'!$A49&amp;'Print View'!$N$45,'Impact Indicators - Section B'!$A$29:$A$120&amp;'Impact Indicators - Section B'!$C$29:$C$120,0)),""),"")</f>
        <v/>
      </c>
      <c r="O49" s="545" t="str">
        <f t="array" ref="O49">IFERROR(IF(INDEX('Impact Indicators - Section B'!J$29:J$120,MATCH('Print View'!$A49&amp;'Print View'!$N$45,'Impact Indicators - Section B'!$A$29:$A$120&amp;'Impact Indicators - Section B'!$C$29:$C$120,0))&lt;&gt;"",INDEX('Impact Indicators - Section B'!J$29:J$120,MATCH('Print View'!$A49&amp;'Print View'!$N$45,'Impact Indicators - Section B'!$A$29:$A$120&amp;'Impact Indicators - Section B'!$C$29:$C$120,0)),""),"")</f>
        <v>a1Y36000002qEXgEAM</v>
      </c>
      <c r="P49" s="547" t="b">
        <f t="array" ref="P49">IFERROR(IF(INDEX('Impact Indicators - Section B'!K$29:K$120,MATCH('Print View'!$A49&amp;'Print View'!$N$45,'Impact Indicators - Section B'!$A$29:$A$120&amp;'Impact Indicators - Section B'!$C$29:$C$120,0))&lt;&gt;"",INDEX('Impact Indicators - Section B'!K$29:K$120,MATCH('Print View'!$A49&amp;'Print View'!$N$45,'Impact Indicators - Section B'!$A$29:$A$120&amp;'Impact Indicators - Section B'!$C$29:$C$120,0)),""),"")</f>
        <v>1</v>
      </c>
      <c r="Q49" s="549" t="str">
        <f t="array" ref="Q49">IFERROR(IF(INDEX('Impact Indicators - Section B'!L$29:L$120,MATCH('Print View'!$A49&amp;'Print View'!$N47,'Impact Indicators - Section B'!$A$29:$A$120&amp;'Impact Indicators - Section B'!$C$29:$C$120,0))&lt;&gt;"",INDEX('Impact Indicators - Section B'!L$29:L$120,MATCH('Print View'!$A49&amp;'Print View'!$N$45,'Impact Indicators - Section B'!$A$29:$A$120&amp;'Impact Indicators - Section B'!$C$29:$C$120,0)),""),"")</f>
        <v>a1Y36000002qEXgEAM</v>
      </c>
      <c r="R49" s="329" t="str">
        <f t="array" ref="R49">IFERROR(IF(INDEX('Impact Indicators - Section B'!D$29:D$120,MATCH('Print View'!$A49&amp;'Print View'!$R$45,'Impact Indicators - Section B'!$A$29:$A$120&amp;'Impact Indicators - Section B'!$C$29:$C$120,0))&lt;&gt;"",INDEX('Impact Indicators - Section B'!D$29:D$120,MATCH('Print View'!$A49&amp;'Print View'!$R$45,'Impact Indicators - Section B'!$A$29:$A$120&amp;'Impact Indicators - Section B'!$C$29:$C$120,0)),""),"")</f>
        <v/>
      </c>
      <c r="S49" s="545" t="str">
        <f t="array" ref="S49">IFERROR(IF(INDEX('Impact Indicators - Section B'!J$29:J$120,MATCH('Print View'!$A49&amp;'Print View'!$R$45,'Impact Indicators - Section B'!$A$29:$A$120&amp;'Impact Indicators - Section B'!$C$29:$C$120,0))&lt;&gt;"",INDEX('Impact Indicators - Section B'!J$29:J$120,MATCH('Print View'!$A49&amp;'Print View'!$R$45,'Impact Indicators - Section B'!$A$29:$A$120&amp;'Impact Indicators - Section B'!$C$29:$C$120,0)),""),"")</f>
        <v>a1Y36000002qEXhEAM</v>
      </c>
      <c r="T49" s="547" t="b">
        <f t="array" ref="T49">IFERROR(IF(INDEX('Impact Indicators - Section B'!K$29:K$120,MATCH('Print View'!$A49&amp;'Print View'!$R$45,'Impact Indicators - Section B'!$A$29:$A$120&amp;'Impact Indicators - Section B'!$C$29:$C$120,0))&lt;&gt;"",INDEX('Impact Indicators - Section B'!K$29:K$120,MATCH('Print View'!$A49&amp;'Print View'!$R$45,'Impact Indicators - Section B'!$A$29:$A$120&amp;'Impact Indicators - Section B'!$C$29:$C$120,0)),""),"")</f>
        <v>1</v>
      </c>
      <c r="U49" s="549" t="str">
        <f t="array" ref="U49">IFERROR(IF(INDEX('Impact Indicators - Section B'!L$29:L$120,MATCH('Print View'!$A49&amp;'Print View'!$R47,'Impact Indicators - Section B'!$A$29:$A$120&amp;'Impact Indicators - Section B'!$C$29:$C$120,0))&lt;&gt;"",INDEX('Impact Indicators - Section B'!L$29:L$120,MATCH('Print View'!$A49&amp;'Print View'!$R$45,'Impact Indicators - Section B'!$A$29:$A$120&amp;'Impact Indicators - Section B'!$C$29:$C$120,0)),""),"")</f>
        <v>a1Y36000002qEXhEAM</v>
      </c>
      <c r="V49" s="329" t="str">
        <f t="array" ref="V49">IFERROR(IF(INDEX('Impact Indicators - Section B'!D$29:D$120,MATCH('Print View'!$A49&amp;'Print View'!$V$45,'Impact Indicators - Section B'!$A$29:$A$120&amp;'Impact Indicators - Section B'!$C$29:$C$120,0))&lt;&gt;"",INDEX('Impact Indicators - Section B'!D$29:D$120,MATCH('Print View'!$A49&amp;'Print View'!$V$45,'Impact Indicators - Section B'!$A$29:$A$120&amp;'Impact Indicators - Section B'!$C$29:$C$120,0)),""),"")</f>
        <v/>
      </c>
      <c r="W49" s="545" t="str">
        <f t="array" ref="W49">IFERROR(IF(INDEX('Impact Indicators - Section B'!J$29:J$120,MATCH('Print View'!$A49&amp;'Print View'!$V$45,'Impact Indicators - Section B'!$A$29:$A$120&amp;'Impact Indicators - Section B'!$C$29:$C$120,0))&lt;&gt;"",INDEX('Impact Indicators - Section B'!J$29:J$120,MATCH('Print View'!$A49&amp;'Print View'!$V$45,'Impact Indicators - Section B'!$A$29:$A$120&amp;'Impact Indicators - Section B'!$C$29:$C$120,0)),""),"")</f>
        <v/>
      </c>
      <c r="X49" s="547" t="str">
        <f t="array" ref="X49">IFERROR(IF(INDEX('Impact Indicators - Section B'!K$29:K$120,MATCH('Print View'!$A49&amp;'Print View'!$V$45,'Impact Indicators - Section B'!$A$29:$A$120&amp;'Impact Indicators - Section B'!$C$29:$C$120,0))&lt;&gt;"",INDEX('Impact Indicators - Section B'!K$29:K$120,MATCH('Print View'!$A49&amp;'Print View'!$V$45,'Impact Indicators - Section B'!$A$29:$A$120&amp;'Impact Indicators - Section B'!$C$29:$C$120,0)),""),"")</f>
        <v/>
      </c>
      <c r="Y49" s="549" t="str">
        <f t="array" ref="Y49">IFERROR(IF(INDEX('Impact Indicators - Section B'!L$29:L$120,MATCH('Print View'!$A49&amp;'Print View'!$V47,'Impact Indicators - Section B'!$A$29:$A$120&amp;'Impact Indicators - Section B'!$C$29:$C$120,0))&lt;&gt;"",INDEX('Impact Indicators - Section B'!L$29:L$120,MATCH('Print View'!$A49&amp;'Print View'!$V$45,'Impact Indicators - Section B'!$A$29:$A$120&amp;'Impact Indicators - Section B'!$C$29:$C$120,0)),""),"")</f>
        <v/>
      </c>
      <c r="Z49" s="329" t="str">
        <f t="array" ref="Z49">IFERROR(IF(INDEX('Impact Indicators - Section B'!D$29:D$120,MATCH('Print View'!$A49&amp;'Print View'!$Z$45,'Impact Indicators - Section B'!$A$29:$A$120&amp;'Impact Indicators - Section B'!$C$29:$C$120,0))&lt;&gt;"",INDEX('Impact Indicators - Section B'!D$29:D$120,MATCH('Print View'!$A49&amp;'Print View'!$Z$45,'Impact Indicators - Section B'!$A$29:$A$120&amp;'Impact Indicators - Section B'!$C$29:$C$120,0)),""),"")</f>
        <v/>
      </c>
      <c r="AA49" s="545" t="str">
        <f t="array" ref="AA49">IFERROR(IF(INDEX('Impact Indicators - Section B'!J$29:J$120,MATCH('Print View'!$A49&amp;'Print View'!$Z$45,'Impact Indicators - Section B'!$A$29:$A$120&amp;'Impact Indicators - Section B'!$C$29:$C$120,0))&lt;&gt;"",INDEX('Impact Indicators - Section B'!J$29:J$120,MATCH('Print View'!$A49&amp;'Print View'!$Z$45,'Impact Indicators - Section B'!$A$29:$A$120&amp;'Impact Indicators - Section B'!$C$29:$C$120,0)),""),"")</f>
        <v/>
      </c>
      <c r="AB49" s="547" t="str">
        <f t="array" ref="AB49">IFERROR(IF(INDEX('Impact Indicators - Section B'!K$29:K$120,MATCH('Print View'!$A49&amp;'Print View'!$Z$45,'Impact Indicators - Section B'!$A$29:$A$120&amp;'Impact Indicators - Section B'!$C$29:$C$120,0))&lt;&gt;"",INDEX('Impact Indicators - Section B'!K$29:K$120,MATCH('Print View'!$A49&amp;'Print View'!$Z$45,'Impact Indicators - Section B'!$A$29:$A$120&amp;'Impact Indicators - Section B'!$C$29:$C$120,0)),""),"")</f>
        <v/>
      </c>
      <c r="AC49" s="549" t="str">
        <f t="array" ref="AC49">IFERROR(IF(INDEX('Impact Indicators - Section B'!L$29:L$120,MATCH('Print View'!$A49&amp;'Print View'!$Z47,'Impact Indicators - Section B'!$A$29:$A$120&amp;'Impact Indicators - Section B'!$C$29:$C$120,0))&lt;&gt;"",INDEX('Impact Indicators - Section B'!L$29:L$120,MATCH('Print View'!$A49&amp;'Print View'!$Z$45,'Impact Indicators - Section B'!$A$29:$A$120&amp;'Impact Indicators - Section B'!$C$29:$C$120,0)),""),"")</f>
        <v/>
      </c>
      <c r="AD49" s="330"/>
      <c r="AE49" s="331"/>
      <c r="AF49" s="331"/>
      <c r="AG49" s="331"/>
      <c r="AH49" s="331"/>
      <c r="AI49" s="331"/>
      <c r="AJ49" s="332"/>
    </row>
    <row r="50" spans="1:36" s="227" customFormat="1" ht="60" customHeight="1" x14ac:dyDescent="0.4">
      <c r="A50" s="615"/>
      <c r="B50" s="566"/>
      <c r="C50" s="566"/>
      <c r="D50" s="566"/>
      <c r="E50" s="566"/>
      <c r="F50" s="566"/>
      <c r="G50" s="566"/>
      <c r="H50" s="566"/>
      <c r="I50" s="550"/>
      <c r="J50" s="333" t="str">
        <f t="array" ref="J50">IFERROR(IF(INDEX('Impact Indicators - Section B'!E$29:E$120,MATCH('Print View'!$A49&amp;'Print View'!$J$45,'Impact Indicators - Section B'!$A$29:$A$120&amp;'Impact Indicators - Section B'!$C$29:$C$120,0))&lt;&gt;"",INDEX('Impact Indicators - Section B'!E$29:E$120,MATCH('Print View'!$A49&amp;'Print View'!$J$45,'Impact Indicators - Section B'!$A$29:$A$120&amp;'Impact Indicators - Section B'!$C$29:$C$120,0)),""),"")</f>
        <v/>
      </c>
      <c r="K50" s="546"/>
      <c r="L50" s="548"/>
      <c r="M50" s="550"/>
      <c r="N50" s="333" t="str">
        <f t="array" ref="N50">IFERROR(IF(INDEX('Impact Indicators - Section B'!E$29:E$120,MATCH('Print View'!$A49&amp;'Print View'!$N$45,'Impact Indicators - Section B'!$A$29:$A$120&amp;'Impact Indicators - Section B'!$C$29:$C$120,0))&lt;&gt;"",INDEX('Impact Indicators - Section B'!E$29:E$120,MATCH('Print View'!$A49&amp;'Print View'!$N$45,'Impact Indicators - Section B'!$A$29:$A$120&amp;'Impact Indicators - Section B'!$C$29:$C$120,0)),""),"")</f>
        <v/>
      </c>
      <c r="O50" s="546"/>
      <c r="P50" s="548"/>
      <c r="Q50" s="550"/>
      <c r="R50" s="333" t="str">
        <f t="array" ref="R50">IFERROR(IF(INDEX('Impact Indicators - Section B'!E$29:E$120,MATCH('Print View'!$A49&amp;'Print View'!$N$45,'Impact Indicators - Section B'!$A$29:$A$120&amp;'Impact Indicators - Section B'!$C$29:$C$120,0))&lt;&gt;"",INDEX('Impact Indicators - Section B'!E$29:E$120,MATCH('Print View'!$A49&amp;'Print View'!$N$45,'Impact Indicators - Section B'!$A$29:$A$120&amp;'Impact Indicators - Section B'!$C$29:$C$120,0)),""),"")</f>
        <v/>
      </c>
      <c r="S50" s="546"/>
      <c r="T50" s="548"/>
      <c r="U50" s="550"/>
      <c r="V50" s="333" t="str">
        <f t="array" ref="V50">IFERROR(IF(INDEX('Impact Indicators - Section B'!E$29:E$120,MATCH('Print View'!$A49&amp;'Print View'!$V$45,'Impact Indicators - Section B'!$A$29:$A$120&amp;'Impact Indicators - Section B'!$C$29:$C$120,0))&lt;&gt;"",INDEX('Impact Indicators - Section B'!E$29:E$120,MATCH('Print View'!$A49&amp;'Print View'!$V$45,'Impact Indicators - Section B'!$A$29:$A$120&amp;'Impact Indicators - Section B'!$C$29:$C$120,0)),""),"")</f>
        <v/>
      </c>
      <c r="W50" s="546"/>
      <c r="X50" s="548"/>
      <c r="Y50" s="550"/>
      <c r="Z50" s="333" t="str">
        <f t="array" ref="Z50">IFERROR(IF(INDEX('Impact Indicators - Section B'!E$29:E$120,MATCH('Print View'!$A49&amp;'Print View'!$Z$45,'Impact Indicators - Section B'!$A$29:$A$120&amp;'Impact Indicators - Section B'!$C$29:$C$120,0))&lt;&gt;"",INDEX('Impact Indicators - Section B'!E$29:E$120,MATCH('Print View'!$A49&amp;'Print View'!$Z$45,'Impact Indicators - Section B'!$A$29:$A$120&amp;'Impact Indicators - Section B'!$C$29:$C$120,0)),""),"")</f>
        <v/>
      </c>
      <c r="AA50" s="546"/>
      <c r="AB50" s="548"/>
      <c r="AC50" s="550"/>
      <c r="AD50" s="334"/>
      <c r="AE50" s="335"/>
      <c r="AF50" s="335"/>
      <c r="AG50" s="335"/>
      <c r="AH50" s="335"/>
      <c r="AI50" s="335"/>
      <c r="AJ50" s="336" t="s">
        <v>287</v>
      </c>
    </row>
    <row r="51" spans="1:36" s="227" customFormat="1" ht="60" customHeight="1" x14ac:dyDescent="0.4">
      <c r="A51" s="616">
        <v>3</v>
      </c>
      <c r="B51" s="570" t="str">
        <f>IFERROR(IF(INDEX('Impact Indicators - Section B'!B$9:B$25,MATCH('Print View'!$A51,'Impact Indicators - Section B'!$A$9:$A$25,0))&lt;&gt;"",INDEX('Impact Indicators - Section B'!B$9:B$25,MATCH('Print View'!$A51,'Impact Indicators - Section B'!$A$9:$A$25,0)),""),"")</f>
        <v>HIV I-10(M): Percentage of sex workers who are living with HIV</v>
      </c>
      <c r="C51" s="570" t="str">
        <f>IFERROR(IF(INDEX('Impact Indicators - Section B'!C$9:C$25,MATCH('Print View'!$A51,'Impact Indicators - Section B'!$A$9:$A$25,0))&lt;&gt;"",INDEX('Impact Indicators - Section B'!C$9:C$25,MATCH('Print View'!$A51,'Impact Indicators - Section B'!$A$9:$A$25,0)),""),"")</f>
        <v/>
      </c>
      <c r="D51" s="570" t="str">
        <f>IFERROR(IF(INDEX('Impact Indicators - Section B'!D$9:D$25,MATCH('Print View'!$A51,'Impact Indicators - Section B'!$A$9:$A$25,0))&lt;&gt;"",INDEX('Impact Indicators - Section B'!D$9:D$25,MATCH('Print View'!$A51,'Impact Indicators - Section B'!$A$9:$A$25,0)),""),"")</f>
        <v>7%</v>
      </c>
      <c r="E51" s="570" t="str">
        <f>IFERROR(IF(INDEX('Impact Indicators - Section B'!E$9:E$25,MATCH('Print View'!$A51,'Impact Indicators - Section B'!$A$9:$A$25,0))&lt;&gt;"",INDEX('Impact Indicators - Section B'!E$9:E$25,MATCH('Print View'!$A51,'Impact Indicators - Section B'!$A$9:$A$25,0)),""),"")</f>
        <v>2015</v>
      </c>
      <c r="F51" s="570" t="str">
        <f>IFERROR(IF(INDEX('Impact Indicators - Section B'!F$9:F$25,MATCH('Print View'!$A51,'Impact Indicators - Section B'!$A$9:$A$25,0))&lt;&gt;"",INDEX('Impact Indicators - Section B'!F$9:F$25,MATCH('Print View'!$A51,'Impact Indicators - Section B'!$A$9:$A$25,0)),""),"")</f>
        <v>IBBSS</v>
      </c>
      <c r="G51" s="570" t="str">
        <f>IFERROR(IF(INDEX('Impact Indicators - Section B'!G$9:G$25,MATCH('Print View'!$A51,'Impact Indicators - Section B'!$A$9:$A$25,0))&lt;&gt;"",INDEX('Impact Indicators - Section B'!G$9:G$25,MATCH('Print View'!$A51,'Impact Indicators - Section B'!$A$9:$A$25,0)),""),"")</f>
        <v>Age</v>
      </c>
      <c r="H51" s="567" t="str">
        <f>IFERROR(IF(INDEX('Impact Indicators - Section B'!H$9:H$25,MATCH('Print View'!$A51,'Impact Indicators - Section B'!$A$9:$A$25,0))&lt;&gt;"",INDEX('Impact Indicators - Section B'!H$9:H$25,MATCH('Print View'!$A51,'Impact Indicators - Section B'!$A$9:$A$25,0)),""),"")</f>
        <v/>
      </c>
      <c r="I51" s="558" t="str">
        <f>IFERROR(IF(INDEX('Impact Indicators - Section B'!Q$9:Q$25,MATCH('Print View'!$A51,'Impact Indicators - Section B'!$A$9:$A$25,0))&lt;&gt;"",INDEX('Impact Indicators - Section B'!Q$9:Q$25,MATCH('Print View'!$A51,'Impact Indicators - Section B'!$A$9:$A$25,0)),""),"")</f>
        <v>Ghana</v>
      </c>
      <c r="J51" s="337" t="str">
        <f t="array" ref="J51">IFERROR(IF(INDEX('Impact Indicators - Section B'!D$29:D$120,MATCH('Print View'!$A51&amp;'Print View'!$J$45,'Impact Indicators - Section B'!$A$29:$A$120&amp;'Impact Indicators - Section B'!$C$29:$C$120,0))&lt;&gt;"",INDEX('Impact Indicators - Section B'!D$29:D$120,MATCH('Print View'!$A51&amp;'Print View'!$J$45,'Impact Indicators - Section B'!$A$29:$A$120&amp;'Impact Indicators - Section B'!$C$29:$C$120,0)),""),"")</f>
        <v/>
      </c>
      <c r="K51" s="554">
        <f t="array" ref="K51">IFERROR(IF(INDEX('Impact Indicators - Section B'!F$29:F$120,MATCH('Print View'!$A51&amp;'Print View'!$J$45,'Impact Indicators - Section B'!$A$29:$A$120&amp;'Impact Indicators - Section B'!$C$29:$C$120,0))&lt;&gt;"",INDEX('Impact Indicators - Section B'!F$29:F$120,MATCH('Print View'!$A51&amp;'Print View'!$J$45,'Impact Indicators - Section B'!$A$29:$A$120&amp;'Impact Indicators - Section B'!$C$29:$C$120,0)),""),"")</f>
        <v>7</v>
      </c>
      <c r="L51" s="556">
        <f t="array" ref="L51">IFERROR(IF(INDEX('Impact Indicators - Section B'!G$29:G$120,MATCH('Print View'!$A51&amp;'Print View'!$J$45,'Impact Indicators - Section B'!$A$29:$A$120&amp;'Impact Indicators - Section B'!$C$29:$C$120,0))&lt;&gt;"",INDEX('Impact Indicators - Section B'!G$29:G$120,MATCH('Print View'!$A51&amp;'Print View'!$J$45,'Impact Indicators - Section B'!$A$29:$A$120&amp;'Impact Indicators - Section B'!$C$29:$C$120,0)),""),"")</f>
        <v>43525</v>
      </c>
      <c r="M51" s="558" t="str">
        <f t="array" ref="M51">IFERROR(IF(INDEX('Impact Indicators - Section B'!H$29:H$120,MATCH('Print View'!$A51&amp;'Print View'!$J$45,'Impact Indicators - Section B'!$A$29:$A$120&amp;'Impact Indicators - Section B'!$C$29:$C$120,0))&lt;&gt;"",INDEX('Impact Indicators - Section B'!H$29:H$120,MATCH('Print View'!$A51&amp;'Print View'!$J$45,'Impact Indicators - Section B'!$A$29:$A$120&amp;'Impact Indicators - Section B'!$C$29:$C$120,0)),""),"")</f>
        <v/>
      </c>
      <c r="N51" s="337" t="str">
        <f t="array" ref="N51">IFERROR(IF(INDEX('Impact Indicators - Section B'!D$29:D$120,MATCH('Print View'!$A51&amp;'Print View'!$N$45,'Impact Indicators - Section B'!$A$29:$A$120&amp;'Impact Indicators - Section B'!$C$29:$C$120,0))&lt;&gt;"",INDEX('Impact Indicators - Section B'!D$29:D$120,MATCH('Print View'!$A51&amp;'Print View'!$N$45,'Impact Indicators - Section B'!$A$29:$A$120&amp;'Impact Indicators - Section B'!$C$29:$C$120,0)),""),"")</f>
        <v/>
      </c>
      <c r="O51" s="554" t="str">
        <f t="array" ref="O51">IFERROR(IF(INDEX('Impact Indicators - Section B'!J$29:J$120,MATCH('Print View'!$A51&amp;'Print View'!$N$45,'Impact Indicators - Section B'!$A$29:$A$120&amp;'Impact Indicators - Section B'!$C$29:$C$120,0))&lt;&gt;"",INDEX('Impact Indicators - Section B'!J$29:J$120,MATCH('Print View'!$A51&amp;'Print View'!$N$45,'Impact Indicators - Section B'!$A$29:$A$120&amp;'Impact Indicators - Section B'!$C$29:$C$120,0)),""),"")</f>
        <v>a1Y36000002qEXgEAM</v>
      </c>
      <c r="P51" s="556" t="b">
        <f t="array" ref="P51">IFERROR(IF(INDEX('Impact Indicators - Section B'!K$29:K$120,MATCH('Print View'!$A51&amp;'Print View'!$N$45,'Impact Indicators - Section B'!$A$29:$A$120&amp;'Impact Indicators - Section B'!$C$29:$C$120,0))&lt;&gt;"",INDEX('Impact Indicators - Section B'!K$29:K$120,MATCH('Print View'!$A51&amp;'Print View'!$N$45,'Impact Indicators - Section B'!$A$29:$A$120&amp;'Impact Indicators - Section B'!$C$29:$C$120,0)),""),"")</f>
        <v>1</v>
      </c>
      <c r="Q51" s="558" t="str">
        <f t="array" ref="Q51">IFERROR(IF(INDEX('Impact Indicators - Section B'!L$29:L$120,MATCH('Print View'!$A51&amp;'Print View'!$N49,'Impact Indicators - Section B'!$A$29:$A$120&amp;'Impact Indicators - Section B'!$C$29:$C$120,0))&lt;&gt;"",INDEX('Impact Indicators - Section B'!L$29:L$120,MATCH('Print View'!$A51&amp;'Print View'!$N$45,'Impact Indicators - Section B'!$A$29:$A$120&amp;'Impact Indicators - Section B'!$C$29:$C$120,0)),""),"")</f>
        <v>a1Y36000002qEXgEAM</v>
      </c>
      <c r="R51" s="337" t="str">
        <f t="array" ref="R51">IFERROR(IF(INDEX('Impact Indicators - Section B'!D$29:D$120,MATCH('Print View'!$A51&amp;'Print View'!$R$45,'Impact Indicators - Section B'!$A$29:$A$120&amp;'Impact Indicators - Section B'!$C$29:$C$120,0))&lt;&gt;"",INDEX('Impact Indicators - Section B'!D$29:D$120,MATCH('Print View'!$A51&amp;'Print View'!$R$45,'Impact Indicators - Section B'!$A$29:$A$120&amp;'Impact Indicators - Section B'!$C$29:$C$120,0)),""),"")</f>
        <v/>
      </c>
      <c r="S51" s="554" t="str">
        <f t="array" ref="S51">IFERROR(IF(INDEX('Impact Indicators - Section B'!J$29:J$120,MATCH('Print View'!$A51&amp;'Print View'!$R$45,'Impact Indicators - Section B'!$A$29:$A$120&amp;'Impact Indicators - Section B'!$C$29:$C$120,0))&lt;&gt;"",INDEX('Impact Indicators - Section B'!J$29:J$120,MATCH('Print View'!$A51&amp;'Print View'!$R$45,'Impact Indicators - Section B'!$A$29:$A$120&amp;'Impact Indicators - Section B'!$C$29:$C$120,0)),""),"")</f>
        <v>a1Y36000002qEXhEAM</v>
      </c>
      <c r="T51" s="556" t="b">
        <f t="array" ref="T51">IFERROR(IF(INDEX('Impact Indicators - Section B'!K$29:K$120,MATCH('Print View'!$A51&amp;'Print View'!$R$45,'Impact Indicators - Section B'!$A$29:$A$120&amp;'Impact Indicators - Section B'!$C$29:$C$120,0))&lt;&gt;"",INDEX('Impact Indicators - Section B'!K$29:K$120,MATCH('Print View'!$A51&amp;'Print View'!$R$45,'Impact Indicators - Section B'!$A$29:$A$120&amp;'Impact Indicators - Section B'!$C$29:$C$120,0)),""),"")</f>
        <v>1</v>
      </c>
      <c r="U51" s="558" t="str">
        <f t="array" ref="U51">IFERROR(IF(INDEX('Impact Indicators - Section B'!L$29:L$120,MATCH('Print View'!$A51&amp;'Print View'!$R49,'Impact Indicators - Section B'!$A$29:$A$120&amp;'Impact Indicators - Section B'!$C$29:$C$120,0))&lt;&gt;"",INDEX('Impact Indicators - Section B'!L$29:L$120,MATCH('Print View'!$A51&amp;'Print View'!$R$45,'Impact Indicators - Section B'!$A$29:$A$120&amp;'Impact Indicators - Section B'!$C$29:$C$120,0)),""),"")</f>
        <v>a1Y36000002qEXhEAM</v>
      </c>
      <c r="V51" s="337" t="str">
        <f t="array" ref="V51">IFERROR(IF(INDEX('Impact Indicators - Section B'!D$29:D$120,MATCH('Print View'!$A51&amp;'Print View'!$V$45,'Impact Indicators - Section B'!$A$29:$A$120&amp;'Impact Indicators - Section B'!$C$29:$C$120,0))&lt;&gt;"",INDEX('Impact Indicators - Section B'!D$29:D$120,MATCH('Print View'!$A51&amp;'Print View'!$V$45,'Impact Indicators - Section B'!$A$29:$A$120&amp;'Impact Indicators - Section B'!$C$29:$C$120,0)),""),"")</f>
        <v/>
      </c>
      <c r="W51" s="554" t="str">
        <f t="array" ref="W51">IFERROR(IF(INDEX('Impact Indicators - Section B'!J$29:J$120,MATCH('Print View'!$A51&amp;'Print View'!$V$45,'Impact Indicators - Section B'!$A$29:$A$120&amp;'Impact Indicators - Section B'!$C$29:$C$120,0))&lt;&gt;"",INDEX('Impact Indicators - Section B'!J$29:J$120,MATCH('Print View'!$A51&amp;'Print View'!$V$45,'Impact Indicators - Section B'!$A$29:$A$120&amp;'Impact Indicators - Section B'!$C$29:$C$120,0)),""),"")</f>
        <v/>
      </c>
      <c r="X51" s="556" t="str">
        <f t="array" ref="X51">IFERROR(IF(INDEX('Impact Indicators - Section B'!K$29:K$120,MATCH('Print View'!$A51&amp;'Print View'!$V$45,'Impact Indicators - Section B'!$A$29:$A$120&amp;'Impact Indicators - Section B'!$C$29:$C$120,0))&lt;&gt;"",INDEX('Impact Indicators - Section B'!K$29:K$120,MATCH('Print View'!$A51&amp;'Print View'!$V$45,'Impact Indicators - Section B'!$A$29:$A$120&amp;'Impact Indicators - Section B'!$C$29:$C$120,0)),""),"")</f>
        <v/>
      </c>
      <c r="Y51" s="558" t="str">
        <f t="array" ref="Y51">IFERROR(IF(INDEX('Impact Indicators - Section B'!L$29:L$120,MATCH('Print View'!$A51&amp;'Print View'!$V49,'Impact Indicators - Section B'!$A$29:$A$120&amp;'Impact Indicators - Section B'!$C$29:$C$120,0))&lt;&gt;"",INDEX('Impact Indicators - Section B'!L$29:L$120,MATCH('Print View'!$A51&amp;'Print View'!$V$45,'Impact Indicators - Section B'!$A$29:$A$120&amp;'Impact Indicators - Section B'!$C$29:$C$120,0)),""),"")</f>
        <v/>
      </c>
      <c r="Z51" s="337" t="str">
        <f t="array" ref="Z51">IFERROR(IF(INDEX('Impact Indicators - Section B'!D$29:D$120,MATCH('Print View'!$A51&amp;'Print View'!$Z$45,'Impact Indicators - Section B'!$A$29:$A$120&amp;'Impact Indicators - Section B'!$C$29:$C$120,0))&lt;&gt;"",INDEX('Impact Indicators - Section B'!D$29:D$120,MATCH('Print View'!$A51&amp;'Print View'!$Z$45,'Impact Indicators - Section B'!$A$29:$A$120&amp;'Impact Indicators - Section B'!$C$29:$C$120,0)),""),"")</f>
        <v/>
      </c>
      <c r="AA51" s="554" t="str">
        <f t="array" ref="AA51">IFERROR(IF(INDEX('Impact Indicators - Section B'!J$29:J$120,MATCH('Print View'!$A51&amp;'Print View'!$Z$45,'Impact Indicators - Section B'!$A$29:$A$120&amp;'Impact Indicators - Section B'!$C$29:$C$120,0))&lt;&gt;"",INDEX('Impact Indicators - Section B'!J$29:J$120,MATCH('Print View'!$A51&amp;'Print View'!$Z$45,'Impact Indicators - Section B'!$A$29:$A$120&amp;'Impact Indicators - Section B'!$C$29:$C$120,0)),""),"")</f>
        <v/>
      </c>
      <c r="AB51" s="556" t="str">
        <f t="array" ref="AB51">IFERROR(IF(INDEX('Impact Indicators - Section B'!K$29:K$120,MATCH('Print View'!$A51&amp;'Print View'!$Z$45,'Impact Indicators - Section B'!$A$29:$A$120&amp;'Impact Indicators - Section B'!$C$29:$C$120,0))&lt;&gt;"",INDEX('Impact Indicators - Section B'!K$29:K$120,MATCH('Print View'!$A51&amp;'Print View'!$Z$45,'Impact Indicators - Section B'!$A$29:$A$120&amp;'Impact Indicators - Section B'!$C$29:$C$120,0)),""),"")</f>
        <v/>
      </c>
      <c r="AC51" s="558" t="str">
        <f t="array" ref="AC51">IFERROR(IF(INDEX('Impact Indicators - Section B'!L$29:L$120,MATCH('Print View'!$A51&amp;'Print View'!$Z49,'Impact Indicators - Section B'!$A$29:$A$120&amp;'Impact Indicators - Section B'!$C$29:$C$120,0))&lt;&gt;"",INDEX('Impact Indicators - Section B'!L$29:L$120,MATCH('Print View'!$A51&amp;'Print View'!$Z$45,'Impact Indicators - Section B'!$A$29:$A$120&amp;'Impact Indicators - Section B'!$C$29:$C$120,0)),""),"")</f>
        <v/>
      </c>
      <c r="AD51" s="322"/>
      <c r="AE51" s="323"/>
      <c r="AF51" s="323"/>
      <c r="AG51" s="323"/>
      <c r="AH51" s="323"/>
      <c r="AI51" s="323"/>
      <c r="AJ51" s="564" t="s">
        <v>287</v>
      </c>
    </row>
    <row r="52" spans="1:36" s="227" customFormat="1" ht="60" customHeight="1" x14ac:dyDescent="0.4">
      <c r="A52" s="616"/>
      <c r="B52" s="571"/>
      <c r="C52" s="571"/>
      <c r="D52" s="571"/>
      <c r="E52" s="571"/>
      <c r="F52" s="571"/>
      <c r="G52" s="571"/>
      <c r="H52" s="569"/>
      <c r="I52" s="559"/>
      <c r="J52" s="325" t="str">
        <f t="array" ref="J52">IFERROR(IF(INDEX('Impact Indicators - Section B'!E$29:E$120,MATCH('Print View'!$A51&amp;'Print View'!$J$45,'Impact Indicators - Section B'!$A$29:$A$120&amp;'Impact Indicators - Section B'!$C$29:$C$120,0))&lt;&gt;"",INDEX('Impact Indicators - Section B'!E$29:E$120,MATCH('Print View'!$A51&amp;'Print View'!$J$45,'Impact Indicators - Section B'!$A$29:$A$120&amp;'Impact Indicators - Section B'!$C$29:$C$120,0)),""),"")</f>
        <v/>
      </c>
      <c r="K52" s="555"/>
      <c r="L52" s="557"/>
      <c r="M52" s="559"/>
      <c r="N52" s="325" t="str">
        <f t="array" ref="N52">IFERROR(IF(INDEX('Impact Indicators - Section B'!E$29:E$120,MATCH('Print View'!$A51&amp;'Print View'!$N$45,'Impact Indicators - Section B'!$A$29:$A$120&amp;'Impact Indicators - Section B'!$C$29:$C$120,0))&lt;&gt;"",INDEX('Impact Indicators - Section B'!E$29:E$120,MATCH('Print View'!$A51&amp;'Print View'!$N$45,'Impact Indicators - Section B'!$A$29:$A$120&amp;'Impact Indicators - Section B'!$C$29:$C$120,0)),""),"")</f>
        <v/>
      </c>
      <c r="O52" s="555"/>
      <c r="P52" s="557"/>
      <c r="Q52" s="559"/>
      <c r="R52" s="325" t="str">
        <f t="array" ref="R52">IFERROR(IF(INDEX('Impact Indicators - Section B'!E$29:E$120,MATCH('Print View'!$A51&amp;'Print View'!$N$45,'Impact Indicators - Section B'!$A$29:$A$120&amp;'Impact Indicators - Section B'!$C$29:$C$120,0))&lt;&gt;"",INDEX('Impact Indicators - Section B'!E$29:E$120,MATCH('Print View'!$A51&amp;'Print View'!$N$45,'Impact Indicators - Section B'!$A$29:$A$120&amp;'Impact Indicators - Section B'!$C$29:$C$120,0)),""),"")</f>
        <v/>
      </c>
      <c r="S52" s="555"/>
      <c r="T52" s="557"/>
      <c r="U52" s="559"/>
      <c r="V52" s="325" t="str">
        <f t="array" ref="V52">IFERROR(IF(INDEX('Impact Indicators - Section B'!E$29:E$120,MATCH('Print View'!$A51&amp;'Print View'!$V$45,'Impact Indicators - Section B'!$A$29:$A$120&amp;'Impact Indicators - Section B'!$C$29:$C$120,0))&lt;&gt;"",INDEX('Impact Indicators - Section B'!E$29:E$120,MATCH('Print View'!$A51&amp;'Print View'!$V$45,'Impact Indicators - Section B'!$A$29:$A$120&amp;'Impact Indicators - Section B'!$C$29:$C$120,0)),""),"")</f>
        <v/>
      </c>
      <c r="W52" s="555"/>
      <c r="X52" s="557"/>
      <c r="Y52" s="559"/>
      <c r="Z52" s="325" t="str">
        <f t="array" ref="Z52">IFERROR(IF(INDEX('Impact Indicators - Section B'!E$29:E$120,MATCH('Print View'!$A51&amp;'Print View'!$Z$45,'Impact Indicators - Section B'!$A$29:$A$120&amp;'Impact Indicators - Section B'!$C$29:$C$120,0))&lt;&gt;"",INDEX('Impact Indicators - Section B'!E$29:E$120,MATCH('Print View'!$A51&amp;'Print View'!$Z$45,'Impact Indicators - Section B'!$A$29:$A$120&amp;'Impact Indicators - Section B'!$C$29:$C$120,0)),""),"")</f>
        <v/>
      </c>
      <c r="AA52" s="555"/>
      <c r="AB52" s="557"/>
      <c r="AC52" s="559"/>
      <c r="AD52" s="326"/>
      <c r="AE52" s="327"/>
      <c r="AF52" s="327"/>
      <c r="AG52" s="327"/>
      <c r="AH52" s="327"/>
      <c r="AI52" s="323"/>
      <c r="AJ52" s="564" t="s">
        <v>287</v>
      </c>
    </row>
    <row r="53" spans="1:36" s="227" customFormat="1" ht="60" customHeight="1" x14ac:dyDescent="0.4">
      <c r="A53" s="615">
        <v>4</v>
      </c>
      <c r="B53" s="565" t="str">
        <f>IFERROR(IF(INDEX('Impact Indicators - Section B'!B$9:B$25,MATCH('Print View'!$A53,'Impact Indicators - Section B'!$A$9:$A$25,0))&lt;&gt;"",INDEX('Impact Indicators - Section B'!B$9:B$25,MATCH('Print View'!$A53,'Impact Indicators - Section B'!$A$9:$A$25,0)),""),"")</f>
        <v/>
      </c>
      <c r="C53" s="565" t="str">
        <f>IFERROR(IF(INDEX('Impact Indicators - Section B'!C$9:C$25,MATCH('Print View'!$A53,'Impact Indicators - Section B'!$A$9:$A$25,0))&lt;&gt;"",INDEX('Impact Indicators - Section B'!C$9:C$25,MATCH('Print View'!$A53,'Impact Indicators - Section B'!$A$9:$A$25,0)),""),"")</f>
        <v/>
      </c>
      <c r="D53" s="565" t="str">
        <f>IFERROR(IF(INDEX('Impact Indicators - Section B'!D$9:D$25,MATCH('Print View'!$A53,'Impact Indicators - Section B'!$A$9:$A$25,0))&lt;&gt;"",INDEX('Impact Indicators - Section B'!D$9:D$25,MATCH('Print View'!$A53,'Impact Indicators - Section B'!$A$9:$A$25,0)),""),"")</f>
        <v/>
      </c>
      <c r="E53" s="565" t="str">
        <f>IFERROR(IF(INDEX('Impact Indicators - Section B'!E$9:E$25,MATCH('Print View'!$A53,'Impact Indicators - Section B'!$A$9:$A$25,0))&lt;&gt;"",INDEX('Impact Indicators - Section B'!E$9:E$25,MATCH('Print View'!$A53,'Impact Indicators - Section B'!$A$9:$A$25,0)),""),"")</f>
        <v/>
      </c>
      <c r="F53" s="565" t="str">
        <f>IFERROR(IF(INDEX('Impact Indicators - Section B'!F$9:F$25,MATCH('Print View'!$A53,'Impact Indicators - Section B'!$A$9:$A$25,0))&lt;&gt;"",INDEX('Impact Indicators - Section B'!F$9:F$25,MATCH('Print View'!$A53,'Impact Indicators - Section B'!$A$9:$A$25,0)),""),"")</f>
        <v/>
      </c>
      <c r="G53" s="565" t="str">
        <f>IFERROR(IF(INDEX('Impact Indicators - Section B'!G$9:G$25,MATCH('Print View'!$A53,'Impact Indicators - Section B'!$A$9:$A$25,0))&lt;&gt;"",INDEX('Impact Indicators - Section B'!G$9:G$25,MATCH('Print View'!$A53,'Impact Indicators - Section B'!$A$9:$A$25,0)),""),"")</f>
        <v/>
      </c>
      <c r="H53" s="565" t="str">
        <f>IFERROR(IF(INDEX('Impact Indicators - Section B'!H$9:H$25,MATCH('Print View'!$A53,'Impact Indicators - Section B'!$A$9:$A$25,0))&lt;&gt;"",INDEX('Impact Indicators - Section B'!H$9:H$25,MATCH('Print View'!$A53,'Impact Indicators - Section B'!$A$9:$A$25,0)),""),"")</f>
        <v/>
      </c>
      <c r="I53" s="549" t="str">
        <f>IFERROR(IF(INDEX('Impact Indicators - Section B'!Q$9:Q$25,MATCH('Print View'!$A53,'Impact Indicators - Section B'!$A$9:$A$25,0))&lt;&gt;"",INDEX('Impact Indicators - Section B'!Q$9:Q$25,MATCH('Print View'!$A53,'Impact Indicators - Section B'!$A$9:$A$25,0)),""),"")</f>
        <v/>
      </c>
      <c r="J53" s="329" t="str">
        <f t="array" ref="J53">IFERROR(IF(INDEX('Impact Indicators - Section B'!D$29:D$120,MATCH('Print View'!$A53&amp;'Print View'!$J$45,'Impact Indicators - Section B'!$A$29:$A$120&amp;'Impact Indicators - Section B'!$C$29:$C$120,0))&lt;&gt;"",INDEX('Impact Indicators - Section B'!D$29:D$120,MATCH('Print View'!$A53&amp;'Print View'!$J$45,'Impact Indicators - Section B'!$A$29:$A$120&amp;'Impact Indicators - Section B'!$C$29:$C$120,0)),""),"")</f>
        <v/>
      </c>
      <c r="K53" s="545" t="str">
        <f t="array" ref="K53">IFERROR(IF(INDEX('Impact Indicators - Section B'!F$29:F$120,MATCH('Print View'!$A53&amp;'Print View'!$J$45,'Impact Indicators - Section B'!$A$29:$A$120&amp;'Impact Indicators - Section B'!$C$29:$C$120,0))&lt;&gt;"",INDEX('Impact Indicators - Section B'!F$29:F$120,MATCH('Print View'!$A53&amp;'Print View'!$J$45,'Impact Indicators - Section B'!$A$29:$A$120&amp;'Impact Indicators - Section B'!$C$29:$C$120,0)),""),"")</f>
        <v/>
      </c>
      <c r="L53" s="547" t="str">
        <f t="array" ref="L53">IFERROR(IF(INDEX('Impact Indicators - Section B'!G$29:G$120,MATCH('Print View'!$A53&amp;'Print View'!$J$45,'Impact Indicators - Section B'!$A$29:$A$120&amp;'Impact Indicators - Section B'!$C$29:$C$120,0))&lt;&gt;"",INDEX('Impact Indicators - Section B'!G$29:G$120,MATCH('Print View'!$A53&amp;'Print View'!$J$45,'Impact Indicators - Section B'!$A$29:$A$120&amp;'Impact Indicators - Section B'!$C$29:$C$120,0)),""),"")</f>
        <v/>
      </c>
      <c r="M53" s="549" t="str">
        <f t="array" ref="M53">IFERROR(IF(INDEX('Impact Indicators - Section B'!H$29:H$120,MATCH('Print View'!$A53&amp;'Print View'!$J$45,'Impact Indicators - Section B'!$A$29:$A$120&amp;'Impact Indicators - Section B'!$C$29:$C$120,0))&lt;&gt;"",INDEX('Impact Indicators - Section B'!H$29:H$120,MATCH('Print View'!$A53&amp;'Print View'!$J$45,'Impact Indicators - Section B'!$A$29:$A$120&amp;'Impact Indicators - Section B'!$C$29:$C$120,0)),""),"")</f>
        <v/>
      </c>
      <c r="N53" s="329" t="str">
        <f t="array" ref="N53">IFERROR(IF(INDEX('Impact Indicators - Section B'!D$29:D$120,MATCH('Print View'!$A53&amp;'Print View'!$N$45,'Impact Indicators - Section B'!$A$29:$A$120&amp;'Impact Indicators - Section B'!$C$29:$C$120,0))&lt;&gt;"",INDEX('Impact Indicators - Section B'!D$29:D$120,MATCH('Print View'!$A53&amp;'Print View'!$N$45,'Impact Indicators - Section B'!$A$29:$A$120&amp;'Impact Indicators - Section B'!$C$29:$C$120,0)),""),"")</f>
        <v/>
      </c>
      <c r="O53" s="545" t="str">
        <f t="array" ref="O53">IFERROR(IF(INDEX('Impact Indicators - Section B'!J$29:J$120,MATCH('Print View'!$A53&amp;'Print View'!$N$45,'Impact Indicators - Section B'!$A$29:$A$120&amp;'Impact Indicators - Section B'!$C$29:$C$120,0))&lt;&gt;"",INDEX('Impact Indicators - Section B'!J$29:J$120,MATCH('Print View'!$A53&amp;'Print View'!$N$45,'Impact Indicators - Section B'!$A$29:$A$120&amp;'Impact Indicators - Section B'!$C$29:$C$120,0)),""),"")</f>
        <v>a1Y36000002qEXgEAM</v>
      </c>
      <c r="P53" s="547" t="b">
        <f t="array" ref="P53">IFERROR(IF(INDEX('Impact Indicators - Section B'!K$29:K$120,MATCH('Print View'!$A53&amp;'Print View'!$N$45,'Impact Indicators - Section B'!$A$29:$A$120&amp;'Impact Indicators - Section B'!$C$29:$C$120,0))&lt;&gt;"",INDEX('Impact Indicators - Section B'!K$29:K$120,MATCH('Print View'!$A53&amp;'Print View'!$N$45,'Impact Indicators - Section B'!$A$29:$A$120&amp;'Impact Indicators - Section B'!$C$29:$C$120,0)),""),"")</f>
        <v>0</v>
      </c>
      <c r="Q53" s="549" t="str">
        <f t="array" ref="Q53">IFERROR(IF(INDEX('Impact Indicators - Section B'!L$29:L$120,MATCH('Print View'!$A53&amp;'Print View'!$N51,'Impact Indicators - Section B'!$A$29:$A$120&amp;'Impact Indicators - Section B'!$C$29:$C$120,0))&lt;&gt;"",INDEX('Impact Indicators - Section B'!L$29:L$120,MATCH('Print View'!$A53&amp;'Print View'!$N$45,'Impact Indicators - Section B'!$A$29:$A$120&amp;'Impact Indicators - Section B'!$C$29:$C$120,0)),""),"")</f>
        <v>a1Y36000002qEXgEAM</v>
      </c>
      <c r="R53" s="329" t="str">
        <f t="array" ref="R53">IFERROR(IF(INDEX('Impact Indicators - Section B'!D$29:D$120,MATCH('Print View'!$A53&amp;'Print View'!$R$45,'Impact Indicators - Section B'!$A$29:$A$120&amp;'Impact Indicators - Section B'!$C$29:$C$120,0))&lt;&gt;"",INDEX('Impact Indicators - Section B'!D$29:D$120,MATCH('Print View'!$A53&amp;'Print View'!$R$45,'Impact Indicators - Section B'!$A$29:$A$120&amp;'Impact Indicators - Section B'!$C$29:$C$120,0)),""),"")</f>
        <v/>
      </c>
      <c r="S53" s="545" t="str">
        <f t="array" ref="S53">IFERROR(IF(INDEX('Impact Indicators - Section B'!J$29:J$120,MATCH('Print View'!$A53&amp;'Print View'!$R$45,'Impact Indicators - Section B'!$A$29:$A$120&amp;'Impact Indicators - Section B'!$C$29:$C$120,0))&lt;&gt;"",INDEX('Impact Indicators - Section B'!J$29:J$120,MATCH('Print View'!$A53&amp;'Print View'!$R$45,'Impact Indicators - Section B'!$A$29:$A$120&amp;'Impact Indicators - Section B'!$C$29:$C$120,0)),""),"")</f>
        <v>a1Y36000002qEXhEAM</v>
      </c>
      <c r="T53" s="547" t="b">
        <f t="array" ref="T53">IFERROR(IF(INDEX('Impact Indicators - Section B'!K$29:K$120,MATCH('Print View'!$A53&amp;'Print View'!$R$45,'Impact Indicators - Section B'!$A$29:$A$120&amp;'Impact Indicators - Section B'!$C$29:$C$120,0))&lt;&gt;"",INDEX('Impact Indicators - Section B'!K$29:K$120,MATCH('Print View'!$A53&amp;'Print View'!$R$45,'Impact Indicators - Section B'!$A$29:$A$120&amp;'Impact Indicators - Section B'!$C$29:$C$120,0)),""),"")</f>
        <v>0</v>
      </c>
      <c r="U53" s="549" t="str">
        <f t="array" ref="U53">IFERROR(IF(INDEX('Impact Indicators - Section B'!L$29:L$120,MATCH('Print View'!$A53&amp;'Print View'!$R51,'Impact Indicators - Section B'!$A$29:$A$120&amp;'Impact Indicators - Section B'!$C$29:$C$120,0))&lt;&gt;"",INDEX('Impact Indicators - Section B'!L$29:L$120,MATCH('Print View'!$A53&amp;'Print View'!$R$45,'Impact Indicators - Section B'!$A$29:$A$120&amp;'Impact Indicators - Section B'!$C$29:$C$120,0)),""),"")</f>
        <v>a1Y36000002qEXhEAM</v>
      </c>
      <c r="V53" s="329" t="str">
        <f t="array" ref="V53">IFERROR(IF(INDEX('Impact Indicators - Section B'!D$29:D$120,MATCH('Print View'!$A53&amp;'Print View'!$V$45,'Impact Indicators - Section B'!$A$29:$A$120&amp;'Impact Indicators - Section B'!$C$29:$C$120,0))&lt;&gt;"",INDEX('Impact Indicators - Section B'!D$29:D$120,MATCH('Print View'!$A53&amp;'Print View'!$V$45,'Impact Indicators - Section B'!$A$29:$A$120&amp;'Impact Indicators - Section B'!$C$29:$C$120,0)),""),"")</f>
        <v/>
      </c>
      <c r="W53" s="545" t="str">
        <f t="array" ref="W53">IFERROR(IF(INDEX('Impact Indicators - Section B'!J$29:J$120,MATCH('Print View'!$A53&amp;'Print View'!$V$45,'Impact Indicators - Section B'!$A$29:$A$120&amp;'Impact Indicators - Section B'!$C$29:$C$120,0))&lt;&gt;"",INDEX('Impact Indicators - Section B'!J$29:J$120,MATCH('Print View'!$A53&amp;'Print View'!$V$45,'Impact Indicators - Section B'!$A$29:$A$120&amp;'Impact Indicators - Section B'!$C$29:$C$120,0)),""),"")</f>
        <v/>
      </c>
      <c r="X53" s="547" t="str">
        <f t="array" ref="X53">IFERROR(IF(INDEX('Impact Indicators - Section B'!K$29:K$120,MATCH('Print View'!$A53&amp;'Print View'!$V$45,'Impact Indicators - Section B'!$A$29:$A$120&amp;'Impact Indicators - Section B'!$C$29:$C$120,0))&lt;&gt;"",INDEX('Impact Indicators - Section B'!K$29:K$120,MATCH('Print View'!$A53&amp;'Print View'!$V$45,'Impact Indicators - Section B'!$A$29:$A$120&amp;'Impact Indicators - Section B'!$C$29:$C$120,0)),""),"")</f>
        <v/>
      </c>
      <c r="Y53" s="549" t="str">
        <f t="array" ref="Y53">IFERROR(IF(INDEX('Impact Indicators - Section B'!L$29:L$120,MATCH('Print View'!$A53&amp;'Print View'!$V51,'Impact Indicators - Section B'!$A$29:$A$120&amp;'Impact Indicators - Section B'!$C$29:$C$120,0))&lt;&gt;"",INDEX('Impact Indicators - Section B'!L$29:L$120,MATCH('Print View'!$A53&amp;'Print View'!$V$45,'Impact Indicators - Section B'!$A$29:$A$120&amp;'Impact Indicators - Section B'!$C$29:$C$120,0)),""),"")</f>
        <v/>
      </c>
      <c r="Z53" s="329" t="str">
        <f t="array" ref="Z53">IFERROR(IF(INDEX('Impact Indicators - Section B'!D$29:D$120,MATCH('Print View'!$A53&amp;'Print View'!$Z$45,'Impact Indicators - Section B'!$A$29:$A$120&amp;'Impact Indicators - Section B'!$C$29:$C$120,0))&lt;&gt;"",INDEX('Impact Indicators - Section B'!D$29:D$120,MATCH('Print View'!$A53&amp;'Print View'!$Z$45,'Impact Indicators - Section B'!$A$29:$A$120&amp;'Impact Indicators - Section B'!$C$29:$C$120,0)),""),"")</f>
        <v/>
      </c>
      <c r="AA53" s="545" t="str">
        <f t="array" ref="AA53">IFERROR(IF(INDEX('Impact Indicators - Section B'!J$29:J$120,MATCH('Print View'!$A53&amp;'Print View'!$Z$45,'Impact Indicators - Section B'!$A$29:$A$120&amp;'Impact Indicators - Section B'!$C$29:$C$120,0))&lt;&gt;"",INDEX('Impact Indicators - Section B'!J$29:J$120,MATCH('Print View'!$A53&amp;'Print View'!$Z$45,'Impact Indicators - Section B'!$A$29:$A$120&amp;'Impact Indicators - Section B'!$C$29:$C$120,0)),""),"")</f>
        <v/>
      </c>
      <c r="AB53" s="547" t="str">
        <f t="array" ref="AB53">IFERROR(IF(INDEX('Impact Indicators - Section B'!K$29:K$120,MATCH('Print View'!$A53&amp;'Print View'!$Z$45,'Impact Indicators - Section B'!$A$29:$A$120&amp;'Impact Indicators - Section B'!$C$29:$C$120,0))&lt;&gt;"",INDEX('Impact Indicators - Section B'!K$29:K$120,MATCH('Print View'!$A53&amp;'Print View'!$Z$45,'Impact Indicators - Section B'!$A$29:$A$120&amp;'Impact Indicators - Section B'!$C$29:$C$120,0)),""),"")</f>
        <v/>
      </c>
      <c r="AC53" s="549" t="str">
        <f t="array" ref="AC53">IFERROR(IF(INDEX('Impact Indicators - Section B'!L$29:L$120,MATCH('Print View'!$A53&amp;'Print View'!$Z51,'Impact Indicators - Section B'!$A$29:$A$120&amp;'Impact Indicators - Section B'!$C$29:$C$120,0))&lt;&gt;"",INDEX('Impact Indicators - Section B'!L$29:L$120,MATCH('Print View'!$A53&amp;'Print View'!$Z$45,'Impact Indicators - Section B'!$A$29:$A$120&amp;'Impact Indicators - Section B'!$C$29:$C$120,0)),""),"")</f>
        <v/>
      </c>
      <c r="AD53" s="330"/>
      <c r="AE53" s="331"/>
      <c r="AF53" s="331"/>
      <c r="AG53" s="331"/>
      <c r="AH53" s="331"/>
      <c r="AI53" s="331"/>
      <c r="AJ53" s="332" t="s">
        <v>287</v>
      </c>
    </row>
    <row r="54" spans="1:36" s="227" customFormat="1" ht="60" customHeight="1" x14ac:dyDescent="0.4">
      <c r="A54" s="615"/>
      <c r="B54" s="566"/>
      <c r="C54" s="566"/>
      <c r="D54" s="566"/>
      <c r="E54" s="566"/>
      <c r="F54" s="566"/>
      <c r="G54" s="566"/>
      <c r="H54" s="566"/>
      <c r="I54" s="550"/>
      <c r="J54" s="333" t="str">
        <f t="array" ref="J54">IFERROR(IF(INDEX('Impact Indicators - Section B'!E$29:E$120,MATCH('Print View'!$A53&amp;'Print View'!$J$45,'Impact Indicators - Section B'!$A$29:$A$120&amp;'Impact Indicators - Section B'!$C$29:$C$120,0))&lt;&gt;"",INDEX('Impact Indicators - Section B'!E$29:E$120,MATCH('Print View'!$A53&amp;'Print View'!$J$45,'Impact Indicators - Section B'!$A$29:$A$120&amp;'Impact Indicators - Section B'!$C$29:$C$120,0)),""),"")</f>
        <v/>
      </c>
      <c r="K54" s="546"/>
      <c r="L54" s="548"/>
      <c r="M54" s="550"/>
      <c r="N54" s="333" t="str">
        <f t="array" ref="N54">IFERROR(IF(INDEX('Impact Indicators - Section B'!E$29:E$120,MATCH('Print View'!$A53&amp;'Print View'!$N$45,'Impact Indicators - Section B'!$A$29:$A$120&amp;'Impact Indicators - Section B'!$C$29:$C$120,0))&lt;&gt;"",INDEX('Impact Indicators - Section B'!E$29:E$120,MATCH('Print View'!$A53&amp;'Print View'!$N$45,'Impact Indicators - Section B'!$A$29:$A$120&amp;'Impact Indicators - Section B'!$C$29:$C$120,0)),""),"")</f>
        <v/>
      </c>
      <c r="O54" s="546"/>
      <c r="P54" s="548"/>
      <c r="Q54" s="550"/>
      <c r="R54" s="333" t="str">
        <f t="array" ref="R54">IFERROR(IF(INDEX('Impact Indicators - Section B'!E$29:E$120,MATCH('Print View'!$A53&amp;'Print View'!$N$45,'Impact Indicators - Section B'!$A$29:$A$120&amp;'Impact Indicators - Section B'!$C$29:$C$120,0))&lt;&gt;"",INDEX('Impact Indicators - Section B'!E$29:E$120,MATCH('Print View'!$A53&amp;'Print View'!$N$45,'Impact Indicators - Section B'!$A$29:$A$120&amp;'Impact Indicators - Section B'!$C$29:$C$120,0)),""),"")</f>
        <v/>
      </c>
      <c r="S54" s="546"/>
      <c r="T54" s="548"/>
      <c r="U54" s="550"/>
      <c r="V54" s="333" t="str">
        <f t="array" ref="V54">IFERROR(IF(INDEX('Impact Indicators - Section B'!E$29:E$120,MATCH('Print View'!$A53&amp;'Print View'!$V$45,'Impact Indicators - Section B'!$A$29:$A$120&amp;'Impact Indicators - Section B'!$C$29:$C$120,0))&lt;&gt;"",INDEX('Impact Indicators - Section B'!E$29:E$120,MATCH('Print View'!$A53&amp;'Print View'!$V$45,'Impact Indicators - Section B'!$A$29:$A$120&amp;'Impact Indicators - Section B'!$C$29:$C$120,0)),""),"")</f>
        <v/>
      </c>
      <c r="W54" s="546"/>
      <c r="X54" s="548"/>
      <c r="Y54" s="550"/>
      <c r="Z54" s="333" t="str">
        <f t="array" ref="Z54">IFERROR(IF(INDEX('Impact Indicators - Section B'!E$29:E$120,MATCH('Print View'!$A53&amp;'Print View'!$Z$45,'Impact Indicators - Section B'!$A$29:$A$120&amp;'Impact Indicators - Section B'!$C$29:$C$120,0))&lt;&gt;"",INDEX('Impact Indicators - Section B'!E$29:E$120,MATCH('Print View'!$A53&amp;'Print View'!$Z$45,'Impact Indicators - Section B'!$A$29:$A$120&amp;'Impact Indicators - Section B'!$C$29:$C$120,0)),""),"")</f>
        <v/>
      </c>
      <c r="AA54" s="546"/>
      <c r="AB54" s="548"/>
      <c r="AC54" s="550"/>
      <c r="AD54" s="334"/>
      <c r="AE54" s="335"/>
      <c r="AF54" s="335"/>
      <c r="AG54" s="335"/>
      <c r="AH54" s="335"/>
      <c r="AI54" s="335"/>
      <c r="AJ54" s="336" t="s">
        <v>287</v>
      </c>
    </row>
    <row r="55" spans="1:36" s="227" customFormat="1" ht="60" customHeight="1" x14ac:dyDescent="0.4">
      <c r="A55" s="616">
        <v>5</v>
      </c>
      <c r="B55" s="570" t="str">
        <f>IFERROR(IF(INDEX('Impact Indicators - Section B'!B$9:B$25,MATCH('Print View'!$A55,'Impact Indicators - Section B'!$A$9:$A$25,0))&lt;&gt;"",INDEX('Impact Indicators - Section B'!B$9:B$25,MATCH('Print View'!$A55,'Impact Indicators - Section B'!$A$9:$A$25,0)),""),"")</f>
        <v/>
      </c>
      <c r="C55" s="570" t="str">
        <f>IFERROR(IF(INDEX('Impact Indicators - Section B'!C$9:C$25,MATCH('Print View'!$A55,'Impact Indicators - Section B'!$A$9:$A$25,0))&lt;&gt;"",INDEX('Impact Indicators - Section B'!C$9:C$25,MATCH('Print View'!$A55,'Impact Indicators - Section B'!$A$9:$A$25,0)),""),"")</f>
        <v/>
      </c>
      <c r="D55" s="570" t="str">
        <f>IFERROR(IF(INDEX('Impact Indicators - Section B'!D$9:D$25,MATCH('Print View'!$A55,'Impact Indicators - Section B'!$A$9:$A$25,0))&lt;&gt;"",INDEX('Impact Indicators - Section B'!D$9:D$25,MATCH('Print View'!$A55,'Impact Indicators - Section B'!$A$9:$A$25,0)),""),"")</f>
        <v/>
      </c>
      <c r="E55" s="570" t="str">
        <f>IFERROR(IF(INDEX('Impact Indicators - Section B'!E$9:E$25,MATCH('Print View'!$A55,'Impact Indicators - Section B'!$A$9:$A$25,0))&lt;&gt;"",INDEX('Impact Indicators - Section B'!E$9:E$25,MATCH('Print View'!$A55,'Impact Indicators - Section B'!$A$9:$A$25,0)),""),"")</f>
        <v/>
      </c>
      <c r="F55" s="570" t="str">
        <f>IFERROR(IF(INDEX('Impact Indicators - Section B'!F$9:F$25,MATCH('Print View'!$A55,'Impact Indicators - Section B'!$A$9:$A$25,0))&lt;&gt;"",INDEX('Impact Indicators - Section B'!F$9:F$25,MATCH('Print View'!$A55,'Impact Indicators - Section B'!$A$9:$A$25,0)),""),"")</f>
        <v/>
      </c>
      <c r="G55" s="570" t="str">
        <f>IFERROR(IF(INDEX('Impact Indicators - Section B'!G$9:G$25,MATCH('Print View'!$A55,'Impact Indicators - Section B'!$A$9:$A$25,0))&lt;&gt;"",INDEX('Impact Indicators - Section B'!G$9:G$25,MATCH('Print View'!$A55,'Impact Indicators - Section B'!$A$9:$A$25,0)),""),"")</f>
        <v/>
      </c>
      <c r="H55" s="567" t="str">
        <f>IFERROR(IF(INDEX('Impact Indicators - Section B'!H$9:H$25,MATCH('Print View'!$A55,'Impact Indicators - Section B'!$A$9:$A$25,0))&lt;&gt;"",INDEX('Impact Indicators - Section B'!H$9:H$25,MATCH('Print View'!$A55,'Impact Indicators - Section B'!$A$9:$A$25,0)),""),"")</f>
        <v/>
      </c>
      <c r="I55" s="558" t="str">
        <f>IFERROR(IF(INDEX('Impact Indicators - Section B'!Q$9:Q$25,MATCH('Print View'!$A55,'Impact Indicators - Section B'!$A$9:$A$25,0))&lt;&gt;"",INDEX('Impact Indicators - Section B'!Q$9:Q$25,MATCH('Print View'!$A55,'Impact Indicators - Section B'!$A$9:$A$25,0)),""),"")</f>
        <v/>
      </c>
      <c r="J55" s="337" t="str">
        <f t="array" ref="J55">IFERROR(IF(INDEX('Impact Indicators - Section B'!D$29:D$120,MATCH('Print View'!$A55&amp;'Print View'!$J$45,'Impact Indicators - Section B'!$A$29:$A$120&amp;'Impact Indicators - Section B'!$C$29:$C$120,0))&lt;&gt;"",INDEX('Impact Indicators - Section B'!D$29:D$120,MATCH('Print View'!$A55&amp;'Print View'!$J$45,'Impact Indicators - Section B'!$A$29:$A$120&amp;'Impact Indicators - Section B'!$C$29:$C$120,0)),""),"")</f>
        <v/>
      </c>
      <c r="K55" s="554" t="str">
        <f t="array" ref="K55">IFERROR(IF(INDEX('Impact Indicators - Section B'!F$29:F$120,MATCH('Print View'!$A55&amp;'Print View'!$J$45,'Impact Indicators - Section B'!$A$29:$A$120&amp;'Impact Indicators - Section B'!$C$29:$C$120,0))&lt;&gt;"",INDEX('Impact Indicators - Section B'!F$29:F$120,MATCH('Print View'!$A55&amp;'Print View'!$J$45,'Impact Indicators - Section B'!$A$29:$A$120&amp;'Impact Indicators - Section B'!$C$29:$C$120,0)),""),"")</f>
        <v/>
      </c>
      <c r="L55" s="556" t="str">
        <f t="array" ref="L55">IFERROR(IF(INDEX('Impact Indicators - Section B'!G$29:G$120,MATCH('Print View'!$A55&amp;'Print View'!$J$45,'Impact Indicators - Section B'!$A$29:$A$120&amp;'Impact Indicators - Section B'!$C$29:$C$120,0))&lt;&gt;"",INDEX('Impact Indicators - Section B'!G$29:G$120,MATCH('Print View'!$A55&amp;'Print View'!$J$45,'Impact Indicators - Section B'!$A$29:$A$120&amp;'Impact Indicators - Section B'!$C$29:$C$120,0)),""),"")</f>
        <v/>
      </c>
      <c r="M55" s="558" t="str">
        <f t="array" ref="M55">IFERROR(IF(INDEX('Impact Indicators - Section B'!H$29:H$120,MATCH('Print View'!$A55&amp;'Print View'!$J$45,'Impact Indicators - Section B'!$A$29:$A$120&amp;'Impact Indicators - Section B'!$C$29:$C$120,0))&lt;&gt;"",INDEX('Impact Indicators - Section B'!H$29:H$120,MATCH('Print View'!$A55&amp;'Print View'!$J$45,'Impact Indicators - Section B'!$A$29:$A$120&amp;'Impact Indicators - Section B'!$C$29:$C$120,0)),""),"")</f>
        <v/>
      </c>
      <c r="N55" s="337" t="str">
        <f t="array" ref="N55">IFERROR(IF(INDEX('Impact Indicators - Section B'!D$29:D$120,MATCH('Print View'!$A55&amp;'Print View'!$N$45,'Impact Indicators - Section B'!$A$29:$A$120&amp;'Impact Indicators - Section B'!$C$29:$C$120,0))&lt;&gt;"",INDEX('Impact Indicators - Section B'!D$29:D$120,MATCH('Print View'!$A55&amp;'Print View'!$N$45,'Impact Indicators - Section B'!$A$29:$A$120&amp;'Impact Indicators - Section B'!$C$29:$C$120,0)),""),"")</f>
        <v/>
      </c>
      <c r="O55" s="554" t="str">
        <f t="array" ref="O55">IFERROR(IF(INDEX('Impact Indicators - Section B'!J$29:J$120,MATCH('Print View'!$A55&amp;'Print View'!$N$45,'Impact Indicators - Section B'!$A$29:$A$120&amp;'Impact Indicators - Section B'!$C$29:$C$120,0))&lt;&gt;"",INDEX('Impact Indicators - Section B'!J$29:J$120,MATCH('Print View'!$A55&amp;'Print View'!$N$45,'Impact Indicators - Section B'!$A$29:$A$120&amp;'Impact Indicators - Section B'!$C$29:$C$120,0)),""),"")</f>
        <v>a1Y36000002qEXgEAM</v>
      </c>
      <c r="P55" s="556" t="b">
        <f t="array" ref="P55">IFERROR(IF(INDEX('Impact Indicators - Section B'!K$29:K$120,MATCH('Print View'!$A55&amp;'Print View'!$N$45,'Impact Indicators - Section B'!$A$29:$A$120&amp;'Impact Indicators - Section B'!$C$29:$C$120,0))&lt;&gt;"",INDEX('Impact Indicators - Section B'!K$29:K$120,MATCH('Print View'!$A55&amp;'Print View'!$N$45,'Impact Indicators - Section B'!$A$29:$A$120&amp;'Impact Indicators - Section B'!$C$29:$C$120,0)),""),"")</f>
        <v>0</v>
      </c>
      <c r="Q55" s="558" t="str">
        <f t="array" ref="Q55">IFERROR(IF(INDEX('Impact Indicators - Section B'!L$29:L$120,MATCH('Print View'!$A55&amp;'Print View'!$N53,'Impact Indicators - Section B'!$A$29:$A$120&amp;'Impact Indicators - Section B'!$C$29:$C$120,0))&lt;&gt;"",INDEX('Impact Indicators - Section B'!L$29:L$120,MATCH('Print View'!$A55&amp;'Print View'!$N$45,'Impact Indicators - Section B'!$A$29:$A$120&amp;'Impact Indicators - Section B'!$C$29:$C$120,0)),""),"")</f>
        <v>a1Y36000002qEXgEAM</v>
      </c>
      <c r="R55" s="337" t="str">
        <f t="array" ref="R55">IFERROR(IF(INDEX('Impact Indicators - Section B'!D$29:D$120,MATCH('Print View'!$A55&amp;'Print View'!$R$45,'Impact Indicators - Section B'!$A$29:$A$120&amp;'Impact Indicators - Section B'!$C$29:$C$120,0))&lt;&gt;"",INDEX('Impact Indicators - Section B'!D$29:D$120,MATCH('Print View'!$A55&amp;'Print View'!$R$45,'Impact Indicators - Section B'!$A$29:$A$120&amp;'Impact Indicators - Section B'!$C$29:$C$120,0)),""),"")</f>
        <v/>
      </c>
      <c r="S55" s="554" t="str">
        <f t="array" ref="S55">IFERROR(IF(INDEX('Impact Indicators - Section B'!J$29:J$120,MATCH('Print View'!$A55&amp;'Print View'!$R$45,'Impact Indicators - Section B'!$A$29:$A$120&amp;'Impact Indicators - Section B'!$C$29:$C$120,0))&lt;&gt;"",INDEX('Impact Indicators - Section B'!J$29:J$120,MATCH('Print View'!$A55&amp;'Print View'!$R$45,'Impact Indicators - Section B'!$A$29:$A$120&amp;'Impact Indicators - Section B'!$C$29:$C$120,0)),""),"")</f>
        <v>a1Y36000002qEXhEAM</v>
      </c>
      <c r="T55" s="556" t="b">
        <f t="array" ref="T55">IFERROR(IF(INDEX('Impact Indicators - Section B'!K$29:K$120,MATCH('Print View'!$A55&amp;'Print View'!$R$45,'Impact Indicators - Section B'!$A$29:$A$120&amp;'Impact Indicators - Section B'!$C$29:$C$120,0))&lt;&gt;"",INDEX('Impact Indicators - Section B'!K$29:K$120,MATCH('Print View'!$A55&amp;'Print View'!$R$45,'Impact Indicators - Section B'!$A$29:$A$120&amp;'Impact Indicators - Section B'!$C$29:$C$120,0)),""),"")</f>
        <v>0</v>
      </c>
      <c r="U55" s="558" t="str">
        <f t="array" ref="U55">IFERROR(IF(INDEX('Impact Indicators - Section B'!L$29:L$120,MATCH('Print View'!$A55&amp;'Print View'!$R53,'Impact Indicators - Section B'!$A$29:$A$120&amp;'Impact Indicators - Section B'!$C$29:$C$120,0))&lt;&gt;"",INDEX('Impact Indicators - Section B'!L$29:L$120,MATCH('Print View'!$A55&amp;'Print View'!$R$45,'Impact Indicators - Section B'!$A$29:$A$120&amp;'Impact Indicators - Section B'!$C$29:$C$120,0)),""),"")</f>
        <v>a1Y36000002qEXhEAM</v>
      </c>
      <c r="V55" s="337" t="str">
        <f t="array" ref="V55">IFERROR(IF(INDEX('Impact Indicators - Section B'!D$29:D$120,MATCH('Print View'!$A55&amp;'Print View'!$V$45,'Impact Indicators - Section B'!$A$29:$A$120&amp;'Impact Indicators - Section B'!$C$29:$C$120,0))&lt;&gt;"",INDEX('Impact Indicators - Section B'!D$29:D$120,MATCH('Print View'!$A55&amp;'Print View'!$V$45,'Impact Indicators - Section B'!$A$29:$A$120&amp;'Impact Indicators - Section B'!$C$29:$C$120,0)),""),"")</f>
        <v/>
      </c>
      <c r="W55" s="554" t="str">
        <f t="array" ref="W55">IFERROR(IF(INDEX('Impact Indicators - Section B'!J$29:J$120,MATCH('Print View'!$A55&amp;'Print View'!$V$45,'Impact Indicators - Section B'!$A$29:$A$120&amp;'Impact Indicators - Section B'!$C$29:$C$120,0))&lt;&gt;"",INDEX('Impact Indicators - Section B'!J$29:J$120,MATCH('Print View'!$A55&amp;'Print View'!$V$45,'Impact Indicators - Section B'!$A$29:$A$120&amp;'Impact Indicators - Section B'!$C$29:$C$120,0)),""),"")</f>
        <v/>
      </c>
      <c r="X55" s="556" t="str">
        <f t="array" ref="X55">IFERROR(IF(INDEX('Impact Indicators - Section B'!K$29:K$120,MATCH('Print View'!$A55&amp;'Print View'!$V$45,'Impact Indicators - Section B'!$A$29:$A$120&amp;'Impact Indicators - Section B'!$C$29:$C$120,0))&lt;&gt;"",INDEX('Impact Indicators - Section B'!K$29:K$120,MATCH('Print View'!$A55&amp;'Print View'!$V$45,'Impact Indicators - Section B'!$A$29:$A$120&amp;'Impact Indicators - Section B'!$C$29:$C$120,0)),""),"")</f>
        <v/>
      </c>
      <c r="Y55" s="558" t="str">
        <f t="array" ref="Y55">IFERROR(IF(INDEX('Impact Indicators - Section B'!L$29:L$120,MATCH('Print View'!$A55&amp;'Print View'!$V53,'Impact Indicators - Section B'!$A$29:$A$120&amp;'Impact Indicators - Section B'!$C$29:$C$120,0))&lt;&gt;"",INDEX('Impact Indicators - Section B'!L$29:L$120,MATCH('Print View'!$A55&amp;'Print View'!$V$45,'Impact Indicators - Section B'!$A$29:$A$120&amp;'Impact Indicators - Section B'!$C$29:$C$120,0)),""),"")</f>
        <v/>
      </c>
      <c r="Z55" s="337" t="str">
        <f t="array" ref="Z55">IFERROR(IF(INDEX('Impact Indicators - Section B'!D$29:D$120,MATCH('Print View'!$A55&amp;'Print View'!$Z$45,'Impact Indicators - Section B'!$A$29:$A$120&amp;'Impact Indicators - Section B'!$C$29:$C$120,0))&lt;&gt;"",INDEX('Impact Indicators - Section B'!D$29:D$120,MATCH('Print View'!$A55&amp;'Print View'!$Z$45,'Impact Indicators - Section B'!$A$29:$A$120&amp;'Impact Indicators - Section B'!$C$29:$C$120,0)),""),"")</f>
        <v/>
      </c>
      <c r="AA55" s="554" t="str">
        <f t="array" ref="AA55">IFERROR(IF(INDEX('Impact Indicators - Section B'!J$29:J$120,MATCH('Print View'!$A55&amp;'Print View'!$Z$45,'Impact Indicators - Section B'!$A$29:$A$120&amp;'Impact Indicators - Section B'!$C$29:$C$120,0))&lt;&gt;"",INDEX('Impact Indicators - Section B'!J$29:J$120,MATCH('Print View'!$A55&amp;'Print View'!$Z$45,'Impact Indicators - Section B'!$A$29:$A$120&amp;'Impact Indicators - Section B'!$C$29:$C$120,0)),""),"")</f>
        <v/>
      </c>
      <c r="AB55" s="556" t="str">
        <f t="array" ref="AB55">IFERROR(IF(INDEX('Impact Indicators - Section B'!K$29:K$120,MATCH('Print View'!$A55&amp;'Print View'!$Z$45,'Impact Indicators - Section B'!$A$29:$A$120&amp;'Impact Indicators - Section B'!$C$29:$C$120,0))&lt;&gt;"",INDEX('Impact Indicators - Section B'!K$29:K$120,MATCH('Print View'!$A55&amp;'Print View'!$Z$45,'Impact Indicators - Section B'!$A$29:$A$120&amp;'Impact Indicators - Section B'!$C$29:$C$120,0)),""),"")</f>
        <v/>
      </c>
      <c r="AC55" s="558" t="str">
        <f t="array" ref="AC55">IFERROR(IF(INDEX('Impact Indicators - Section B'!L$29:L$120,MATCH('Print View'!$A55&amp;'Print View'!$Z53,'Impact Indicators - Section B'!$A$29:$A$120&amp;'Impact Indicators - Section B'!$C$29:$C$120,0))&lt;&gt;"",INDEX('Impact Indicators - Section B'!L$29:L$120,MATCH('Print View'!$A55&amp;'Print View'!$Z$45,'Impact Indicators - Section B'!$A$29:$A$120&amp;'Impact Indicators - Section B'!$C$29:$C$120,0)),""),"")</f>
        <v/>
      </c>
      <c r="AD55" s="322"/>
      <c r="AE55" s="323"/>
      <c r="AF55" s="323"/>
      <c r="AG55" s="323"/>
      <c r="AH55" s="323"/>
      <c r="AI55" s="323"/>
      <c r="AJ55" s="564" t="s">
        <v>287</v>
      </c>
    </row>
    <row r="56" spans="1:36" s="227" customFormat="1" ht="60" customHeight="1" x14ac:dyDescent="0.4">
      <c r="A56" s="616"/>
      <c r="B56" s="571"/>
      <c r="C56" s="571"/>
      <c r="D56" s="571"/>
      <c r="E56" s="571"/>
      <c r="F56" s="571"/>
      <c r="G56" s="571"/>
      <c r="H56" s="569"/>
      <c r="I56" s="559"/>
      <c r="J56" s="325" t="str">
        <f t="array" ref="J56">IFERROR(IF(INDEX('Impact Indicators - Section B'!E$29:E$120,MATCH('Print View'!$A55&amp;'Print View'!$J$45,'Impact Indicators - Section B'!$A$29:$A$120&amp;'Impact Indicators - Section B'!$C$29:$C$120,0))&lt;&gt;"",INDEX('Impact Indicators - Section B'!E$29:E$120,MATCH('Print View'!$A55&amp;'Print View'!$J$45,'Impact Indicators - Section B'!$A$29:$A$120&amp;'Impact Indicators - Section B'!$C$29:$C$120,0)),""),"")</f>
        <v/>
      </c>
      <c r="K56" s="555"/>
      <c r="L56" s="557"/>
      <c r="M56" s="559"/>
      <c r="N56" s="325" t="str">
        <f t="array" ref="N56">IFERROR(IF(INDEX('Impact Indicators - Section B'!E$29:E$120,MATCH('Print View'!$A55&amp;'Print View'!$N$45,'Impact Indicators - Section B'!$A$29:$A$120&amp;'Impact Indicators - Section B'!$C$29:$C$120,0))&lt;&gt;"",INDEX('Impact Indicators - Section B'!E$29:E$120,MATCH('Print View'!$A55&amp;'Print View'!$N$45,'Impact Indicators - Section B'!$A$29:$A$120&amp;'Impact Indicators - Section B'!$C$29:$C$120,0)),""),"")</f>
        <v/>
      </c>
      <c r="O56" s="555"/>
      <c r="P56" s="557"/>
      <c r="Q56" s="559"/>
      <c r="R56" s="325" t="str">
        <f t="array" ref="R56">IFERROR(IF(INDEX('Impact Indicators - Section B'!E$29:E$120,MATCH('Print View'!$A55&amp;'Print View'!$N$45,'Impact Indicators - Section B'!$A$29:$A$120&amp;'Impact Indicators - Section B'!$C$29:$C$120,0))&lt;&gt;"",INDEX('Impact Indicators - Section B'!E$29:E$120,MATCH('Print View'!$A55&amp;'Print View'!$N$45,'Impact Indicators - Section B'!$A$29:$A$120&amp;'Impact Indicators - Section B'!$C$29:$C$120,0)),""),"")</f>
        <v/>
      </c>
      <c r="S56" s="555"/>
      <c r="T56" s="557"/>
      <c r="U56" s="559"/>
      <c r="V56" s="325" t="str">
        <f t="array" ref="V56">IFERROR(IF(INDEX('Impact Indicators - Section B'!E$29:E$120,MATCH('Print View'!$A55&amp;'Print View'!$V$45,'Impact Indicators - Section B'!$A$29:$A$120&amp;'Impact Indicators - Section B'!$C$29:$C$120,0))&lt;&gt;"",INDEX('Impact Indicators - Section B'!E$29:E$120,MATCH('Print View'!$A55&amp;'Print View'!$V$45,'Impact Indicators - Section B'!$A$29:$A$120&amp;'Impact Indicators - Section B'!$C$29:$C$120,0)),""),"")</f>
        <v/>
      </c>
      <c r="W56" s="555"/>
      <c r="X56" s="557"/>
      <c r="Y56" s="559"/>
      <c r="Z56" s="325" t="str">
        <f t="array" ref="Z56">IFERROR(IF(INDEX('Impact Indicators - Section B'!E$29:E$120,MATCH('Print View'!$A55&amp;'Print View'!$Z$45,'Impact Indicators - Section B'!$A$29:$A$120&amp;'Impact Indicators - Section B'!$C$29:$C$120,0))&lt;&gt;"",INDEX('Impact Indicators - Section B'!E$29:E$120,MATCH('Print View'!$A55&amp;'Print View'!$Z$45,'Impact Indicators - Section B'!$A$29:$A$120&amp;'Impact Indicators - Section B'!$C$29:$C$120,0)),""),"")</f>
        <v/>
      </c>
      <c r="AA56" s="555"/>
      <c r="AB56" s="557"/>
      <c r="AC56" s="559"/>
      <c r="AD56" s="326"/>
      <c r="AE56" s="327"/>
      <c r="AF56" s="327"/>
      <c r="AG56" s="327"/>
      <c r="AH56" s="327"/>
      <c r="AI56" s="323"/>
      <c r="AJ56" s="564" t="s">
        <v>287</v>
      </c>
    </row>
    <row r="57" spans="1:36" s="227" customFormat="1" ht="60" customHeight="1" x14ac:dyDescent="0.4">
      <c r="A57" s="615">
        <v>6</v>
      </c>
      <c r="B57" s="565" t="str">
        <f>IFERROR(IF(INDEX('Impact Indicators - Section B'!B$9:B$25,MATCH('Print View'!$A57,'Impact Indicators - Section B'!$A$9:$A$25,0))&lt;&gt;"",INDEX('Impact Indicators - Section B'!B$9:B$25,MATCH('Print View'!$A57,'Impact Indicators - Section B'!$A$9:$A$25,0)),""),"")</f>
        <v/>
      </c>
      <c r="C57" s="565" t="str">
        <f>IFERROR(IF(INDEX('Impact Indicators - Section B'!C$9:C$25,MATCH('Print View'!$A57,'Impact Indicators - Section B'!$A$9:$A$25,0))&lt;&gt;"",INDEX('Impact Indicators - Section B'!C$9:C$25,MATCH('Print View'!$A57,'Impact Indicators - Section B'!$A$9:$A$25,0)),""),"")</f>
        <v/>
      </c>
      <c r="D57" s="565" t="str">
        <f>IFERROR(IF(INDEX('Impact Indicators - Section B'!D$9:D$25,MATCH('Print View'!$A57,'Impact Indicators - Section B'!$A$9:$A$25,0))&lt;&gt;"",INDEX('Impact Indicators - Section B'!D$9:D$25,MATCH('Print View'!$A57,'Impact Indicators - Section B'!$A$9:$A$25,0)),""),"")</f>
        <v/>
      </c>
      <c r="E57" s="565" t="str">
        <f>IFERROR(IF(INDEX('Impact Indicators - Section B'!E$9:E$25,MATCH('Print View'!$A57,'Impact Indicators - Section B'!$A$9:$A$25,0))&lt;&gt;"",INDEX('Impact Indicators - Section B'!E$9:E$25,MATCH('Print View'!$A57,'Impact Indicators - Section B'!$A$9:$A$25,0)),""),"")</f>
        <v/>
      </c>
      <c r="F57" s="565" t="str">
        <f>IFERROR(IF(INDEX('Impact Indicators - Section B'!F$9:F$25,MATCH('Print View'!$A57,'Impact Indicators - Section B'!$A$9:$A$25,0))&lt;&gt;"",INDEX('Impact Indicators - Section B'!F$9:F$25,MATCH('Print View'!$A57,'Impact Indicators - Section B'!$A$9:$A$25,0)),""),"")</f>
        <v/>
      </c>
      <c r="G57" s="565" t="str">
        <f>IFERROR(IF(INDEX('Impact Indicators - Section B'!G$9:G$25,MATCH('Print View'!$A57,'Impact Indicators - Section B'!$A$9:$A$25,0))&lt;&gt;"",INDEX('Impact Indicators - Section B'!G$9:G$25,MATCH('Print View'!$A57,'Impact Indicators - Section B'!$A$9:$A$25,0)),""),"")</f>
        <v/>
      </c>
      <c r="H57" s="565" t="str">
        <f>IFERROR(IF(INDEX('Impact Indicators - Section B'!H$9:H$25,MATCH('Print View'!$A57,'Impact Indicators - Section B'!$A$9:$A$25,0))&lt;&gt;"",INDEX('Impact Indicators - Section B'!H$9:H$25,MATCH('Print View'!$A57,'Impact Indicators - Section B'!$A$9:$A$25,0)),""),"")</f>
        <v/>
      </c>
      <c r="I57" s="549" t="str">
        <f>IFERROR(IF(INDEX('Impact Indicators - Section B'!Q$9:Q$25,MATCH('Print View'!$A57,'Impact Indicators - Section B'!$A$9:$A$25,0))&lt;&gt;"",INDEX('Impact Indicators - Section B'!Q$9:Q$25,MATCH('Print View'!$A57,'Impact Indicators - Section B'!$A$9:$A$25,0)),""),"")</f>
        <v/>
      </c>
      <c r="J57" s="329">
        <f t="array" ref="J57">IFERROR(IF(INDEX('Impact Indicators - Section B'!D$29:D$120,MATCH('Print View'!$A57&amp;'Print View'!$J$45,'Impact Indicators - Section B'!$A$29:$A$120&amp;'Impact Indicators - Section B'!$C$29:$C$120,0))&lt;&gt;"",INDEX('Impact Indicators - Section B'!D$29:D$120,MATCH('Print View'!$A57&amp;'Print View'!$J$45,'Impact Indicators - Section B'!$A$29:$A$120&amp;'Impact Indicators - Section B'!$C$29:$C$120,0)),""),"")</f>
        <v>19</v>
      </c>
      <c r="K57" s="545" t="str">
        <f t="array" ref="K57">IFERROR(IF(INDEX('Impact Indicators - Section B'!F$29:F$120,MATCH('Print View'!$A57&amp;'Print View'!$J$45,'Impact Indicators - Section B'!$A$29:$A$120&amp;'Impact Indicators - Section B'!$C$29:$C$120,0))&lt;&gt;"",INDEX('Impact Indicators - Section B'!F$29:F$120,MATCH('Print View'!$A57&amp;'Print View'!$J$45,'Impact Indicators - Section B'!$A$29:$A$120&amp;'Impact Indicators - Section B'!$C$29:$C$120,0)),""),"")</f>
        <v/>
      </c>
      <c r="L57" s="547">
        <f t="array" ref="L57">IFERROR(IF(INDEX('Impact Indicators - Section B'!G$29:G$120,MATCH('Print View'!$A57&amp;'Print View'!$J$45,'Impact Indicators - Section B'!$A$29:$A$120&amp;'Impact Indicators - Section B'!$C$29:$C$120,0))&lt;&gt;"",INDEX('Impact Indicators - Section B'!G$29:G$120,MATCH('Print View'!$A57&amp;'Print View'!$J$45,'Impact Indicators - Section B'!$A$29:$A$120&amp;'Impact Indicators - Section B'!$C$29:$C$120,0)),""),"")</f>
        <v>43678</v>
      </c>
      <c r="M57" s="549" t="str">
        <f t="array" ref="M57">IFERROR(IF(INDEX('Impact Indicators - Section B'!H$29:H$120,MATCH('Print View'!$A57&amp;'Print View'!$J$45,'Impact Indicators - Section B'!$A$29:$A$120&amp;'Impact Indicators - Section B'!$C$29:$C$120,0))&lt;&gt;"",INDEX('Impact Indicators - Section B'!H$29:H$120,MATCH('Print View'!$A57&amp;'Print View'!$J$45,'Impact Indicators - Section B'!$A$29:$A$120&amp;'Impact Indicators - Section B'!$C$29:$C$120,0)),""),"")</f>
        <v/>
      </c>
      <c r="N57" s="329">
        <f t="array" ref="N57">IFERROR(IF(INDEX('Impact Indicators - Section B'!D$29:D$120,MATCH('Print View'!$A57&amp;'Print View'!$N$45,'Impact Indicators - Section B'!$A$29:$A$120&amp;'Impact Indicators - Section B'!$C$29:$C$120,0))&lt;&gt;"",INDEX('Impact Indicators - Section B'!D$29:D$120,MATCH('Print View'!$A57&amp;'Print View'!$N$45,'Impact Indicators - Section B'!$A$29:$A$120&amp;'Impact Indicators - Section B'!$C$29:$C$120,0)),""),"")</f>
        <v>18</v>
      </c>
      <c r="O57" s="545" t="str">
        <f t="array" ref="O57">IFERROR(IF(INDEX('Impact Indicators - Section B'!J$29:J$120,MATCH('Print View'!$A57&amp;'Print View'!$N$45,'Impact Indicators - Section B'!$A$29:$A$120&amp;'Impact Indicators - Section B'!$C$29:$C$120,0))&lt;&gt;"",INDEX('Impact Indicators - Section B'!J$29:J$120,MATCH('Print View'!$A57&amp;'Print View'!$N$45,'Impact Indicators - Section B'!$A$29:$A$120&amp;'Impact Indicators - Section B'!$C$29:$C$120,0)),""),"")</f>
        <v>a1Y36000002qEXgEAM</v>
      </c>
      <c r="P57" s="547" t="b">
        <f t="array" ref="P57">IFERROR(IF(INDEX('Impact Indicators - Section B'!K$29:K$120,MATCH('Print View'!$A57&amp;'Print View'!$N$45,'Impact Indicators - Section B'!$A$29:$A$120&amp;'Impact Indicators - Section B'!$C$29:$C$120,0))&lt;&gt;"",INDEX('Impact Indicators - Section B'!K$29:K$120,MATCH('Print View'!$A57&amp;'Print View'!$N$45,'Impact Indicators - Section B'!$A$29:$A$120&amp;'Impact Indicators - Section B'!$C$29:$C$120,0)),""),"")</f>
        <v>0</v>
      </c>
      <c r="Q57" s="549" t="str">
        <f t="array" aca="1" ref="Q57" ca="1">IFERROR(IF(INDEX('Impact Indicators - Section B'!L$29:L$120,MATCH('Print View'!$A57&amp;'Print View'!$N55,'Impact Indicators - Section B'!$A$29:$A$120&amp;'Impact Indicators - Section B'!$C$29:$C$120,0))&lt;&gt;"",INDEX('Impact Indicators - Section B'!L$29:L$120,MATCH('Print View'!$A57&amp;'Print View'!$N$45,'Impact Indicators - Section B'!$A$29:$A$120&amp;'Impact Indicators - Section B'!$C$29:$C$120,0)),""),"")</f>
        <v>a1Y36000002qEXiEAM</v>
      </c>
      <c r="R57" s="329">
        <f t="array" ref="R57">IFERROR(IF(INDEX('Impact Indicators - Section B'!D$29:D$120,MATCH('Print View'!$A57&amp;'Print View'!$R$45,'Impact Indicators - Section B'!$A$29:$A$120&amp;'Impact Indicators - Section B'!$C$29:$C$120,0))&lt;&gt;"",INDEX('Impact Indicators - Section B'!D$29:D$120,MATCH('Print View'!$A57&amp;'Print View'!$R$45,'Impact Indicators - Section B'!$A$29:$A$120&amp;'Impact Indicators - Section B'!$C$29:$C$120,0)),""),"")</f>
        <v>17</v>
      </c>
      <c r="S57" s="545" t="str">
        <f t="array" ref="S57">IFERROR(IF(INDEX('Impact Indicators - Section B'!J$29:J$120,MATCH('Print View'!$A57&amp;'Print View'!$R$45,'Impact Indicators - Section B'!$A$29:$A$120&amp;'Impact Indicators - Section B'!$C$29:$C$120,0))&lt;&gt;"",INDEX('Impact Indicators - Section B'!J$29:J$120,MATCH('Print View'!$A57&amp;'Print View'!$R$45,'Impact Indicators - Section B'!$A$29:$A$120&amp;'Impact Indicators - Section B'!$C$29:$C$120,0)),""),"")</f>
        <v>a1Y36000002qEXhEAM</v>
      </c>
      <c r="T57" s="547" t="b">
        <f t="array" ref="T57">IFERROR(IF(INDEX('Impact Indicators - Section B'!K$29:K$120,MATCH('Print View'!$A57&amp;'Print View'!$R$45,'Impact Indicators - Section B'!$A$29:$A$120&amp;'Impact Indicators - Section B'!$C$29:$C$120,0))&lt;&gt;"",INDEX('Impact Indicators - Section B'!K$29:K$120,MATCH('Print View'!$A57&amp;'Print View'!$R$45,'Impact Indicators - Section B'!$A$29:$A$120&amp;'Impact Indicators - Section B'!$C$29:$C$120,0)),""),"")</f>
        <v>0</v>
      </c>
      <c r="U57" s="549" t="str">
        <f t="array" aca="1" ref="U57" ca="1">IFERROR(IF(INDEX('Impact Indicators - Section B'!L$29:L$120,MATCH('Print View'!$A57&amp;'Print View'!$R55,'Impact Indicators - Section B'!$A$29:$A$120&amp;'Impact Indicators - Section B'!$C$29:$C$120,0))&lt;&gt;"",INDEX('Impact Indicators - Section B'!L$29:L$120,MATCH('Print View'!$A57&amp;'Print View'!$R$45,'Impact Indicators - Section B'!$A$29:$A$120&amp;'Impact Indicators - Section B'!$C$29:$C$120,0)),""),"")</f>
        <v>a1Y36000002qEXiEAM</v>
      </c>
      <c r="V57" s="329" t="str">
        <f t="array" ref="V57">IFERROR(IF(INDEX('Impact Indicators - Section B'!D$29:D$120,MATCH('Print View'!$A57&amp;'Print View'!$V$45,'Impact Indicators - Section B'!$A$29:$A$120&amp;'Impact Indicators - Section B'!$C$29:$C$120,0))&lt;&gt;"",INDEX('Impact Indicators - Section B'!D$29:D$120,MATCH('Print View'!$A57&amp;'Print View'!$V$45,'Impact Indicators - Section B'!$A$29:$A$120&amp;'Impact Indicators - Section B'!$C$29:$C$120,0)),""),"")</f>
        <v/>
      </c>
      <c r="W57" s="545" t="str">
        <f t="array" ref="W57">IFERROR(IF(INDEX('Impact Indicators - Section B'!J$29:J$120,MATCH('Print View'!$A57&amp;'Print View'!$V$45,'Impact Indicators - Section B'!$A$29:$A$120&amp;'Impact Indicators - Section B'!$C$29:$C$120,0))&lt;&gt;"",INDEX('Impact Indicators - Section B'!J$29:J$120,MATCH('Print View'!$A57&amp;'Print View'!$V$45,'Impact Indicators - Section B'!$A$29:$A$120&amp;'Impact Indicators - Section B'!$C$29:$C$120,0)),""),"")</f>
        <v/>
      </c>
      <c r="X57" s="547" t="str">
        <f t="array" ref="X57">IFERROR(IF(INDEX('Impact Indicators - Section B'!K$29:K$120,MATCH('Print View'!$A57&amp;'Print View'!$V$45,'Impact Indicators - Section B'!$A$29:$A$120&amp;'Impact Indicators - Section B'!$C$29:$C$120,0))&lt;&gt;"",INDEX('Impact Indicators - Section B'!K$29:K$120,MATCH('Print View'!$A57&amp;'Print View'!$V$45,'Impact Indicators - Section B'!$A$29:$A$120&amp;'Impact Indicators - Section B'!$C$29:$C$120,0)),""),"")</f>
        <v/>
      </c>
      <c r="Y57" s="549" t="str">
        <f t="array" ref="Y57">IFERROR(IF(INDEX('Impact Indicators - Section B'!L$29:L$120,MATCH('Print View'!$A57&amp;'Print View'!$V55,'Impact Indicators - Section B'!$A$29:$A$120&amp;'Impact Indicators - Section B'!$C$29:$C$120,0))&lt;&gt;"",INDEX('Impact Indicators - Section B'!L$29:L$120,MATCH('Print View'!$A57&amp;'Print View'!$V$45,'Impact Indicators - Section B'!$A$29:$A$120&amp;'Impact Indicators - Section B'!$C$29:$C$120,0)),""),"")</f>
        <v/>
      </c>
      <c r="Z57" s="329" t="str">
        <f t="array" ref="Z57">IFERROR(IF(INDEX('Impact Indicators - Section B'!D$29:D$120,MATCH('Print View'!$A57&amp;'Print View'!$Z$45,'Impact Indicators - Section B'!$A$29:$A$120&amp;'Impact Indicators - Section B'!$C$29:$C$120,0))&lt;&gt;"",INDEX('Impact Indicators - Section B'!D$29:D$120,MATCH('Print View'!$A57&amp;'Print View'!$Z$45,'Impact Indicators - Section B'!$A$29:$A$120&amp;'Impact Indicators - Section B'!$C$29:$C$120,0)),""),"")</f>
        <v/>
      </c>
      <c r="AA57" s="545" t="str">
        <f t="array" ref="AA57">IFERROR(IF(INDEX('Impact Indicators - Section B'!J$29:J$120,MATCH('Print View'!$A57&amp;'Print View'!$Z$45,'Impact Indicators - Section B'!$A$29:$A$120&amp;'Impact Indicators - Section B'!$C$29:$C$120,0))&lt;&gt;"",INDEX('Impact Indicators - Section B'!J$29:J$120,MATCH('Print View'!$A57&amp;'Print View'!$Z$45,'Impact Indicators - Section B'!$A$29:$A$120&amp;'Impact Indicators - Section B'!$C$29:$C$120,0)),""),"")</f>
        <v/>
      </c>
      <c r="AB57" s="547" t="str">
        <f t="array" ref="AB57">IFERROR(IF(INDEX('Impact Indicators - Section B'!K$29:K$120,MATCH('Print View'!$A57&amp;'Print View'!$Z$45,'Impact Indicators - Section B'!$A$29:$A$120&amp;'Impact Indicators - Section B'!$C$29:$C$120,0))&lt;&gt;"",INDEX('Impact Indicators - Section B'!K$29:K$120,MATCH('Print View'!$A57&amp;'Print View'!$Z$45,'Impact Indicators - Section B'!$A$29:$A$120&amp;'Impact Indicators - Section B'!$C$29:$C$120,0)),""),"")</f>
        <v/>
      </c>
      <c r="AC57" s="549" t="str">
        <f t="array" ref="AC57">IFERROR(IF(INDEX('Impact Indicators - Section B'!L$29:L$120,MATCH('Print View'!$A57&amp;'Print View'!$Z55,'Impact Indicators - Section B'!$A$29:$A$120&amp;'Impact Indicators - Section B'!$C$29:$C$120,0))&lt;&gt;"",INDEX('Impact Indicators - Section B'!L$29:L$120,MATCH('Print View'!$A57&amp;'Print View'!$Z$45,'Impact Indicators - Section B'!$A$29:$A$120&amp;'Impact Indicators - Section B'!$C$29:$C$120,0)),""),"")</f>
        <v/>
      </c>
      <c r="AD57" s="330"/>
      <c r="AE57" s="331"/>
      <c r="AF57" s="331"/>
      <c r="AG57" s="331"/>
      <c r="AH57" s="331"/>
      <c r="AI57" s="331"/>
      <c r="AJ57" s="332" t="s">
        <v>287</v>
      </c>
    </row>
    <row r="58" spans="1:36" s="227" customFormat="1" ht="60" customHeight="1" x14ac:dyDescent="0.4">
      <c r="A58" s="615"/>
      <c r="B58" s="566"/>
      <c r="C58" s="566"/>
      <c r="D58" s="566"/>
      <c r="E58" s="566"/>
      <c r="F58" s="566"/>
      <c r="G58" s="566"/>
      <c r="H58" s="566"/>
      <c r="I58" s="550"/>
      <c r="J58" s="333" t="str">
        <f t="array" ref="J58">IFERROR(IF(INDEX('Impact Indicators - Section B'!E$29:E$120,MATCH('Print View'!$A57&amp;'Print View'!$J$45,'Impact Indicators - Section B'!$A$29:$A$120&amp;'Impact Indicators - Section B'!$C$29:$C$120,0))&lt;&gt;"",INDEX('Impact Indicators - Section B'!E$29:E$120,MATCH('Print View'!$A57&amp;'Print View'!$J$45,'Impact Indicators - Section B'!$A$29:$A$120&amp;'Impact Indicators - Section B'!$C$29:$C$120,0)),""),"")</f>
        <v/>
      </c>
      <c r="K58" s="546"/>
      <c r="L58" s="548"/>
      <c r="M58" s="550"/>
      <c r="N58" s="333" t="str">
        <f t="array" ref="N58">IFERROR(IF(INDEX('Impact Indicators - Section B'!E$29:E$120,MATCH('Print View'!$A57&amp;'Print View'!$N$45,'Impact Indicators - Section B'!$A$29:$A$120&amp;'Impact Indicators - Section B'!$C$29:$C$120,0))&lt;&gt;"",INDEX('Impact Indicators - Section B'!E$29:E$120,MATCH('Print View'!$A57&amp;'Print View'!$N$45,'Impact Indicators - Section B'!$A$29:$A$120&amp;'Impact Indicators - Section B'!$C$29:$C$120,0)),""),"")</f>
        <v/>
      </c>
      <c r="O58" s="546"/>
      <c r="P58" s="548"/>
      <c r="Q58" s="550"/>
      <c r="R58" s="333" t="str">
        <f t="array" ref="R58">IFERROR(IF(INDEX('Impact Indicators - Section B'!E$29:E$120,MATCH('Print View'!$A57&amp;'Print View'!$N$45,'Impact Indicators - Section B'!$A$29:$A$120&amp;'Impact Indicators - Section B'!$C$29:$C$120,0))&lt;&gt;"",INDEX('Impact Indicators - Section B'!E$29:E$120,MATCH('Print View'!$A57&amp;'Print View'!$N$45,'Impact Indicators - Section B'!$A$29:$A$120&amp;'Impact Indicators - Section B'!$C$29:$C$120,0)),""),"")</f>
        <v/>
      </c>
      <c r="S58" s="546"/>
      <c r="T58" s="548"/>
      <c r="U58" s="550"/>
      <c r="V58" s="333" t="str">
        <f t="array" ref="V58">IFERROR(IF(INDEX('Impact Indicators - Section B'!E$29:E$120,MATCH('Print View'!$A57&amp;'Print View'!$V$45,'Impact Indicators - Section B'!$A$29:$A$120&amp;'Impact Indicators - Section B'!$C$29:$C$120,0))&lt;&gt;"",INDEX('Impact Indicators - Section B'!E$29:E$120,MATCH('Print View'!$A57&amp;'Print View'!$V$45,'Impact Indicators - Section B'!$A$29:$A$120&amp;'Impact Indicators - Section B'!$C$29:$C$120,0)),""),"")</f>
        <v/>
      </c>
      <c r="W58" s="546"/>
      <c r="X58" s="548"/>
      <c r="Y58" s="550"/>
      <c r="Z58" s="333" t="str">
        <f t="array" ref="Z58">IFERROR(IF(INDEX('Impact Indicators - Section B'!E$29:E$120,MATCH('Print View'!$A57&amp;'Print View'!$Z$45,'Impact Indicators - Section B'!$A$29:$A$120&amp;'Impact Indicators - Section B'!$C$29:$C$120,0))&lt;&gt;"",INDEX('Impact Indicators - Section B'!E$29:E$120,MATCH('Print View'!$A57&amp;'Print View'!$Z$45,'Impact Indicators - Section B'!$A$29:$A$120&amp;'Impact Indicators - Section B'!$C$29:$C$120,0)),""),"")</f>
        <v/>
      </c>
      <c r="AA58" s="546"/>
      <c r="AB58" s="548"/>
      <c r="AC58" s="550"/>
      <c r="AD58" s="334"/>
      <c r="AE58" s="335"/>
      <c r="AF58" s="335"/>
      <c r="AG58" s="335"/>
      <c r="AH58" s="335"/>
      <c r="AI58" s="335"/>
      <c r="AJ58" s="336" t="s">
        <v>287</v>
      </c>
    </row>
    <row r="59" spans="1:36" s="227" customFormat="1" ht="60" customHeight="1" x14ac:dyDescent="0.4">
      <c r="A59" s="616">
        <v>7</v>
      </c>
      <c r="B59" s="570" t="str">
        <f>IFERROR(IF(INDEX('Impact Indicators - Section B'!B$9:B$25,MATCH('Print View'!$A59,'Impact Indicators - Section B'!$A$9:$A$25,0))&lt;&gt;"",INDEX('Impact Indicators - Section B'!B$9:B$25,MATCH('Print View'!$A59,'Impact Indicators - Section B'!$A$9:$A$25,0)),""),"")</f>
        <v/>
      </c>
      <c r="C59" s="570" t="str">
        <f>IFERROR(IF(INDEX('Impact Indicators - Section B'!C$9:C$25,MATCH('Print View'!$A59,'Impact Indicators - Section B'!$A$9:$A$25,0))&lt;&gt;"",INDEX('Impact Indicators - Section B'!C$9:C$25,MATCH('Print View'!$A59,'Impact Indicators - Section B'!$A$9:$A$25,0)),""),"")</f>
        <v/>
      </c>
      <c r="D59" s="570" t="str">
        <f>IFERROR(IF(INDEX('Impact Indicators - Section B'!D$9:D$25,MATCH('Print View'!$A59,'Impact Indicators - Section B'!$A$9:$A$25,0))&lt;&gt;"",INDEX('Impact Indicators - Section B'!D$9:D$25,MATCH('Print View'!$A59,'Impact Indicators - Section B'!$A$9:$A$25,0)),""),"")</f>
        <v/>
      </c>
      <c r="E59" s="570" t="str">
        <f>IFERROR(IF(INDEX('Impact Indicators - Section B'!E$9:E$25,MATCH('Print View'!$A59,'Impact Indicators - Section B'!$A$9:$A$25,0))&lt;&gt;"",INDEX('Impact Indicators - Section B'!E$9:E$25,MATCH('Print View'!$A59,'Impact Indicators - Section B'!$A$9:$A$25,0)),""),"")</f>
        <v/>
      </c>
      <c r="F59" s="570" t="str">
        <f>IFERROR(IF(INDEX('Impact Indicators - Section B'!F$9:F$25,MATCH('Print View'!$A59,'Impact Indicators - Section B'!$A$9:$A$25,0))&lt;&gt;"",INDEX('Impact Indicators - Section B'!F$9:F$25,MATCH('Print View'!$A59,'Impact Indicators - Section B'!$A$9:$A$25,0)),""),"")</f>
        <v/>
      </c>
      <c r="G59" s="570" t="str">
        <f>IFERROR(IF(INDEX('Impact Indicators - Section B'!G$9:G$25,MATCH('Print View'!$A59,'Impact Indicators - Section B'!$A$9:$A$25,0))&lt;&gt;"",INDEX('Impact Indicators - Section B'!G$9:G$25,MATCH('Print View'!$A59,'Impact Indicators - Section B'!$A$9:$A$25,0)),""),"")</f>
        <v/>
      </c>
      <c r="H59" s="567" t="str">
        <f>IFERROR(IF(INDEX('Impact Indicators - Section B'!H$9:H$25,MATCH('Print View'!$A59,'Impact Indicators - Section B'!$A$9:$A$25,0))&lt;&gt;"",INDEX('Impact Indicators - Section B'!H$9:H$25,MATCH('Print View'!$A59,'Impact Indicators - Section B'!$A$9:$A$25,0)),""),"")</f>
        <v/>
      </c>
      <c r="I59" s="558" t="str">
        <f>IFERROR(IF(INDEX('Impact Indicators - Section B'!Q$9:Q$25,MATCH('Print View'!$A59,'Impact Indicators - Section B'!$A$9:$A$25,0))&lt;&gt;"",INDEX('Impact Indicators - Section B'!Q$9:Q$25,MATCH('Print View'!$A59,'Impact Indicators - Section B'!$A$9:$A$25,0)),""),"")</f>
        <v/>
      </c>
      <c r="J59" s="337" t="str">
        <f t="array" ref="J59">IFERROR(IF(INDEX('Impact Indicators - Section B'!D$29:D$120,MATCH('Print View'!$A59&amp;'Print View'!$J$45,'Impact Indicators - Section B'!$A$29:$A$120&amp;'Impact Indicators - Section B'!$C$29:$C$120,0))&lt;&gt;"",INDEX('Impact Indicators - Section B'!D$29:D$120,MATCH('Print View'!$A59&amp;'Print View'!$J$45,'Impact Indicators - Section B'!$A$29:$A$120&amp;'Impact Indicators - Section B'!$C$29:$C$120,0)),""),"")</f>
        <v/>
      </c>
      <c r="K59" s="554" t="str">
        <f t="array" ref="K59">IFERROR(IF(INDEX('Impact Indicators - Section B'!F$29:F$120,MATCH('Print View'!$A59&amp;'Print View'!$J$45,'Impact Indicators - Section B'!$A$29:$A$120&amp;'Impact Indicators - Section B'!$C$29:$C$120,0))&lt;&gt;"",INDEX('Impact Indicators - Section B'!F$29:F$120,MATCH('Print View'!$A59&amp;'Print View'!$J$45,'Impact Indicators - Section B'!$A$29:$A$120&amp;'Impact Indicators - Section B'!$C$29:$C$120,0)),""),"")</f>
        <v/>
      </c>
      <c r="L59" s="556" t="str">
        <f t="array" ref="L59">IFERROR(IF(INDEX('Impact Indicators - Section B'!G$29:G$120,MATCH('Print View'!$A59&amp;'Print View'!$J$45,'Impact Indicators - Section B'!$A$29:$A$120&amp;'Impact Indicators - Section B'!$C$29:$C$120,0))&lt;&gt;"",INDEX('Impact Indicators - Section B'!G$29:G$120,MATCH('Print View'!$A59&amp;'Print View'!$J$45,'Impact Indicators - Section B'!$A$29:$A$120&amp;'Impact Indicators - Section B'!$C$29:$C$120,0)),""),"")</f>
        <v/>
      </c>
      <c r="M59" s="558" t="str">
        <f t="array" ref="M59">IFERROR(IF(INDEX('Impact Indicators - Section B'!H$29:H$120,MATCH('Print View'!$A59&amp;'Print View'!$J$45,'Impact Indicators - Section B'!$A$29:$A$120&amp;'Impact Indicators - Section B'!$C$29:$C$120,0))&lt;&gt;"",INDEX('Impact Indicators - Section B'!H$29:H$120,MATCH('Print View'!$A59&amp;'Print View'!$J$45,'Impact Indicators - Section B'!$A$29:$A$120&amp;'Impact Indicators - Section B'!$C$29:$C$120,0)),""),"")</f>
        <v/>
      </c>
      <c r="N59" s="337" t="str">
        <f t="array" ref="N59">IFERROR(IF(INDEX('Impact Indicators - Section B'!D$29:D$120,MATCH('Print View'!$A59&amp;'Print View'!$N$45,'Impact Indicators - Section B'!$A$29:$A$120&amp;'Impact Indicators - Section B'!$C$29:$C$120,0))&lt;&gt;"",INDEX('Impact Indicators - Section B'!D$29:D$120,MATCH('Print View'!$A59&amp;'Print View'!$N$45,'Impact Indicators - Section B'!$A$29:$A$120&amp;'Impact Indicators - Section B'!$C$29:$C$120,0)),""),"")</f>
        <v/>
      </c>
      <c r="O59" s="554" t="str">
        <f t="array" ref="O59">IFERROR(IF(INDEX('Impact Indicators - Section B'!J$29:J$120,MATCH('Print View'!$A59&amp;'Print View'!$N$45,'Impact Indicators - Section B'!$A$29:$A$120&amp;'Impact Indicators - Section B'!$C$29:$C$120,0))&lt;&gt;"",INDEX('Impact Indicators - Section B'!J$29:J$120,MATCH('Print View'!$A59&amp;'Print View'!$N$45,'Impact Indicators - Section B'!$A$29:$A$120&amp;'Impact Indicators - Section B'!$C$29:$C$120,0)),""),"")</f>
        <v>a1Y36000002qEXgEAM</v>
      </c>
      <c r="P59" s="556" t="b">
        <f t="array" ref="P59">IFERROR(IF(INDEX('Impact Indicators - Section B'!K$29:K$120,MATCH('Print View'!$A59&amp;'Print View'!$N$45,'Impact Indicators - Section B'!$A$29:$A$120&amp;'Impact Indicators - Section B'!$C$29:$C$120,0))&lt;&gt;"",INDEX('Impact Indicators - Section B'!K$29:K$120,MATCH('Print View'!$A59&amp;'Print View'!$N$45,'Impact Indicators - Section B'!$A$29:$A$120&amp;'Impact Indicators - Section B'!$C$29:$C$120,0)),""),"")</f>
        <v>0</v>
      </c>
      <c r="Q59" s="558" t="str">
        <f t="array" ref="Q59">IFERROR(IF(INDEX('Impact Indicators - Section B'!L$29:L$120,MATCH('Print View'!$A59&amp;'Print View'!$N57,'Impact Indicators - Section B'!$A$29:$A$120&amp;'Impact Indicators - Section B'!$C$29:$C$120,0))&lt;&gt;"",INDEX('Impact Indicators - Section B'!L$29:L$120,MATCH('Print View'!$A59&amp;'Print View'!$N$45,'Impact Indicators - Section B'!$A$29:$A$120&amp;'Impact Indicators - Section B'!$C$29:$C$120,0)),""),"")</f>
        <v/>
      </c>
      <c r="R59" s="337" t="str">
        <f t="array" ref="R59">IFERROR(IF(INDEX('Impact Indicators - Section B'!D$29:D$120,MATCH('Print View'!$A59&amp;'Print View'!$R$45,'Impact Indicators - Section B'!$A$29:$A$120&amp;'Impact Indicators - Section B'!$C$29:$C$120,0))&lt;&gt;"",INDEX('Impact Indicators - Section B'!D$29:D$120,MATCH('Print View'!$A59&amp;'Print View'!$R$45,'Impact Indicators - Section B'!$A$29:$A$120&amp;'Impact Indicators - Section B'!$C$29:$C$120,0)),""),"")</f>
        <v/>
      </c>
      <c r="S59" s="554" t="str">
        <f t="array" ref="S59">IFERROR(IF(INDEX('Impact Indicators - Section B'!J$29:J$120,MATCH('Print View'!$A59&amp;'Print View'!$R$45,'Impact Indicators - Section B'!$A$29:$A$120&amp;'Impact Indicators - Section B'!$C$29:$C$120,0))&lt;&gt;"",INDEX('Impact Indicators - Section B'!J$29:J$120,MATCH('Print View'!$A59&amp;'Print View'!$R$45,'Impact Indicators - Section B'!$A$29:$A$120&amp;'Impact Indicators - Section B'!$C$29:$C$120,0)),""),"")</f>
        <v>a1Y36000002qEXhEAM</v>
      </c>
      <c r="T59" s="556" t="b">
        <f t="array" ref="T59">IFERROR(IF(INDEX('Impact Indicators - Section B'!K$29:K$120,MATCH('Print View'!$A59&amp;'Print View'!$R$45,'Impact Indicators - Section B'!$A$29:$A$120&amp;'Impact Indicators - Section B'!$C$29:$C$120,0))&lt;&gt;"",INDEX('Impact Indicators - Section B'!K$29:K$120,MATCH('Print View'!$A59&amp;'Print View'!$R$45,'Impact Indicators - Section B'!$A$29:$A$120&amp;'Impact Indicators - Section B'!$C$29:$C$120,0)),""),"")</f>
        <v>0</v>
      </c>
      <c r="U59" s="558" t="str">
        <f t="array" ref="U59">IFERROR(IF(INDEX('Impact Indicators - Section B'!L$29:L$120,MATCH('Print View'!$A59&amp;'Print View'!$R57,'Impact Indicators - Section B'!$A$29:$A$120&amp;'Impact Indicators - Section B'!$C$29:$C$120,0))&lt;&gt;"",INDEX('Impact Indicators - Section B'!L$29:L$120,MATCH('Print View'!$A59&amp;'Print View'!$R$45,'Impact Indicators - Section B'!$A$29:$A$120&amp;'Impact Indicators - Section B'!$C$29:$C$120,0)),""),"")</f>
        <v/>
      </c>
      <c r="V59" s="337" t="str">
        <f t="array" ref="V59">IFERROR(IF(INDEX('Impact Indicators - Section B'!D$29:D$120,MATCH('Print View'!$A59&amp;'Print View'!$V$45,'Impact Indicators - Section B'!$A$29:$A$120&amp;'Impact Indicators - Section B'!$C$29:$C$120,0))&lt;&gt;"",INDEX('Impact Indicators - Section B'!D$29:D$120,MATCH('Print View'!$A59&amp;'Print View'!$V$45,'Impact Indicators - Section B'!$A$29:$A$120&amp;'Impact Indicators - Section B'!$C$29:$C$120,0)),""),"")</f>
        <v/>
      </c>
      <c r="W59" s="554" t="str">
        <f t="array" ref="W59">IFERROR(IF(INDEX('Impact Indicators - Section B'!J$29:J$120,MATCH('Print View'!$A59&amp;'Print View'!$V$45,'Impact Indicators - Section B'!$A$29:$A$120&amp;'Impact Indicators - Section B'!$C$29:$C$120,0))&lt;&gt;"",INDEX('Impact Indicators - Section B'!J$29:J$120,MATCH('Print View'!$A59&amp;'Print View'!$V$45,'Impact Indicators - Section B'!$A$29:$A$120&amp;'Impact Indicators - Section B'!$C$29:$C$120,0)),""),"")</f>
        <v/>
      </c>
      <c r="X59" s="556" t="str">
        <f t="array" ref="X59">IFERROR(IF(INDEX('Impact Indicators - Section B'!K$29:K$120,MATCH('Print View'!$A59&amp;'Print View'!$V$45,'Impact Indicators - Section B'!$A$29:$A$120&amp;'Impact Indicators - Section B'!$C$29:$C$120,0))&lt;&gt;"",INDEX('Impact Indicators - Section B'!K$29:K$120,MATCH('Print View'!$A59&amp;'Print View'!$V$45,'Impact Indicators - Section B'!$A$29:$A$120&amp;'Impact Indicators - Section B'!$C$29:$C$120,0)),""),"")</f>
        <v/>
      </c>
      <c r="Y59" s="558" t="str">
        <f t="array" ref="Y59">IFERROR(IF(INDEX('Impact Indicators - Section B'!L$29:L$120,MATCH('Print View'!$A59&amp;'Print View'!$V57,'Impact Indicators - Section B'!$A$29:$A$120&amp;'Impact Indicators - Section B'!$C$29:$C$120,0))&lt;&gt;"",INDEX('Impact Indicators - Section B'!L$29:L$120,MATCH('Print View'!$A59&amp;'Print View'!$V$45,'Impact Indicators - Section B'!$A$29:$A$120&amp;'Impact Indicators - Section B'!$C$29:$C$120,0)),""),"")</f>
        <v/>
      </c>
      <c r="Z59" s="337" t="str">
        <f t="array" ref="Z59">IFERROR(IF(INDEX('Impact Indicators - Section B'!D$29:D$120,MATCH('Print View'!$A59&amp;'Print View'!$Z$45,'Impact Indicators - Section B'!$A$29:$A$120&amp;'Impact Indicators - Section B'!$C$29:$C$120,0))&lt;&gt;"",INDEX('Impact Indicators - Section B'!D$29:D$120,MATCH('Print View'!$A59&amp;'Print View'!$Z$45,'Impact Indicators - Section B'!$A$29:$A$120&amp;'Impact Indicators - Section B'!$C$29:$C$120,0)),""),"")</f>
        <v/>
      </c>
      <c r="AA59" s="554" t="str">
        <f t="array" ref="AA59">IFERROR(IF(INDEX('Impact Indicators - Section B'!J$29:J$120,MATCH('Print View'!$A59&amp;'Print View'!$Z$45,'Impact Indicators - Section B'!$A$29:$A$120&amp;'Impact Indicators - Section B'!$C$29:$C$120,0))&lt;&gt;"",INDEX('Impact Indicators - Section B'!J$29:J$120,MATCH('Print View'!$A59&amp;'Print View'!$Z$45,'Impact Indicators - Section B'!$A$29:$A$120&amp;'Impact Indicators - Section B'!$C$29:$C$120,0)),""),"")</f>
        <v/>
      </c>
      <c r="AB59" s="556" t="str">
        <f t="array" ref="AB59">IFERROR(IF(INDEX('Impact Indicators - Section B'!K$29:K$120,MATCH('Print View'!$A59&amp;'Print View'!$Z$45,'Impact Indicators - Section B'!$A$29:$A$120&amp;'Impact Indicators - Section B'!$C$29:$C$120,0))&lt;&gt;"",INDEX('Impact Indicators - Section B'!K$29:K$120,MATCH('Print View'!$A59&amp;'Print View'!$Z$45,'Impact Indicators - Section B'!$A$29:$A$120&amp;'Impact Indicators - Section B'!$C$29:$C$120,0)),""),"")</f>
        <v/>
      </c>
      <c r="AC59" s="558" t="str">
        <f t="array" ref="AC59">IFERROR(IF(INDEX('Impact Indicators - Section B'!L$29:L$120,MATCH('Print View'!$A59&amp;'Print View'!$Z57,'Impact Indicators - Section B'!$A$29:$A$120&amp;'Impact Indicators - Section B'!$C$29:$C$120,0))&lt;&gt;"",INDEX('Impact Indicators - Section B'!L$29:L$120,MATCH('Print View'!$A59&amp;'Print View'!$Z$45,'Impact Indicators - Section B'!$A$29:$A$120&amp;'Impact Indicators - Section B'!$C$29:$C$120,0)),""),"")</f>
        <v/>
      </c>
      <c r="AD59" s="322"/>
      <c r="AE59" s="323"/>
      <c r="AF59" s="323"/>
      <c r="AG59" s="323"/>
      <c r="AH59" s="323"/>
      <c r="AI59" s="323"/>
      <c r="AJ59" s="564" t="s">
        <v>287</v>
      </c>
    </row>
    <row r="60" spans="1:36" s="227" customFormat="1" ht="60" customHeight="1" x14ac:dyDescent="0.4">
      <c r="A60" s="616"/>
      <c r="B60" s="571"/>
      <c r="C60" s="571"/>
      <c r="D60" s="571"/>
      <c r="E60" s="571"/>
      <c r="F60" s="571"/>
      <c r="G60" s="571"/>
      <c r="H60" s="569"/>
      <c r="I60" s="559"/>
      <c r="J60" s="325" t="str">
        <f t="array" ref="J60">IFERROR(IF(INDEX('Impact Indicators - Section B'!E$29:E$120,MATCH('Print View'!$A59&amp;'Print View'!$J$45,'Impact Indicators - Section B'!$A$29:$A$120&amp;'Impact Indicators - Section B'!$C$29:$C$120,0))&lt;&gt;"",INDEX('Impact Indicators - Section B'!E$29:E$120,MATCH('Print View'!$A59&amp;'Print View'!$J$45,'Impact Indicators - Section B'!$A$29:$A$120&amp;'Impact Indicators - Section B'!$C$29:$C$120,0)),""),"")</f>
        <v/>
      </c>
      <c r="K60" s="555"/>
      <c r="L60" s="557"/>
      <c r="M60" s="559"/>
      <c r="N60" s="325" t="str">
        <f t="array" ref="N60">IFERROR(IF(INDEX('Impact Indicators - Section B'!E$29:E$120,MATCH('Print View'!$A59&amp;'Print View'!$N$45,'Impact Indicators - Section B'!$A$29:$A$120&amp;'Impact Indicators - Section B'!$C$29:$C$120,0))&lt;&gt;"",INDEX('Impact Indicators - Section B'!E$29:E$120,MATCH('Print View'!$A59&amp;'Print View'!$N$45,'Impact Indicators - Section B'!$A$29:$A$120&amp;'Impact Indicators - Section B'!$C$29:$C$120,0)),""),"")</f>
        <v/>
      </c>
      <c r="O60" s="555"/>
      <c r="P60" s="557"/>
      <c r="Q60" s="559"/>
      <c r="R60" s="325" t="str">
        <f t="array" ref="R60">IFERROR(IF(INDEX('Impact Indicators - Section B'!E$29:E$120,MATCH('Print View'!$A59&amp;'Print View'!$N$45,'Impact Indicators - Section B'!$A$29:$A$120&amp;'Impact Indicators - Section B'!$C$29:$C$120,0))&lt;&gt;"",INDEX('Impact Indicators - Section B'!E$29:E$120,MATCH('Print View'!$A59&amp;'Print View'!$N$45,'Impact Indicators - Section B'!$A$29:$A$120&amp;'Impact Indicators - Section B'!$C$29:$C$120,0)),""),"")</f>
        <v/>
      </c>
      <c r="S60" s="555"/>
      <c r="T60" s="557"/>
      <c r="U60" s="559"/>
      <c r="V60" s="325" t="str">
        <f t="array" ref="V60">IFERROR(IF(INDEX('Impact Indicators - Section B'!E$29:E$120,MATCH('Print View'!$A59&amp;'Print View'!$V$45,'Impact Indicators - Section B'!$A$29:$A$120&amp;'Impact Indicators - Section B'!$C$29:$C$120,0))&lt;&gt;"",INDEX('Impact Indicators - Section B'!E$29:E$120,MATCH('Print View'!$A59&amp;'Print View'!$V$45,'Impact Indicators - Section B'!$A$29:$A$120&amp;'Impact Indicators - Section B'!$C$29:$C$120,0)),""),"")</f>
        <v/>
      </c>
      <c r="W60" s="555"/>
      <c r="X60" s="557"/>
      <c r="Y60" s="559"/>
      <c r="Z60" s="325" t="str">
        <f t="array" ref="Z60">IFERROR(IF(INDEX('Impact Indicators - Section B'!E$29:E$120,MATCH('Print View'!$A59&amp;'Print View'!$Z$45,'Impact Indicators - Section B'!$A$29:$A$120&amp;'Impact Indicators - Section B'!$C$29:$C$120,0))&lt;&gt;"",INDEX('Impact Indicators - Section B'!E$29:E$120,MATCH('Print View'!$A59&amp;'Print View'!$Z$45,'Impact Indicators - Section B'!$A$29:$A$120&amp;'Impact Indicators - Section B'!$C$29:$C$120,0)),""),"")</f>
        <v/>
      </c>
      <c r="AA60" s="555"/>
      <c r="AB60" s="557"/>
      <c r="AC60" s="559"/>
      <c r="AD60" s="326"/>
      <c r="AE60" s="327"/>
      <c r="AF60" s="327"/>
      <c r="AG60" s="327"/>
      <c r="AH60" s="327"/>
      <c r="AI60" s="323"/>
      <c r="AJ60" s="564" t="s">
        <v>287</v>
      </c>
    </row>
    <row r="61" spans="1:36" s="227" customFormat="1" ht="60" customHeight="1" x14ac:dyDescent="0.4">
      <c r="A61" s="615">
        <v>8</v>
      </c>
      <c r="B61" s="565" t="str">
        <f>IFERROR(IF(INDEX('Impact Indicators - Section B'!B$9:B$25,MATCH('Print View'!$A61,'Impact Indicators - Section B'!$A$9:$A$25,0))&lt;&gt;"",INDEX('Impact Indicators - Section B'!B$9:B$25,MATCH('Print View'!$A61,'Impact Indicators - Section B'!$A$9:$A$25,0)),""),"")</f>
        <v/>
      </c>
      <c r="C61" s="565" t="str">
        <f>IFERROR(IF(INDEX('Impact Indicators - Section B'!C$9:C$25,MATCH('Print View'!$A61,'Impact Indicators - Section B'!$A$9:$A$25,0))&lt;&gt;"",INDEX('Impact Indicators - Section B'!C$9:C$25,MATCH('Print View'!$A61,'Impact Indicators - Section B'!$A$9:$A$25,0)),""),"")</f>
        <v/>
      </c>
      <c r="D61" s="565" t="str">
        <f>IFERROR(IF(INDEX('Impact Indicators - Section B'!D$9:D$25,MATCH('Print View'!$A61,'Impact Indicators - Section B'!$A$9:$A$25,0))&lt;&gt;"",INDEX('Impact Indicators - Section B'!D$9:D$25,MATCH('Print View'!$A61,'Impact Indicators - Section B'!$A$9:$A$25,0)),""),"")</f>
        <v/>
      </c>
      <c r="E61" s="565" t="str">
        <f>IFERROR(IF(INDEX('Impact Indicators - Section B'!E$9:E$25,MATCH('Print View'!$A61,'Impact Indicators - Section B'!$A$9:$A$25,0))&lt;&gt;"",INDEX('Impact Indicators - Section B'!E$9:E$25,MATCH('Print View'!$A61,'Impact Indicators - Section B'!$A$9:$A$25,0)),""),"")</f>
        <v/>
      </c>
      <c r="F61" s="565" t="str">
        <f>IFERROR(IF(INDEX('Impact Indicators - Section B'!F$9:F$25,MATCH('Print View'!$A61,'Impact Indicators - Section B'!$A$9:$A$25,0))&lt;&gt;"",INDEX('Impact Indicators - Section B'!F$9:F$25,MATCH('Print View'!$A61,'Impact Indicators - Section B'!$A$9:$A$25,0)),""),"")</f>
        <v/>
      </c>
      <c r="G61" s="565" t="str">
        <f>IFERROR(IF(INDEX('Impact Indicators - Section B'!G$9:G$25,MATCH('Print View'!$A61,'Impact Indicators - Section B'!$A$9:$A$25,0))&lt;&gt;"",INDEX('Impact Indicators - Section B'!G$9:G$25,MATCH('Print View'!$A61,'Impact Indicators - Section B'!$A$9:$A$25,0)),""),"")</f>
        <v/>
      </c>
      <c r="H61" s="565" t="str">
        <f>IFERROR(IF(INDEX('Impact Indicators - Section B'!H$9:H$25,MATCH('Print View'!$A61,'Impact Indicators - Section B'!$A$9:$A$25,0))&lt;&gt;"",INDEX('Impact Indicators - Section B'!H$9:H$25,MATCH('Print View'!$A61,'Impact Indicators - Section B'!$A$9:$A$25,0)),""),"")</f>
        <v/>
      </c>
      <c r="I61" s="549" t="str">
        <f>IFERROR(IF(INDEX('Impact Indicators - Section B'!Q$9:Q$25,MATCH('Print View'!$A61,'Impact Indicators - Section B'!$A$9:$A$25,0))&lt;&gt;"",INDEX('Impact Indicators - Section B'!Q$9:Q$25,MATCH('Print View'!$A61,'Impact Indicators - Section B'!$A$9:$A$25,0)),""),"")</f>
        <v/>
      </c>
      <c r="J61" s="329" t="str">
        <f t="array" ref="J61">IFERROR(IF(INDEX('Impact Indicators - Section B'!D$29:D$120,MATCH('Print View'!$A61&amp;'Print View'!$J$45,'Impact Indicators - Section B'!$A$29:$A$120&amp;'Impact Indicators - Section B'!$C$29:$C$120,0))&lt;&gt;"",INDEX('Impact Indicators - Section B'!D$29:D$120,MATCH('Print View'!$A61&amp;'Print View'!$J$45,'Impact Indicators - Section B'!$A$29:$A$120&amp;'Impact Indicators - Section B'!$C$29:$C$120,0)),""),"")</f>
        <v/>
      </c>
      <c r="K61" s="545" t="str">
        <f t="array" ref="K61">IFERROR(IF(INDEX('Impact Indicators - Section B'!F$29:F$120,MATCH('Print View'!$A61&amp;'Print View'!$J$45,'Impact Indicators - Section B'!$A$29:$A$120&amp;'Impact Indicators - Section B'!$C$29:$C$120,0))&lt;&gt;"",INDEX('Impact Indicators - Section B'!F$29:F$120,MATCH('Print View'!$A61&amp;'Print View'!$J$45,'Impact Indicators - Section B'!$A$29:$A$120&amp;'Impact Indicators - Section B'!$C$29:$C$120,0)),""),"")</f>
        <v/>
      </c>
      <c r="L61" s="547" t="str">
        <f t="array" ref="L61">IFERROR(IF(INDEX('Impact Indicators - Section B'!G$29:G$120,MATCH('Print View'!$A61&amp;'Print View'!$J$45,'Impact Indicators - Section B'!$A$29:$A$120&amp;'Impact Indicators - Section B'!$C$29:$C$120,0))&lt;&gt;"",INDEX('Impact Indicators - Section B'!G$29:G$120,MATCH('Print View'!$A61&amp;'Print View'!$J$45,'Impact Indicators - Section B'!$A$29:$A$120&amp;'Impact Indicators - Section B'!$C$29:$C$120,0)),""),"")</f>
        <v/>
      </c>
      <c r="M61" s="549" t="str">
        <f t="array" ref="M61">IFERROR(IF(INDEX('Impact Indicators - Section B'!H$29:H$120,MATCH('Print View'!$A61&amp;'Print View'!$J$45,'Impact Indicators - Section B'!$A$29:$A$120&amp;'Impact Indicators - Section B'!$C$29:$C$120,0))&lt;&gt;"",INDEX('Impact Indicators - Section B'!H$29:H$120,MATCH('Print View'!$A61&amp;'Print View'!$J$45,'Impact Indicators - Section B'!$A$29:$A$120&amp;'Impact Indicators - Section B'!$C$29:$C$120,0)),""),"")</f>
        <v/>
      </c>
      <c r="N61" s="329" t="str">
        <f t="array" ref="N61">IFERROR(IF(INDEX('Impact Indicators - Section B'!D$29:D$120,MATCH('Print View'!$A61&amp;'Print View'!$N$45,'Impact Indicators - Section B'!$A$29:$A$120&amp;'Impact Indicators - Section B'!$C$29:$C$120,0))&lt;&gt;"",INDEX('Impact Indicators - Section B'!D$29:D$120,MATCH('Print View'!$A61&amp;'Print View'!$N$45,'Impact Indicators - Section B'!$A$29:$A$120&amp;'Impact Indicators - Section B'!$C$29:$C$120,0)),""),"")</f>
        <v/>
      </c>
      <c r="O61" s="545" t="str">
        <f t="array" ref="O61">IFERROR(IF(INDEX('Impact Indicators - Section B'!J$29:J$120,MATCH('Print View'!$A61&amp;'Print View'!$N$45,'Impact Indicators - Section B'!$A$29:$A$120&amp;'Impact Indicators - Section B'!$C$29:$C$120,0))&lt;&gt;"",INDEX('Impact Indicators - Section B'!J$29:J$120,MATCH('Print View'!$A61&amp;'Print View'!$N$45,'Impact Indicators - Section B'!$A$29:$A$120&amp;'Impact Indicators - Section B'!$C$29:$C$120,0)),""),"")</f>
        <v>a1Y36000002qEXgEAM</v>
      </c>
      <c r="P61" s="547" t="b">
        <f t="array" ref="P61">IFERROR(IF(INDEX('Impact Indicators - Section B'!K$29:K$120,MATCH('Print View'!$A61&amp;'Print View'!$N$45,'Impact Indicators - Section B'!$A$29:$A$120&amp;'Impact Indicators - Section B'!$C$29:$C$120,0))&lt;&gt;"",INDEX('Impact Indicators - Section B'!K$29:K$120,MATCH('Print View'!$A61&amp;'Print View'!$N$45,'Impact Indicators - Section B'!$A$29:$A$120&amp;'Impact Indicators - Section B'!$C$29:$C$120,0)),""),"")</f>
        <v>0</v>
      </c>
      <c r="Q61" s="549" t="str">
        <f t="array" ref="Q61">IFERROR(IF(INDEX('Impact Indicators - Section B'!L$29:L$120,MATCH('Print View'!$A61&amp;'Print View'!$N59,'Impact Indicators - Section B'!$A$29:$A$120&amp;'Impact Indicators - Section B'!$C$29:$C$120,0))&lt;&gt;"",INDEX('Impact Indicators - Section B'!L$29:L$120,MATCH('Print View'!$A61&amp;'Print View'!$N$45,'Impact Indicators - Section B'!$A$29:$A$120&amp;'Impact Indicators - Section B'!$C$29:$C$120,0)),""),"")</f>
        <v>a1Y36000002qEXgEAM</v>
      </c>
      <c r="R61" s="329" t="str">
        <f t="array" ref="R61">IFERROR(IF(INDEX('Impact Indicators - Section B'!D$29:D$120,MATCH('Print View'!$A61&amp;'Print View'!$R$45,'Impact Indicators - Section B'!$A$29:$A$120&amp;'Impact Indicators - Section B'!$C$29:$C$120,0))&lt;&gt;"",INDEX('Impact Indicators - Section B'!D$29:D$120,MATCH('Print View'!$A61&amp;'Print View'!$R$45,'Impact Indicators - Section B'!$A$29:$A$120&amp;'Impact Indicators - Section B'!$C$29:$C$120,0)),""),"")</f>
        <v/>
      </c>
      <c r="S61" s="545" t="str">
        <f t="array" ref="S61">IFERROR(IF(INDEX('Impact Indicators - Section B'!J$29:J$120,MATCH('Print View'!$A61&amp;'Print View'!$R$45,'Impact Indicators - Section B'!$A$29:$A$120&amp;'Impact Indicators - Section B'!$C$29:$C$120,0))&lt;&gt;"",INDEX('Impact Indicators - Section B'!J$29:J$120,MATCH('Print View'!$A61&amp;'Print View'!$R$45,'Impact Indicators - Section B'!$A$29:$A$120&amp;'Impact Indicators - Section B'!$C$29:$C$120,0)),""),"")</f>
        <v>a1Y36000002qEXhEAM</v>
      </c>
      <c r="T61" s="547" t="b">
        <f t="array" ref="T61">IFERROR(IF(INDEX('Impact Indicators - Section B'!K$29:K$120,MATCH('Print View'!$A61&amp;'Print View'!$R$45,'Impact Indicators - Section B'!$A$29:$A$120&amp;'Impact Indicators - Section B'!$C$29:$C$120,0))&lt;&gt;"",INDEX('Impact Indicators - Section B'!K$29:K$120,MATCH('Print View'!$A61&amp;'Print View'!$R$45,'Impact Indicators - Section B'!$A$29:$A$120&amp;'Impact Indicators - Section B'!$C$29:$C$120,0)),""),"")</f>
        <v>0</v>
      </c>
      <c r="U61" s="549" t="str">
        <f t="array" ref="U61">IFERROR(IF(INDEX('Impact Indicators - Section B'!L$29:L$120,MATCH('Print View'!$A61&amp;'Print View'!$R59,'Impact Indicators - Section B'!$A$29:$A$120&amp;'Impact Indicators - Section B'!$C$29:$C$120,0))&lt;&gt;"",INDEX('Impact Indicators - Section B'!L$29:L$120,MATCH('Print View'!$A61&amp;'Print View'!$R$45,'Impact Indicators - Section B'!$A$29:$A$120&amp;'Impact Indicators - Section B'!$C$29:$C$120,0)),""),"")</f>
        <v>a1Y36000002qEXhEAM</v>
      </c>
      <c r="V61" s="329" t="str">
        <f t="array" ref="V61">IFERROR(IF(INDEX('Impact Indicators - Section B'!D$29:D$120,MATCH('Print View'!$A61&amp;'Print View'!$V$45,'Impact Indicators - Section B'!$A$29:$A$120&amp;'Impact Indicators - Section B'!$C$29:$C$120,0))&lt;&gt;"",INDEX('Impact Indicators - Section B'!D$29:D$120,MATCH('Print View'!$A61&amp;'Print View'!$V$45,'Impact Indicators - Section B'!$A$29:$A$120&amp;'Impact Indicators - Section B'!$C$29:$C$120,0)),""),"")</f>
        <v/>
      </c>
      <c r="W61" s="545" t="str">
        <f t="array" ref="W61">IFERROR(IF(INDEX('Impact Indicators - Section B'!J$29:J$120,MATCH('Print View'!$A61&amp;'Print View'!$V$45,'Impact Indicators - Section B'!$A$29:$A$120&amp;'Impact Indicators - Section B'!$C$29:$C$120,0))&lt;&gt;"",INDEX('Impact Indicators - Section B'!J$29:J$120,MATCH('Print View'!$A61&amp;'Print View'!$V$45,'Impact Indicators - Section B'!$A$29:$A$120&amp;'Impact Indicators - Section B'!$C$29:$C$120,0)),""),"")</f>
        <v/>
      </c>
      <c r="X61" s="547" t="str">
        <f t="array" ref="X61">IFERROR(IF(INDEX('Impact Indicators - Section B'!K$29:K$120,MATCH('Print View'!$A61&amp;'Print View'!$V$45,'Impact Indicators - Section B'!$A$29:$A$120&amp;'Impact Indicators - Section B'!$C$29:$C$120,0))&lt;&gt;"",INDEX('Impact Indicators - Section B'!K$29:K$120,MATCH('Print View'!$A61&amp;'Print View'!$V$45,'Impact Indicators - Section B'!$A$29:$A$120&amp;'Impact Indicators - Section B'!$C$29:$C$120,0)),""),"")</f>
        <v/>
      </c>
      <c r="Y61" s="549" t="str">
        <f t="array" ref="Y61">IFERROR(IF(INDEX('Impact Indicators - Section B'!L$29:L$120,MATCH('Print View'!$A61&amp;'Print View'!$V59,'Impact Indicators - Section B'!$A$29:$A$120&amp;'Impact Indicators - Section B'!$C$29:$C$120,0))&lt;&gt;"",INDEX('Impact Indicators - Section B'!L$29:L$120,MATCH('Print View'!$A61&amp;'Print View'!$V$45,'Impact Indicators - Section B'!$A$29:$A$120&amp;'Impact Indicators - Section B'!$C$29:$C$120,0)),""),"")</f>
        <v/>
      </c>
      <c r="Z61" s="329" t="str">
        <f t="array" ref="Z61">IFERROR(IF(INDEX('Impact Indicators - Section B'!D$29:D$120,MATCH('Print View'!$A61&amp;'Print View'!$Z$45,'Impact Indicators - Section B'!$A$29:$A$120&amp;'Impact Indicators - Section B'!$C$29:$C$120,0))&lt;&gt;"",INDEX('Impact Indicators - Section B'!D$29:D$120,MATCH('Print View'!$A61&amp;'Print View'!$Z$45,'Impact Indicators - Section B'!$A$29:$A$120&amp;'Impact Indicators - Section B'!$C$29:$C$120,0)),""),"")</f>
        <v/>
      </c>
      <c r="AA61" s="545" t="str">
        <f t="array" ref="AA61">IFERROR(IF(INDEX('Impact Indicators - Section B'!J$29:J$120,MATCH('Print View'!$A61&amp;'Print View'!$Z$45,'Impact Indicators - Section B'!$A$29:$A$120&amp;'Impact Indicators - Section B'!$C$29:$C$120,0))&lt;&gt;"",INDEX('Impact Indicators - Section B'!J$29:J$120,MATCH('Print View'!$A61&amp;'Print View'!$Z$45,'Impact Indicators - Section B'!$A$29:$A$120&amp;'Impact Indicators - Section B'!$C$29:$C$120,0)),""),"")</f>
        <v/>
      </c>
      <c r="AB61" s="547" t="str">
        <f t="array" ref="AB61">IFERROR(IF(INDEX('Impact Indicators - Section B'!K$29:K$120,MATCH('Print View'!$A61&amp;'Print View'!$Z$45,'Impact Indicators - Section B'!$A$29:$A$120&amp;'Impact Indicators - Section B'!$C$29:$C$120,0))&lt;&gt;"",INDEX('Impact Indicators - Section B'!K$29:K$120,MATCH('Print View'!$A61&amp;'Print View'!$Z$45,'Impact Indicators - Section B'!$A$29:$A$120&amp;'Impact Indicators - Section B'!$C$29:$C$120,0)),""),"")</f>
        <v/>
      </c>
      <c r="AC61" s="549" t="str">
        <f t="array" ref="AC61">IFERROR(IF(INDEX('Impact Indicators - Section B'!L$29:L$120,MATCH('Print View'!$A61&amp;'Print View'!$Z59,'Impact Indicators - Section B'!$A$29:$A$120&amp;'Impact Indicators - Section B'!$C$29:$C$120,0))&lt;&gt;"",INDEX('Impact Indicators - Section B'!L$29:L$120,MATCH('Print View'!$A61&amp;'Print View'!$Z$45,'Impact Indicators - Section B'!$A$29:$A$120&amp;'Impact Indicators - Section B'!$C$29:$C$120,0)),""),"")</f>
        <v/>
      </c>
      <c r="AD61" s="330"/>
      <c r="AE61" s="331"/>
      <c r="AF61" s="331"/>
      <c r="AG61" s="331"/>
      <c r="AH61" s="331"/>
      <c r="AI61" s="331"/>
      <c r="AJ61" s="332" t="s">
        <v>287</v>
      </c>
    </row>
    <row r="62" spans="1:36" s="227" customFormat="1" ht="60" customHeight="1" x14ac:dyDescent="0.4">
      <c r="A62" s="615"/>
      <c r="B62" s="566"/>
      <c r="C62" s="566"/>
      <c r="D62" s="566"/>
      <c r="E62" s="566"/>
      <c r="F62" s="566"/>
      <c r="G62" s="566"/>
      <c r="H62" s="566"/>
      <c r="I62" s="550"/>
      <c r="J62" s="333" t="str">
        <f t="array" ref="J62">IFERROR(IF(INDEX('Impact Indicators - Section B'!E$29:E$120,MATCH('Print View'!$A61&amp;'Print View'!$J$45,'Impact Indicators - Section B'!$A$29:$A$120&amp;'Impact Indicators - Section B'!$C$29:$C$120,0))&lt;&gt;"",INDEX('Impact Indicators - Section B'!E$29:E$120,MATCH('Print View'!$A61&amp;'Print View'!$J$45,'Impact Indicators - Section B'!$A$29:$A$120&amp;'Impact Indicators - Section B'!$C$29:$C$120,0)),""),"")</f>
        <v/>
      </c>
      <c r="K62" s="546"/>
      <c r="L62" s="548"/>
      <c r="M62" s="550"/>
      <c r="N62" s="333" t="str">
        <f t="array" ref="N62">IFERROR(IF(INDEX('Impact Indicators - Section B'!E$29:E$120,MATCH('Print View'!$A61&amp;'Print View'!$N$45,'Impact Indicators - Section B'!$A$29:$A$120&amp;'Impact Indicators - Section B'!$C$29:$C$120,0))&lt;&gt;"",INDEX('Impact Indicators - Section B'!E$29:E$120,MATCH('Print View'!$A61&amp;'Print View'!$N$45,'Impact Indicators - Section B'!$A$29:$A$120&amp;'Impact Indicators - Section B'!$C$29:$C$120,0)),""),"")</f>
        <v/>
      </c>
      <c r="O62" s="546"/>
      <c r="P62" s="548"/>
      <c r="Q62" s="550"/>
      <c r="R62" s="333" t="str">
        <f t="array" ref="R62">IFERROR(IF(INDEX('Impact Indicators - Section B'!E$29:E$120,MATCH('Print View'!$A61&amp;'Print View'!$N$45,'Impact Indicators - Section B'!$A$29:$A$120&amp;'Impact Indicators - Section B'!$C$29:$C$120,0))&lt;&gt;"",INDEX('Impact Indicators - Section B'!E$29:E$120,MATCH('Print View'!$A61&amp;'Print View'!$N$45,'Impact Indicators - Section B'!$A$29:$A$120&amp;'Impact Indicators - Section B'!$C$29:$C$120,0)),""),"")</f>
        <v/>
      </c>
      <c r="S62" s="546"/>
      <c r="T62" s="548"/>
      <c r="U62" s="550"/>
      <c r="V62" s="333" t="str">
        <f t="array" ref="V62">IFERROR(IF(INDEX('Impact Indicators - Section B'!E$29:E$120,MATCH('Print View'!$A61&amp;'Print View'!$V$45,'Impact Indicators - Section B'!$A$29:$A$120&amp;'Impact Indicators - Section B'!$C$29:$C$120,0))&lt;&gt;"",INDEX('Impact Indicators - Section B'!E$29:E$120,MATCH('Print View'!$A61&amp;'Print View'!$V$45,'Impact Indicators - Section B'!$A$29:$A$120&amp;'Impact Indicators - Section B'!$C$29:$C$120,0)),""),"")</f>
        <v/>
      </c>
      <c r="W62" s="546"/>
      <c r="X62" s="548"/>
      <c r="Y62" s="550"/>
      <c r="Z62" s="333" t="str">
        <f t="array" ref="Z62">IFERROR(IF(INDEX('Impact Indicators - Section B'!E$29:E$120,MATCH('Print View'!$A61&amp;'Print View'!$Z$45,'Impact Indicators - Section B'!$A$29:$A$120&amp;'Impact Indicators - Section B'!$C$29:$C$120,0))&lt;&gt;"",INDEX('Impact Indicators - Section B'!E$29:E$120,MATCH('Print View'!$A61&amp;'Print View'!$Z$45,'Impact Indicators - Section B'!$A$29:$A$120&amp;'Impact Indicators - Section B'!$C$29:$C$120,0)),""),"")</f>
        <v/>
      </c>
      <c r="AA62" s="546"/>
      <c r="AB62" s="548"/>
      <c r="AC62" s="550"/>
      <c r="AD62" s="334"/>
      <c r="AE62" s="335"/>
      <c r="AF62" s="335"/>
      <c r="AG62" s="335"/>
      <c r="AH62" s="335"/>
      <c r="AI62" s="335"/>
      <c r="AJ62" s="336" t="s">
        <v>287</v>
      </c>
    </row>
    <row r="63" spans="1:36" s="227" customFormat="1" ht="60" customHeight="1" x14ac:dyDescent="0.4">
      <c r="A63" s="616">
        <v>9</v>
      </c>
      <c r="B63" s="570" t="str">
        <f>IFERROR(IF(INDEX('Impact Indicators - Section B'!B$9:B$25,MATCH('Print View'!$A63,'Impact Indicators - Section B'!$A$9:$A$25,0))&lt;&gt;"",INDEX('Impact Indicators - Section B'!B$9:B$25,MATCH('Print View'!$A63,'Impact Indicators - Section B'!$A$9:$A$25,0)),""),"")</f>
        <v/>
      </c>
      <c r="C63" s="570" t="str">
        <f>IFERROR(IF(INDEX('Impact Indicators - Section B'!C$9:C$25,MATCH('Print View'!$A63,'Impact Indicators - Section B'!$A$9:$A$25,0))&lt;&gt;"",INDEX('Impact Indicators - Section B'!C$9:C$25,MATCH('Print View'!$A63,'Impact Indicators - Section B'!$A$9:$A$25,0)),""),"")</f>
        <v/>
      </c>
      <c r="D63" s="570" t="str">
        <f>IFERROR(IF(INDEX('Impact Indicators - Section B'!D$9:D$25,MATCH('Print View'!$A63,'Impact Indicators - Section B'!$A$9:$A$25,0))&lt;&gt;"",INDEX('Impact Indicators - Section B'!D$9:D$25,MATCH('Print View'!$A63,'Impact Indicators - Section B'!$A$9:$A$25,0)),""),"")</f>
        <v/>
      </c>
      <c r="E63" s="570" t="str">
        <f>IFERROR(IF(INDEX('Impact Indicators - Section B'!E$9:E$25,MATCH('Print View'!$A63,'Impact Indicators - Section B'!$A$9:$A$25,0))&lt;&gt;"",INDEX('Impact Indicators - Section B'!E$9:E$25,MATCH('Print View'!$A63,'Impact Indicators - Section B'!$A$9:$A$25,0)),""),"")</f>
        <v/>
      </c>
      <c r="F63" s="570" t="str">
        <f>IFERROR(IF(INDEX('Impact Indicators - Section B'!F$9:F$25,MATCH('Print View'!$A63,'Impact Indicators - Section B'!$A$9:$A$25,0))&lt;&gt;"",INDEX('Impact Indicators - Section B'!F$9:F$25,MATCH('Print View'!$A63,'Impact Indicators - Section B'!$A$9:$A$25,0)),""),"")</f>
        <v/>
      </c>
      <c r="G63" s="570" t="str">
        <f>IFERROR(IF(INDEX('Impact Indicators - Section B'!G$9:G$25,MATCH('Print View'!$A63,'Impact Indicators - Section B'!$A$9:$A$25,0))&lt;&gt;"",INDEX('Impact Indicators - Section B'!G$9:G$25,MATCH('Print View'!$A63,'Impact Indicators - Section B'!$A$9:$A$25,0)),""),"")</f>
        <v/>
      </c>
      <c r="H63" s="567" t="str">
        <f>IFERROR(IF(INDEX('Impact Indicators - Section B'!H$9:H$25,MATCH('Print View'!$A63,'Impact Indicators - Section B'!$A$9:$A$25,0))&lt;&gt;"",INDEX('Impact Indicators - Section B'!H$9:H$25,MATCH('Print View'!$A63,'Impact Indicators - Section B'!$A$9:$A$25,0)),""),"")</f>
        <v/>
      </c>
      <c r="I63" s="558" t="str">
        <f>IFERROR(IF(INDEX('Impact Indicators - Section B'!Q$9:Q$25,MATCH('Print View'!$A63,'Impact Indicators - Section B'!$A$9:$A$25,0))&lt;&gt;"",INDEX('Impact Indicators - Section B'!Q$9:Q$25,MATCH('Print View'!$A63,'Impact Indicators - Section B'!$A$9:$A$25,0)),""),"")</f>
        <v/>
      </c>
      <c r="J63" s="337" t="str">
        <f t="array" ref="J63">IFERROR(IF(INDEX('Impact Indicators - Section B'!D$29:D$120,MATCH('Print View'!$A63&amp;'Print View'!$J$45,'Impact Indicators - Section B'!$A$29:$A$120&amp;'Impact Indicators - Section B'!$C$29:$C$120,0))&lt;&gt;"",INDEX('Impact Indicators - Section B'!D$29:D$120,MATCH('Print View'!$A63&amp;'Print View'!$J$45,'Impact Indicators - Section B'!$A$29:$A$120&amp;'Impact Indicators - Section B'!$C$29:$C$120,0)),""),"")</f>
        <v/>
      </c>
      <c r="K63" s="554" t="str">
        <f t="array" ref="K63">IFERROR(IF(INDEX('Impact Indicators - Section B'!F$29:F$120,MATCH('Print View'!$A63&amp;'Print View'!$J$45,'Impact Indicators - Section B'!$A$29:$A$120&amp;'Impact Indicators - Section B'!$C$29:$C$120,0))&lt;&gt;"",INDEX('Impact Indicators - Section B'!F$29:F$120,MATCH('Print View'!$A63&amp;'Print View'!$J$45,'Impact Indicators - Section B'!$A$29:$A$120&amp;'Impact Indicators - Section B'!$C$29:$C$120,0)),""),"")</f>
        <v/>
      </c>
      <c r="L63" s="556" t="str">
        <f t="array" ref="L63">IFERROR(IF(INDEX('Impact Indicators - Section B'!G$29:G$120,MATCH('Print View'!$A63&amp;'Print View'!$J$45,'Impact Indicators - Section B'!$A$29:$A$120&amp;'Impact Indicators - Section B'!$C$29:$C$120,0))&lt;&gt;"",INDEX('Impact Indicators - Section B'!G$29:G$120,MATCH('Print View'!$A63&amp;'Print View'!$J$45,'Impact Indicators - Section B'!$A$29:$A$120&amp;'Impact Indicators - Section B'!$C$29:$C$120,0)),""),"")</f>
        <v/>
      </c>
      <c r="M63" s="558" t="str">
        <f t="array" ref="M63">IFERROR(IF(INDEX('Impact Indicators - Section B'!H$29:H$120,MATCH('Print View'!$A63&amp;'Print View'!$J$45,'Impact Indicators - Section B'!$A$29:$A$120&amp;'Impact Indicators - Section B'!$C$29:$C$120,0))&lt;&gt;"",INDEX('Impact Indicators - Section B'!H$29:H$120,MATCH('Print View'!$A63&amp;'Print View'!$J$45,'Impact Indicators - Section B'!$A$29:$A$120&amp;'Impact Indicators - Section B'!$C$29:$C$120,0)),""),"")</f>
        <v/>
      </c>
      <c r="N63" s="337" t="str">
        <f t="array" ref="N63">IFERROR(IF(INDEX('Impact Indicators - Section B'!D$29:D$120,MATCH('Print View'!$A63&amp;'Print View'!$N$45,'Impact Indicators - Section B'!$A$29:$A$120&amp;'Impact Indicators - Section B'!$C$29:$C$120,0))&lt;&gt;"",INDEX('Impact Indicators - Section B'!D$29:D$120,MATCH('Print View'!$A63&amp;'Print View'!$N$45,'Impact Indicators - Section B'!$A$29:$A$120&amp;'Impact Indicators - Section B'!$C$29:$C$120,0)),""),"")</f>
        <v/>
      </c>
      <c r="O63" s="554" t="str">
        <f t="array" ref="O63">IFERROR(IF(INDEX('Impact Indicators - Section B'!J$29:J$120,MATCH('Print View'!$A63&amp;'Print View'!$N$45,'Impact Indicators - Section B'!$A$29:$A$120&amp;'Impact Indicators - Section B'!$C$29:$C$120,0))&lt;&gt;"",INDEX('Impact Indicators - Section B'!J$29:J$120,MATCH('Print View'!$A63&amp;'Print View'!$N$45,'Impact Indicators - Section B'!$A$29:$A$120&amp;'Impact Indicators - Section B'!$C$29:$C$120,0)),""),"")</f>
        <v>a1Y36000002qEXgEAM</v>
      </c>
      <c r="P63" s="556" t="b">
        <f t="array" ref="P63">IFERROR(IF(INDEX('Impact Indicators - Section B'!K$29:K$120,MATCH('Print View'!$A63&amp;'Print View'!$N$45,'Impact Indicators - Section B'!$A$29:$A$120&amp;'Impact Indicators - Section B'!$C$29:$C$120,0))&lt;&gt;"",INDEX('Impact Indicators - Section B'!K$29:K$120,MATCH('Print View'!$A63&amp;'Print View'!$N$45,'Impact Indicators - Section B'!$A$29:$A$120&amp;'Impact Indicators - Section B'!$C$29:$C$120,0)),""),"")</f>
        <v>0</v>
      </c>
      <c r="Q63" s="558" t="str">
        <f t="array" ref="Q63">IFERROR(IF(INDEX('Impact Indicators - Section B'!L$29:L$120,MATCH('Print View'!$A63&amp;'Print View'!$N61,'Impact Indicators - Section B'!$A$29:$A$120&amp;'Impact Indicators - Section B'!$C$29:$C$120,0))&lt;&gt;"",INDEX('Impact Indicators - Section B'!L$29:L$120,MATCH('Print View'!$A63&amp;'Print View'!$N$45,'Impact Indicators - Section B'!$A$29:$A$120&amp;'Impact Indicators - Section B'!$C$29:$C$120,0)),""),"")</f>
        <v>a1Y36000002qEXgEAM</v>
      </c>
      <c r="R63" s="337" t="str">
        <f t="array" ref="R63">IFERROR(IF(INDEX('Impact Indicators - Section B'!D$29:D$120,MATCH('Print View'!$A63&amp;'Print View'!$R$45,'Impact Indicators - Section B'!$A$29:$A$120&amp;'Impact Indicators - Section B'!$C$29:$C$120,0))&lt;&gt;"",INDEX('Impact Indicators - Section B'!D$29:D$120,MATCH('Print View'!$A63&amp;'Print View'!$R$45,'Impact Indicators - Section B'!$A$29:$A$120&amp;'Impact Indicators - Section B'!$C$29:$C$120,0)),""),"")</f>
        <v/>
      </c>
      <c r="S63" s="554" t="str">
        <f t="array" ref="S63">IFERROR(IF(INDEX('Impact Indicators - Section B'!J$29:J$120,MATCH('Print View'!$A63&amp;'Print View'!$R$45,'Impact Indicators - Section B'!$A$29:$A$120&amp;'Impact Indicators - Section B'!$C$29:$C$120,0))&lt;&gt;"",INDEX('Impact Indicators - Section B'!J$29:J$120,MATCH('Print View'!$A63&amp;'Print View'!$R$45,'Impact Indicators - Section B'!$A$29:$A$120&amp;'Impact Indicators - Section B'!$C$29:$C$120,0)),""),"")</f>
        <v>a1Y36000002qEXhEAM</v>
      </c>
      <c r="T63" s="556" t="b">
        <f t="array" ref="T63">IFERROR(IF(INDEX('Impact Indicators - Section B'!K$29:K$120,MATCH('Print View'!$A63&amp;'Print View'!$R$45,'Impact Indicators - Section B'!$A$29:$A$120&amp;'Impact Indicators - Section B'!$C$29:$C$120,0))&lt;&gt;"",INDEX('Impact Indicators - Section B'!K$29:K$120,MATCH('Print View'!$A63&amp;'Print View'!$R$45,'Impact Indicators - Section B'!$A$29:$A$120&amp;'Impact Indicators - Section B'!$C$29:$C$120,0)),""),"")</f>
        <v>0</v>
      </c>
      <c r="U63" s="558" t="str">
        <f t="array" ref="U63">IFERROR(IF(INDEX('Impact Indicators - Section B'!L$29:L$120,MATCH('Print View'!$A63&amp;'Print View'!$R61,'Impact Indicators - Section B'!$A$29:$A$120&amp;'Impact Indicators - Section B'!$C$29:$C$120,0))&lt;&gt;"",INDEX('Impact Indicators - Section B'!L$29:L$120,MATCH('Print View'!$A63&amp;'Print View'!$R$45,'Impact Indicators - Section B'!$A$29:$A$120&amp;'Impact Indicators - Section B'!$C$29:$C$120,0)),""),"")</f>
        <v>a1Y36000002qEXhEAM</v>
      </c>
      <c r="V63" s="337" t="str">
        <f t="array" ref="V63">IFERROR(IF(INDEX('Impact Indicators - Section B'!D$29:D$120,MATCH('Print View'!$A63&amp;'Print View'!$V$45,'Impact Indicators - Section B'!$A$29:$A$120&amp;'Impact Indicators - Section B'!$C$29:$C$120,0))&lt;&gt;"",INDEX('Impact Indicators - Section B'!D$29:D$120,MATCH('Print View'!$A63&amp;'Print View'!$V$45,'Impact Indicators - Section B'!$A$29:$A$120&amp;'Impact Indicators - Section B'!$C$29:$C$120,0)),""),"")</f>
        <v/>
      </c>
      <c r="W63" s="554" t="str">
        <f t="array" ref="W63">IFERROR(IF(INDEX('Impact Indicators - Section B'!J$29:J$120,MATCH('Print View'!$A63&amp;'Print View'!$V$45,'Impact Indicators - Section B'!$A$29:$A$120&amp;'Impact Indicators - Section B'!$C$29:$C$120,0))&lt;&gt;"",INDEX('Impact Indicators - Section B'!J$29:J$120,MATCH('Print View'!$A63&amp;'Print View'!$V$45,'Impact Indicators - Section B'!$A$29:$A$120&amp;'Impact Indicators - Section B'!$C$29:$C$120,0)),""),"")</f>
        <v/>
      </c>
      <c r="X63" s="556" t="str">
        <f t="array" ref="X63">IFERROR(IF(INDEX('Impact Indicators - Section B'!K$29:K$120,MATCH('Print View'!$A63&amp;'Print View'!$V$45,'Impact Indicators - Section B'!$A$29:$A$120&amp;'Impact Indicators - Section B'!$C$29:$C$120,0))&lt;&gt;"",INDEX('Impact Indicators - Section B'!K$29:K$120,MATCH('Print View'!$A63&amp;'Print View'!$V$45,'Impact Indicators - Section B'!$A$29:$A$120&amp;'Impact Indicators - Section B'!$C$29:$C$120,0)),""),"")</f>
        <v/>
      </c>
      <c r="Y63" s="558" t="str">
        <f t="array" ref="Y63">IFERROR(IF(INDEX('Impact Indicators - Section B'!L$29:L$120,MATCH('Print View'!$A63&amp;'Print View'!$V61,'Impact Indicators - Section B'!$A$29:$A$120&amp;'Impact Indicators - Section B'!$C$29:$C$120,0))&lt;&gt;"",INDEX('Impact Indicators - Section B'!L$29:L$120,MATCH('Print View'!$A63&amp;'Print View'!$V$45,'Impact Indicators - Section B'!$A$29:$A$120&amp;'Impact Indicators - Section B'!$C$29:$C$120,0)),""),"")</f>
        <v/>
      </c>
      <c r="Z63" s="337" t="str">
        <f t="array" ref="Z63">IFERROR(IF(INDEX('Impact Indicators - Section B'!D$29:D$120,MATCH('Print View'!$A63&amp;'Print View'!$Z$45,'Impact Indicators - Section B'!$A$29:$A$120&amp;'Impact Indicators - Section B'!$C$29:$C$120,0))&lt;&gt;"",INDEX('Impact Indicators - Section B'!D$29:D$120,MATCH('Print View'!$A63&amp;'Print View'!$Z$45,'Impact Indicators - Section B'!$A$29:$A$120&amp;'Impact Indicators - Section B'!$C$29:$C$120,0)),""),"")</f>
        <v/>
      </c>
      <c r="AA63" s="554" t="str">
        <f t="array" ref="AA63">IFERROR(IF(INDEX('Impact Indicators - Section B'!J$29:J$120,MATCH('Print View'!$A63&amp;'Print View'!$Z$45,'Impact Indicators - Section B'!$A$29:$A$120&amp;'Impact Indicators - Section B'!$C$29:$C$120,0))&lt;&gt;"",INDEX('Impact Indicators - Section B'!J$29:J$120,MATCH('Print View'!$A63&amp;'Print View'!$Z$45,'Impact Indicators - Section B'!$A$29:$A$120&amp;'Impact Indicators - Section B'!$C$29:$C$120,0)),""),"")</f>
        <v/>
      </c>
      <c r="AB63" s="556" t="str">
        <f t="array" ref="AB63">IFERROR(IF(INDEX('Impact Indicators - Section B'!K$29:K$120,MATCH('Print View'!$A63&amp;'Print View'!$Z$45,'Impact Indicators - Section B'!$A$29:$A$120&amp;'Impact Indicators - Section B'!$C$29:$C$120,0))&lt;&gt;"",INDEX('Impact Indicators - Section B'!K$29:K$120,MATCH('Print View'!$A63&amp;'Print View'!$Z$45,'Impact Indicators - Section B'!$A$29:$A$120&amp;'Impact Indicators - Section B'!$C$29:$C$120,0)),""),"")</f>
        <v/>
      </c>
      <c r="AC63" s="558" t="str">
        <f t="array" ref="AC63">IFERROR(IF(INDEX('Impact Indicators - Section B'!L$29:L$120,MATCH('Print View'!$A63&amp;'Print View'!$Z61,'Impact Indicators - Section B'!$A$29:$A$120&amp;'Impact Indicators - Section B'!$C$29:$C$120,0))&lt;&gt;"",INDEX('Impact Indicators - Section B'!L$29:L$120,MATCH('Print View'!$A63&amp;'Print View'!$Z$45,'Impact Indicators - Section B'!$A$29:$A$120&amp;'Impact Indicators - Section B'!$C$29:$C$120,0)),""),"")</f>
        <v/>
      </c>
      <c r="AD63" s="322"/>
      <c r="AE63" s="323"/>
      <c r="AF63" s="323"/>
      <c r="AG63" s="323"/>
      <c r="AH63" s="323"/>
      <c r="AI63" s="323"/>
      <c r="AJ63" s="564" t="s">
        <v>287</v>
      </c>
    </row>
    <row r="64" spans="1:36" s="227" customFormat="1" ht="60" customHeight="1" x14ac:dyDescent="0.4">
      <c r="A64" s="616"/>
      <c r="B64" s="571"/>
      <c r="C64" s="571"/>
      <c r="D64" s="571"/>
      <c r="E64" s="571"/>
      <c r="F64" s="571"/>
      <c r="G64" s="571"/>
      <c r="H64" s="569"/>
      <c r="I64" s="559"/>
      <c r="J64" s="325" t="str">
        <f t="array" ref="J64">IFERROR(IF(INDEX('Impact Indicators - Section B'!E$29:E$120,MATCH('Print View'!$A63&amp;'Print View'!$J$45,'Impact Indicators - Section B'!$A$29:$A$120&amp;'Impact Indicators - Section B'!$C$29:$C$120,0))&lt;&gt;"",INDEX('Impact Indicators - Section B'!E$29:E$120,MATCH('Print View'!$A63&amp;'Print View'!$J$45,'Impact Indicators - Section B'!$A$29:$A$120&amp;'Impact Indicators - Section B'!$C$29:$C$120,0)),""),"")</f>
        <v/>
      </c>
      <c r="K64" s="555"/>
      <c r="L64" s="557"/>
      <c r="M64" s="559"/>
      <c r="N64" s="325" t="str">
        <f t="array" ref="N64">IFERROR(IF(INDEX('Impact Indicators - Section B'!E$29:E$120,MATCH('Print View'!$A63&amp;'Print View'!$N$45,'Impact Indicators - Section B'!$A$29:$A$120&amp;'Impact Indicators - Section B'!$C$29:$C$120,0))&lt;&gt;"",INDEX('Impact Indicators - Section B'!E$29:E$120,MATCH('Print View'!$A63&amp;'Print View'!$N$45,'Impact Indicators - Section B'!$A$29:$A$120&amp;'Impact Indicators - Section B'!$C$29:$C$120,0)),""),"")</f>
        <v/>
      </c>
      <c r="O64" s="555"/>
      <c r="P64" s="557"/>
      <c r="Q64" s="559"/>
      <c r="R64" s="325" t="str">
        <f t="array" ref="R64">IFERROR(IF(INDEX('Impact Indicators - Section B'!E$29:E$120,MATCH('Print View'!$A63&amp;'Print View'!$N$45,'Impact Indicators - Section B'!$A$29:$A$120&amp;'Impact Indicators - Section B'!$C$29:$C$120,0))&lt;&gt;"",INDEX('Impact Indicators - Section B'!E$29:E$120,MATCH('Print View'!$A63&amp;'Print View'!$N$45,'Impact Indicators - Section B'!$A$29:$A$120&amp;'Impact Indicators - Section B'!$C$29:$C$120,0)),""),"")</f>
        <v/>
      </c>
      <c r="S64" s="555"/>
      <c r="T64" s="557"/>
      <c r="U64" s="559"/>
      <c r="V64" s="325" t="str">
        <f t="array" ref="V64">IFERROR(IF(INDEX('Impact Indicators - Section B'!E$29:E$120,MATCH('Print View'!$A63&amp;'Print View'!$V$45,'Impact Indicators - Section B'!$A$29:$A$120&amp;'Impact Indicators - Section B'!$C$29:$C$120,0))&lt;&gt;"",INDEX('Impact Indicators - Section B'!E$29:E$120,MATCH('Print View'!$A63&amp;'Print View'!$V$45,'Impact Indicators - Section B'!$A$29:$A$120&amp;'Impact Indicators - Section B'!$C$29:$C$120,0)),""),"")</f>
        <v/>
      </c>
      <c r="W64" s="555"/>
      <c r="X64" s="557"/>
      <c r="Y64" s="559"/>
      <c r="Z64" s="325" t="str">
        <f t="array" ref="Z64">IFERROR(IF(INDEX('Impact Indicators - Section B'!E$29:E$120,MATCH('Print View'!$A63&amp;'Print View'!$Z$45,'Impact Indicators - Section B'!$A$29:$A$120&amp;'Impact Indicators - Section B'!$C$29:$C$120,0))&lt;&gt;"",INDEX('Impact Indicators - Section B'!E$29:E$120,MATCH('Print View'!$A63&amp;'Print View'!$Z$45,'Impact Indicators - Section B'!$A$29:$A$120&amp;'Impact Indicators - Section B'!$C$29:$C$120,0)),""),"")</f>
        <v/>
      </c>
      <c r="AA64" s="555"/>
      <c r="AB64" s="557"/>
      <c r="AC64" s="559"/>
      <c r="AD64" s="326"/>
      <c r="AE64" s="327"/>
      <c r="AF64" s="327"/>
      <c r="AG64" s="327"/>
      <c r="AH64" s="327"/>
      <c r="AI64" s="323"/>
      <c r="AJ64" s="564"/>
    </row>
    <row r="65" spans="1:36" s="227" customFormat="1" ht="60" customHeight="1" x14ac:dyDescent="0.4">
      <c r="A65" s="615">
        <v>10</v>
      </c>
      <c r="B65" s="565" t="str">
        <f>IFERROR(IF(INDEX('Impact Indicators - Section B'!B$9:B$25,MATCH('Print View'!$A65,'Impact Indicators - Section B'!$A$9:$A$25,0))&lt;&gt;"",INDEX('Impact Indicators - Section B'!B$9:B$25,MATCH('Print View'!$A65,'Impact Indicators - Section B'!$A$9:$A$25,0)),""),"")</f>
        <v/>
      </c>
      <c r="C65" s="565" t="str">
        <f>IFERROR(IF(INDEX('Impact Indicators - Section B'!C$9:C$25,MATCH('Print View'!$A65,'Impact Indicators - Section B'!$A$9:$A$25,0))&lt;&gt;"",INDEX('Impact Indicators - Section B'!C$9:C$25,MATCH('Print View'!$A65,'Impact Indicators - Section B'!$A$9:$A$25,0)),""),"")</f>
        <v/>
      </c>
      <c r="D65" s="565" t="str">
        <f>IFERROR(IF(INDEX('Impact Indicators - Section B'!D$9:D$25,MATCH('Print View'!$A65,'Impact Indicators - Section B'!$A$9:$A$25,0))&lt;&gt;"",INDEX('Impact Indicators - Section B'!D$9:D$25,MATCH('Print View'!$A65,'Impact Indicators - Section B'!$A$9:$A$25,0)),""),"")</f>
        <v/>
      </c>
      <c r="E65" s="565" t="str">
        <f>IFERROR(IF(INDEX('Impact Indicators - Section B'!E$9:E$25,MATCH('Print View'!$A65,'Impact Indicators - Section B'!$A$9:$A$25,0))&lt;&gt;"",INDEX('Impact Indicators - Section B'!E$9:E$25,MATCH('Print View'!$A65,'Impact Indicators - Section B'!$A$9:$A$25,0)),""),"")</f>
        <v/>
      </c>
      <c r="F65" s="565" t="str">
        <f>IFERROR(IF(INDEX('Impact Indicators - Section B'!F$9:F$25,MATCH('Print View'!$A65,'Impact Indicators - Section B'!$A$9:$A$25,0))&lt;&gt;"",INDEX('Impact Indicators - Section B'!F$9:F$25,MATCH('Print View'!$A65,'Impact Indicators - Section B'!$A$9:$A$25,0)),""),"")</f>
        <v/>
      </c>
      <c r="G65" s="565" t="str">
        <f>IFERROR(IF(INDEX('Impact Indicators - Section B'!G$9:G$25,MATCH('Print View'!$A65,'Impact Indicators - Section B'!$A$9:$A$25,0))&lt;&gt;"",INDEX('Impact Indicators - Section B'!G$9:G$25,MATCH('Print View'!$A65,'Impact Indicators - Section B'!$A$9:$A$25,0)),""),"")</f>
        <v/>
      </c>
      <c r="H65" s="565" t="str">
        <f>IFERROR(IF(INDEX('Impact Indicators - Section B'!H$9:H$25,MATCH('Print View'!$A65,'Impact Indicators - Section B'!$A$9:$A$25,0))&lt;&gt;"",INDEX('Impact Indicators - Section B'!H$9:H$25,MATCH('Print View'!$A65,'Impact Indicators - Section B'!$A$9:$A$25,0)),""),"")</f>
        <v/>
      </c>
      <c r="I65" s="549" t="str">
        <f>IFERROR(IF(INDEX('Impact Indicators - Section B'!Q$9:Q$25,MATCH('Print View'!$A65,'Impact Indicators - Section B'!$A$9:$A$25,0))&lt;&gt;"",INDEX('Impact Indicators - Section B'!Q$9:Q$25,MATCH('Print View'!$A65,'Impact Indicators - Section B'!$A$9:$A$25,0)),""),"")</f>
        <v/>
      </c>
      <c r="J65" s="329" t="str">
        <f t="array" ref="J65">IFERROR(IF(INDEX('Impact Indicators - Section B'!D$29:D$120,MATCH('Print View'!$A65&amp;'Print View'!$J$45,'Impact Indicators - Section B'!$A$29:$A$120&amp;'Impact Indicators - Section B'!$C$29:$C$120,0))&lt;&gt;"",INDEX('Impact Indicators - Section B'!D$29:D$120,MATCH('Print View'!$A65&amp;'Print View'!$J$45,'Impact Indicators - Section B'!$A$29:$A$120&amp;'Impact Indicators - Section B'!$C$29:$C$120,0)),""),"")</f>
        <v/>
      </c>
      <c r="K65" s="545" t="str">
        <f t="array" ref="K65">IFERROR(IF(INDEX('Impact Indicators - Section B'!F$29:F$120,MATCH('Print View'!$A65&amp;'Print View'!$J$45,'Impact Indicators - Section B'!$A$29:$A$120&amp;'Impact Indicators - Section B'!$C$29:$C$120,0))&lt;&gt;"",INDEX('Impact Indicators - Section B'!F$29:F$120,MATCH('Print View'!$A65&amp;'Print View'!$J$45,'Impact Indicators - Section B'!$A$29:$A$120&amp;'Impact Indicators - Section B'!$C$29:$C$120,0)),""),"")</f>
        <v/>
      </c>
      <c r="L65" s="547" t="str">
        <f t="array" ref="L65">IFERROR(IF(INDEX('Impact Indicators - Section B'!G$29:G$120,MATCH('Print View'!$A65&amp;'Print View'!$J$45,'Impact Indicators - Section B'!$A$29:$A$120&amp;'Impact Indicators - Section B'!$C$29:$C$120,0))&lt;&gt;"",INDEX('Impact Indicators - Section B'!G$29:G$120,MATCH('Print View'!$A65&amp;'Print View'!$J$45,'Impact Indicators - Section B'!$A$29:$A$120&amp;'Impact Indicators - Section B'!$C$29:$C$120,0)),""),"")</f>
        <v/>
      </c>
      <c r="M65" s="549" t="str">
        <f t="array" ref="M65">IFERROR(IF(INDEX('Impact Indicators - Section B'!H$29:H$120,MATCH('Print View'!$A65&amp;'Print View'!$J$45,'Impact Indicators - Section B'!$A$29:$A$120&amp;'Impact Indicators - Section B'!$C$29:$C$120,0))&lt;&gt;"",INDEX('Impact Indicators - Section B'!H$29:H$120,MATCH('Print View'!$A65&amp;'Print View'!$J$45,'Impact Indicators - Section B'!$A$29:$A$120&amp;'Impact Indicators - Section B'!$C$29:$C$120,0)),""),"")</f>
        <v/>
      </c>
      <c r="N65" s="329" t="str">
        <f t="array" ref="N65">IFERROR(IF(INDEX('Impact Indicators - Section B'!D$29:D$120,MATCH('Print View'!$A65&amp;'Print View'!$N$45,'Impact Indicators - Section B'!$A$29:$A$120&amp;'Impact Indicators - Section B'!$C$29:$C$120,0))&lt;&gt;"",INDEX('Impact Indicators - Section B'!D$29:D$120,MATCH('Print View'!$A65&amp;'Print View'!$N$45,'Impact Indicators - Section B'!$A$29:$A$120&amp;'Impact Indicators - Section B'!$C$29:$C$120,0)),""),"")</f>
        <v/>
      </c>
      <c r="O65" s="545" t="str">
        <f t="array" ref="O65">IFERROR(IF(INDEX('Impact Indicators - Section B'!J$29:J$120,MATCH('Print View'!$A65&amp;'Print View'!$N$45,'Impact Indicators - Section B'!$A$29:$A$120&amp;'Impact Indicators - Section B'!$C$29:$C$120,0))&lt;&gt;"",INDEX('Impact Indicators - Section B'!J$29:J$120,MATCH('Print View'!$A65&amp;'Print View'!$N$45,'Impact Indicators - Section B'!$A$29:$A$120&amp;'Impact Indicators - Section B'!$C$29:$C$120,0)),""),"")</f>
        <v>a1Y36000002qEXgEAM</v>
      </c>
      <c r="P65" s="547" t="b">
        <f t="array" ref="P65">IFERROR(IF(INDEX('Impact Indicators - Section B'!K$29:K$120,MATCH('Print View'!$A65&amp;'Print View'!$N$45,'Impact Indicators - Section B'!$A$29:$A$120&amp;'Impact Indicators - Section B'!$C$29:$C$120,0))&lt;&gt;"",INDEX('Impact Indicators - Section B'!K$29:K$120,MATCH('Print View'!$A65&amp;'Print View'!$N$45,'Impact Indicators - Section B'!$A$29:$A$120&amp;'Impact Indicators - Section B'!$C$29:$C$120,0)),""),"")</f>
        <v>0</v>
      </c>
      <c r="Q65" s="549" t="str">
        <f t="array" ref="Q65">IFERROR(IF(INDEX('Impact Indicators - Section B'!L$29:L$120,MATCH('Print View'!$A65&amp;'Print View'!$N63,'Impact Indicators - Section B'!$A$29:$A$120&amp;'Impact Indicators - Section B'!$C$29:$C$120,0))&lt;&gt;"",INDEX('Impact Indicators - Section B'!L$29:L$120,MATCH('Print View'!$A65&amp;'Print View'!$N$45,'Impact Indicators - Section B'!$A$29:$A$120&amp;'Impact Indicators - Section B'!$C$29:$C$120,0)),""),"")</f>
        <v>a1Y36000002qEXgEAM</v>
      </c>
      <c r="R65" s="329" t="str">
        <f t="array" ref="R65">IFERROR(IF(INDEX('Impact Indicators - Section B'!D$29:D$120,MATCH('Print View'!$A65&amp;'Print View'!$R$45,'Impact Indicators - Section B'!$A$29:$A$120&amp;'Impact Indicators - Section B'!$C$29:$C$120,0))&lt;&gt;"",INDEX('Impact Indicators - Section B'!D$29:D$120,MATCH('Print View'!$A65&amp;'Print View'!$R$45,'Impact Indicators - Section B'!$A$29:$A$120&amp;'Impact Indicators - Section B'!$C$29:$C$120,0)),""),"")</f>
        <v/>
      </c>
      <c r="S65" s="545" t="str">
        <f t="array" ref="S65">IFERROR(IF(INDEX('Impact Indicators - Section B'!J$29:J$120,MATCH('Print View'!$A65&amp;'Print View'!$R$45,'Impact Indicators - Section B'!$A$29:$A$120&amp;'Impact Indicators - Section B'!$C$29:$C$120,0))&lt;&gt;"",INDEX('Impact Indicators - Section B'!J$29:J$120,MATCH('Print View'!$A65&amp;'Print View'!$R$45,'Impact Indicators - Section B'!$A$29:$A$120&amp;'Impact Indicators - Section B'!$C$29:$C$120,0)),""),"")</f>
        <v>a1Y36000002qEXhEAM</v>
      </c>
      <c r="T65" s="547" t="b">
        <f t="array" ref="T65">IFERROR(IF(INDEX('Impact Indicators - Section B'!K$29:K$120,MATCH('Print View'!$A65&amp;'Print View'!$R$45,'Impact Indicators - Section B'!$A$29:$A$120&amp;'Impact Indicators - Section B'!$C$29:$C$120,0))&lt;&gt;"",INDEX('Impact Indicators - Section B'!K$29:K$120,MATCH('Print View'!$A65&amp;'Print View'!$R$45,'Impact Indicators - Section B'!$A$29:$A$120&amp;'Impact Indicators - Section B'!$C$29:$C$120,0)),""),"")</f>
        <v>0</v>
      </c>
      <c r="U65" s="549" t="str">
        <f t="array" ref="U65">IFERROR(IF(INDEX('Impact Indicators - Section B'!L$29:L$120,MATCH('Print View'!$A65&amp;'Print View'!$R63,'Impact Indicators - Section B'!$A$29:$A$120&amp;'Impact Indicators - Section B'!$C$29:$C$120,0))&lt;&gt;"",INDEX('Impact Indicators - Section B'!L$29:L$120,MATCH('Print View'!$A65&amp;'Print View'!$R$45,'Impact Indicators - Section B'!$A$29:$A$120&amp;'Impact Indicators - Section B'!$C$29:$C$120,0)),""),"")</f>
        <v>a1Y36000002qEXhEAM</v>
      </c>
      <c r="V65" s="329" t="str">
        <f t="array" ref="V65">IFERROR(IF(INDEX('Impact Indicators - Section B'!D$29:D$120,MATCH('Print View'!$A65&amp;'Print View'!$V$45,'Impact Indicators - Section B'!$A$29:$A$120&amp;'Impact Indicators - Section B'!$C$29:$C$120,0))&lt;&gt;"",INDEX('Impact Indicators - Section B'!D$29:D$120,MATCH('Print View'!$A65&amp;'Print View'!$V$45,'Impact Indicators - Section B'!$A$29:$A$120&amp;'Impact Indicators - Section B'!$C$29:$C$120,0)),""),"")</f>
        <v/>
      </c>
      <c r="W65" s="545" t="str">
        <f t="array" ref="W65">IFERROR(IF(INDEX('Impact Indicators - Section B'!J$29:J$120,MATCH('Print View'!$A65&amp;'Print View'!$V$45,'Impact Indicators - Section B'!$A$29:$A$120&amp;'Impact Indicators - Section B'!$C$29:$C$120,0))&lt;&gt;"",INDEX('Impact Indicators - Section B'!J$29:J$120,MATCH('Print View'!$A65&amp;'Print View'!$V$45,'Impact Indicators - Section B'!$A$29:$A$120&amp;'Impact Indicators - Section B'!$C$29:$C$120,0)),""),"")</f>
        <v/>
      </c>
      <c r="X65" s="547" t="str">
        <f t="array" ref="X65">IFERROR(IF(INDEX('Impact Indicators - Section B'!K$29:K$120,MATCH('Print View'!$A65&amp;'Print View'!$V$45,'Impact Indicators - Section B'!$A$29:$A$120&amp;'Impact Indicators - Section B'!$C$29:$C$120,0))&lt;&gt;"",INDEX('Impact Indicators - Section B'!K$29:K$120,MATCH('Print View'!$A65&amp;'Print View'!$V$45,'Impact Indicators - Section B'!$A$29:$A$120&amp;'Impact Indicators - Section B'!$C$29:$C$120,0)),""),"")</f>
        <v/>
      </c>
      <c r="Y65" s="549" t="str">
        <f t="array" ref="Y65">IFERROR(IF(INDEX('Impact Indicators - Section B'!L$29:L$120,MATCH('Print View'!$A65&amp;'Print View'!$V63,'Impact Indicators - Section B'!$A$29:$A$120&amp;'Impact Indicators - Section B'!$C$29:$C$120,0))&lt;&gt;"",INDEX('Impact Indicators - Section B'!L$29:L$120,MATCH('Print View'!$A65&amp;'Print View'!$V$45,'Impact Indicators - Section B'!$A$29:$A$120&amp;'Impact Indicators - Section B'!$C$29:$C$120,0)),""),"")</f>
        <v/>
      </c>
      <c r="Z65" s="329" t="str">
        <f t="array" ref="Z65">IFERROR(IF(INDEX('Impact Indicators - Section B'!D$29:D$120,MATCH('Print View'!$A65&amp;'Print View'!$Z$45,'Impact Indicators - Section B'!$A$29:$A$120&amp;'Impact Indicators - Section B'!$C$29:$C$120,0))&lt;&gt;"",INDEX('Impact Indicators - Section B'!D$29:D$120,MATCH('Print View'!$A65&amp;'Print View'!$Z$45,'Impact Indicators - Section B'!$A$29:$A$120&amp;'Impact Indicators - Section B'!$C$29:$C$120,0)),""),"")</f>
        <v/>
      </c>
      <c r="AA65" s="545" t="str">
        <f t="array" ref="AA65">IFERROR(IF(INDEX('Impact Indicators - Section B'!J$29:J$120,MATCH('Print View'!$A65&amp;'Print View'!$Z$45,'Impact Indicators - Section B'!$A$29:$A$120&amp;'Impact Indicators - Section B'!$C$29:$C$120,0))&lt;&gt;"",INDEX('Impact Indicators - Section B'!J$29:J$120,MATCH('Print View'!$A65&amp;'Print View'!$Z$45,'Impact Indicators - Section B'!$A$29:$A$120&amp;'Impact Indicators - Section B'!$C$29:$C$120,0)),""),"")</f>
        <v/>
      </c>
      <c r="AB65" s="547" t="str">
        <f t="array" ref="AB65">IFERROR(IF(INDEX('Impact Indicators - Section B'!K$29:K$120,MATCH('Print View'!$A65&amp;'Print View'!$Z$45,'Impact Indicators - Section B'!$A$29:$A$120&amp;'Impact Indicators - Section B'!$C$29:$C$120,0))&lt;&gt;"",INDEX('Impact Indicators - Section B'!K$29:K$120,MATCH('Print View'!$A65&amp;'Print View'!$Z$45,'Impact Indicators - Section B'!$A$29:$A$120&amp;'Impact Indicators - Section B'!$C$29:$C$120,0)),""),"")</f>
        <v/>
      </c>
      <c r="AC65" s="549" t="str">
        <f t="array" ref="AC65">IFERROR(IF(INDEX('Impact Indicators - Section B'!L$29:L$120,MATCH('Print View'!$A65&amp;'Print View'!$Z63,'Impact Indicators - Section B'!$A$29:$A$120&amp;'Impact Indicators - Section B'!$C$29:$C$120,0))&lt;&gt;"",INDEX('Impact Indicators - Section B'!L$29:L$120,MATCH('Print View'!$A65&amp;'Print View'!$Z$45,'Impact Indicators - Section B'!$A$29:$A$120&amp;'Impact Indicators - Section B'!$C$29:$C$120,0)),""),"")</f>
        <v/>
      </c>
      <c r="AD65" s="330"/>
      <c r="AE65" s="331"/>
      <c r="AF65" s="331"/>
      <c r="AG65" s="331"/>
      <c r="AH65" s="331"/>
      <c r="AI65" s="331"/>
      <c r="AJ65" s="332"/>
    </row>
    <row r="66" spans="1:36" s="227" customFormat="1" ht="60" customHeight="1" x14ac:dyDescent="0.4">
      <c r="A66" s="615"/>
      <c r="B66" s="566"/>
      <c r="C66" s="566"/>
      <c r="D66" s="566"/>
      <c r="E66" s="566"/>
      <c r="F66" s="566"/>
      <c r="G66" s="566"/>
      <c r="H66" s="566"/>
      <c r="I66" s="550"/>
      <c r="J66" s="333" t="str">
        <f t="array" ref="J66">IFERROR(IF(INDEX('Impact Indicators - Section B'!E$29:E$120,MATCH('Print View'!$A65&amp;'Print View'!$J$45,'Impact Indicators - Section B'!$A$29:$A$120&amp;'Impact Indicators - Section B'!$C$29:$C$120,0))&lt;&gt;"",INDEX('Impact Indicators - Section B'!E$29:E$120,MATCH('Print View'!$A65&amp;'Print View'!$J$45,'Impact Indicators - Section B'!$A$29:$A$120&amp;'Impact Indicators - Section B'!$C$29:$C$120,0)),""),"")</f>
        <v/>
      </c>
      <c r="K66" s="546"/>
      <c r="L66" s="548"/>
      <c r="M66" s="550"/>
      <c r="N66" s="333" t="str">
        <f t="array" ref="N66">IFERROR(IF(INDEX('Impact Indicators - Section B'!E$29:E$120,MATCH('Print View'!$A65&amp;'Print View'!$N$45,'Impact Indicators - Section B'!$A$29:$A$120&amp;'Impact Indicators - Section B'!$C$29:$C$120,0))&lt;&gt;"",INDEX('Impact Indicators - Section B'!E$29:E$120,MATCH('Print View'!$A65&amp;'Print View'!$N$45,'Impact Indicators - Section B'!$A$29:$A$120&amp;'Impact Indicators - Section B'!$C$29:$C$120,0)),""),"")</f>
        <v/>
      </c>
      <c r="O66" s="546"/>
      <c r="P66" s="548"/>
      <c r="Q66" s="550"/>
      <c r="R66" s="333" t="str">
        <f t="array" ref="R66">IFERROR(IF(INDEX('Impact Indicators - Section B'!E$29:E$120,MATCH('Print View'!$A65&amp;'Print View'!$N$45,'Impact Indicators - Section B'!$A$29:$A$120&amp;'Impact Indicators - Section B'!$C$29:$C$120,0))&lt;&gt;"",INDEX('Impact Indicators - Section B'!E$29:E$120,MATCH('Print View'!$A65&amp;'Print View'!$N$45,'Impact Indicators - Section B'!$A$29:$A$120&amp;'Impact Indicators - Section B'!$C$29:$C$120,0)),""),"")</f>
        <v/>
      </c>
      <c r="S66" s="546"/>
      <c r="T66" s="548"/>
      <c r="U66" s="550"/>
      <c r="V66" s="333" t="str">
        <f t="array" ref="V66">IFERROR(IF(INDEX('Impact Indicators - Section B'!E$29:E$120,MATCH('Print View'!$A65&amp;'Print View'!$V$45,'Impact Indicators - Section B'!$A$29:$A$120&amp;'Impact Indicators - Section B'!$C$29:$C$120,0))&lt;&gt;"",INDEX('Impact Indicators - Section B'!E$29:E$120,MATCH('Print View'!$A65&amp;'Print View'!$V$45,'Impact Indicators - Section B'!$A$29:$A$120&amp;'Impact Indicators - Section B'!$C$29:$C$120,0)),""),"")</f>
        <v/>
      </c>
      <c r="W66" s="546"/>
      <c r="X66" s="548"/>
      <c r="Y66" s="550"/>
      <c r="Z66" s="333" t="str">
        <f t="array" ref="Z66">IFERROR(IF(INDEX('Impact Indicators - Section B'!E$29:E$120,MATCH('Print View'!$A65&amp;'Print View'!$Z$45,'Impact Indicators - Section B'!$A$29:$A$120&amp;'Impact Indicators - Section B'!$C$29:$C$120,0))&lt;&gt;"",INDEX('Impact Indicators - Section B'!E$29:E$120,MATCH('Print View'!$A65&amp;'Print View'!$Z$45,'Impact Indicators - Section B'!$A$29:$A$120&amp;'Impact Indicators - Section B'!$C$29:$C$120,0)),""),"")</f>
        <v/>
      </c>
      <c r="AA66" s="546"/>
      <c r="AB66" s="548"/>
      <c r="AC66" s="550"/>
      <c r="AD66" s="334"/>
      <c r="AE66" s="335"/>
      <c r="AF66" s="335"/>
      <c r="AG66" s="335"/>
      <c r="AH66" s="335"/>
      <c r="AI66" s="335"/>
      <c r="AJ66" s="336"/>
    </row>
    <row r="67" spans="1:36" s="227" customFormat="1" ht="60" customHeight="1" x14ac:dyDescent="0.4">
      <c r="A67" s="616">
        <v>11</v>
      </c>
      <c r="B67" s="570" t="str">
        <f>IFERROR(IF(INDEX('Impact Indicators - Section B'!B$9:B$25,MATCH('Print View'!$A67,'Impact Indicators - Section B'!$A$9:$A$25,0))&lt;&gt;"",INDEX('Impact Indicators - Section B'!B$9:B$25,MATCH('Print View'!$A67,'Impact Indicators - Section B'!$A$9:$A$25,0)),""),"")</f>
        <v/>
      </c>
      <c r="C67" s="570" t="str">
        <f>IFERROR(IF(INDEX('Impact Indicators - Section B'!C$9:C$25,MATCH('Print View'!$A67,'Impact Indicators - Section B'!$A$9:$A$25,0))&lt;&gt;"",INDEX('Impact Indicators - Section B'!C$9:C$25,MATCH('Print View'!$A67,'Impact Indicators - Section B'!$A$9:$A$25,0)),""),"")</f>
        <v/>
      </c>
      <c r="D67" s="570" t="str">
        <f>IFERROR(IF(INDEX('Impact Indicators - Section B'!D$9:D$25,MATCH('Print View'!$A67,'Impact Indicators - Section B'!$A$9:$A$25,0))&lt;&gt;"",INDEX('Impact Indicators - Section B'!D$9:D$25,MATCH('Print View'!$A67,'Impact Indicators - Section B'!$A$9:$A$25,0)),""),"")</f>
        <v/>
      </c>
      <c r="E67" s="570" t="str">
        <f>IFERROR(IF(INDEX('Impact Indicators - Section B'!E$9:E$25,MATCH('Print View'!$A67,'Impact Indicators - Section B'!$A$9:$A$25,0))&lt;&gt;"",INDEX('Impact Indicators - Section B'!E$9:E$25,MATCH('Print View'!$A67,'Impact Indicators - Section B'!$A$9:$A$25,0)),""),"")</f>
        <v/>
      </c>
      <c r="F67" s="570" t="str">
        <f>IFERROR(IF(INDEX('Impact Indicators - Section B'!F$9:F$25,MATCH('Print View'!$A67,'Impact Indicators - Section B'!$A$9:$A$25,0))&lt;&gt;"",INDEX('Impact Indicators - Section B'!F$9:F$25,MATCH('Print View'!$A67,'Impact Indicators - Section B'!$A$9:$A$25,0)),""),"")</f>
        <v/>
      </c>
      <c r="G67" s="570" t="str">
        <f>IFERROR(IF(INDEX('Impact Indicators - Section B'!G$9:G$25,MATCH('Print View'!$A67,'Impact Indicators - Section B'!$A$9:$A$25,0))&lt;&gt;"",INDEX('Impact Indicators - Section B'!G$9:G$25,MATCH('Print View'!$A67,'Impact Indicators - Section B'!$A$9:$A$25,0)),""),"")</f>
        <v/>
      </c>
      <c r="H67" s="567" t="str">
        <f>IFERROR(IF(INDEX('Impact Indicators - Section B'!H$9:H$25,MATCH('Print View'!$A67,'Impact Indicators - Section B'!$A$9:$A$25,0))&lt;&gt;"",INDEX('Impact Indicators - Section B'!H$9:H$25,MATCH('Print View'!$A67,'Impact Indicators - Section B'!$A$9:$A$25,0)),""),"")</f>
        <v/>
      </c>
      <c r="I67" s="558" t="str">
        <f>IFERROR(IF(INDEX('Impact Indicators - Section B'!Q$9:Q$25,MATCH('Print View'!$A67,'Impact Indicators - Section B'!$A$9:$A$25,0))&lt;&gt;"",INDEX('Impact Indicators - Section B'!Q$9:Q$25,MATCH('Print View'!$A67,'Impact Indicators - Section B'!$A$9:$A$25,0)),""),"")</f>
        <v/>
      </c>
      <c r="J67" s="337" t="str">
        <f t="array" ref="J67">IFERROR(IF(INDEX('Impact Indicators - Section B'!D$29:D$120,MATCH('Print View'!$A67&amp;'Print View'!$J$45,'Impact Indicators - Section B'!$A$29:$A$120&amp;'Impact Indicators - Section B'!$C$29:$C$120,0))&lt;&gt;"",INDEX('Impact Indicators - Section B'!D$29:D$120,MATCH('Print View'!$A67&amp;'Print View'!$J$45,'Impact Indicators - Section B'!$A$29:$A$120&amp;'Impact Indicators - Section B'!$C$29:$C$120,0)),""),"")</f>
        <v/>
      </c>
      <c r="K67" s="554" t="str">
        <f t="array" ref="K67">IFERROR(IF(INDEX('Impact Indicators - Section B'!F$29:F$120,MATCH('Print View'!$A67&amp;'Print View'!$J$45,'Impact Indicators - Section B'!$A$29:$A$120&amp;'Impact Indicators - Section B'!$C$29:$C$120,0))&lt;&gt;"",INDEX('Impact Indicators - Section B'!F$29:F$120,MATCH('Print View'!$A67&amp;'Print View'!$J$45,'Impact Indicators - Section B'!$A$29:$A$120&amp;'Impact Indicators - Section B'!$C$29:$C$120,0)),""),"")</f>
        <v/>
      </c>
      <c r="L67" s="556" t="str">
        <f t="array" ref="L67">IFERROR(IF(INDEX('Impact Indicators - Section B'!G$29:G$120,MATCH('Print View'!$A67&amp;'Print View'!$J$45,'Impact Indicators - Section B'!$A$29:$A$120&amp;'Impact Indicators - Section B'!$C$29:$C$120,0))&lt;&gt;"",INDEX('Impact Indicators - Section B'!G$29:G$120,MATCH('Print View'!$A67&amp;'Print View'!$J$45,'Impact Indicators - Section B'!$A$29:$A$120&amp;'Impact Indicators - Section B'!$C$29:$C$120,0)),""),"")</f>
        <v/>
      </c>
      <c r="M67" s="558" t="str">
        <f t="array" ref="M67">IFERROR(IF(INDEX('Impact Indicators - Section B'!H$29:H$120,MATCH('Print View'!$A67&amp;'Print View'!$J$45,'Impact Indicators - Section B'!$A$29:$A$120&amp;'Impact Indicators - Section B'!$C$29:$C$120,0))&lt;&gt;"",INDEX('Impact Indicators - Section B'!H$29:H$120,MATCH('Print View'!$A67&amp;'Print View'!$J$45,'Impact Indicators - Section B'!$A$29:$A$120&amp;'Impact Indicators - Section B'!$C$29:$C$120,0)),""),"")</f>
        <v/>
      </c>
      <c r="N67" s="337" t="str">
        <f t="array" ref="N67">IFERROR(IF(INDEX('Impact Indicators - Section B'!D$29:D$120,MATCH('Print View'!$A67&amp;'Print View'!$N$45,'Impact Indicators - Section B'!$A$29:$A$120&amp;'Impact Indicators - Section B'!$C$29:$C$120,0))&lt;&gt;"",INDEX('Impact Indicators - Section B'!D$29:D$120,MATCH('Print View'!$A67&amp;'Print View'!$N$45,'Impact Indicators - Section B'!$A$29:$A$120&amp;'Impact Indicators - Section B'!$C$29:$C$120,0)),""),"")</f>
        <v/>
      </c>
      <c r="O67" s="554" t="str">
        <f t="array" ref="O67">IFERROR(IF(INDEX('Impact Indicators - Section B'!J$29:J$120,MATCH('Print View'!$A67&amp;'Print View'!$N$45,'Impact Indicators - Section B'!$A$29:$A$120&amp;'Impact Indicators - Section B'!$C$29:$C$120,0))&lt;&gt;"",INDEX('Impact Indicators - Section B'!J$29:J$120,MATCH('Print View'!$A67&amp;'Print View'!$N$45,'Impact Indicators - Section B'!$A$29:$A$120&amp;'Impact Indicators - Section B'!$C$29:$C$120,0)),""),"")</f>
        <v>a1Y36000002qEXgEAM</v>
      </c>
      <c r="P67" s="556" t="b">
        <f t="array" ref="P67">IFERROR(IF(INDEX('Impact Indicators - Section B'!K$29:K$120,MATCH('Print View'!$A67&amp;'Print View'!$N$45,'Impact Indicators - Section B'!$A$29:$A$120&amp;'Impact Indicators - Section B'!$C$29:$C$120,0))&lt;&gt;"",INDEX('Impact Indicators - Section B'!K$29:K$120,MATCH('Print View'!$A67&amp;'Print View'!$N$45,'Impact Indicators - Section B'!$A$29:$A$120&amp;'Impact Indicators - Section B'!$C$29:$C$120,0)),""),"")</f>
        <v>0</v>
      </c>
      <c r="Q67" s="558" t="str">
        <f t="array" ref="Q67">IFERROR(IF(INDEX('Impact Indicators - Section B'!L$29:L$120,MATCH('Print View'!$A67&amp;'Print View'!$N65,'Impact Indicators - Section B'!$A$29:$A$120&amp;'Impact Indicators - Section B'!$C$29:$C$120,0))&lt;&gt;"",INDEX('Impact Indicators - Section B'!L$29:L$120,MATCH('Print View'!$A67&amp;'Print View'!$N$45,'Impact Indicators - Section B'!$A$29:$A$120&amp;'Impact Indicators - Section B'!$C$29:$C$120,0)),""),"")</f>
        <v>a1Y36000002qEXgEAM</v>
      </c>
      <c r="R67" s="337" t="str">
        <f t="array" ref="R67">IFERROR(IF(INDEX('Impact Indicators - Section B'!D$29:D$120,MATCH('Print View'!$A67&amp;'Print View'!$R$45,'Impact Indicators - Section B'!$A$29:$A$120&amp;'Impact Indicators - Section B'!$C$29:$C$120,0))&lt;&gt;"",INDEX('Impact Indicators - Section B'!D$29:D$120,MATCH('Print View'!$A67&amp;'Print View'!$R$45,'Impact Indicators - Section B'!$A$29:$A$120&amp;'Impact Indicators - Section B'!$C$29:$C$120,0)),""),"")</f>
        <v/>
      </c>
      <c r="S67" s="554" t="str">
        <f t="array" ref="S67">IFERROR(IF(INDEX('Impact Indicators - Section B'!J$29:J$120,MATCH('Print View'!$A67&amp;'Print View'!$R$45,'Impact Indicators - Section B'!$A$29:$A$120&amp;'Impact Indicators - Section B'!$C$29:$C$120,0))&lt;&gt;"",INDEX('Impact Indicators - Section B'!J$29:J$120,MATCH('Print View'!$A67&amp;'Print View'!$R$45,'Impact Indicators - Section B'!$A$29:$A$120&amp;'Impact Indicators - Section B'!$C$29:$C$120,0)),""),"")</f>
        <v>a1Y36000002qEXhEAM</v>
      </c>
      <c r="T67" s="556" t="b">
        <f t="array" ref="T67">IFERROR(IF(INDEX('Impact Indicators - Section B'!K$29:K$120,MATCH('Print View'!$A67&amp;'Print View'!$R$45,'Impact Indicators - Section B'!$A$29:$A$120&amp;'Impact Indicators - Section B'!$C$29:$C$120,0))&lt;&gt;"",INDEX('Impact Indicators - Section B'!K$29:K$120,MATCH('Print View'!$A67&amp;'Print View'!$R$45,'Impact Indicators - Section B'!$A$29:$A$120&amp;'Impact Indicators - Section B'!$C$29:$C$120,0)),""),"")</f>
        <v>0</v>
      </c>
      <c r="U67" s="558" t="str">
        <f t="array" ref="U67">IFERROR(IF(INDEX('Impact Indicators - Section B'!L$29:L$120,MATCH('Print View'!$A67&amp;'Print View'!$R65,'Impact Indicators - Section B'!$A$29:$A$120&amp;'Impact Indicators - Section B'!$C$29:$C$120,0))&lt;&gt;"",INDEX('Impact Indicators - Section B'!L$29:L$120,MATCH('Print View'!$A67&amp;'Print View'!$R$45,'Impact Indicators - Section B'!$A$29:$A$120&amp;'Impact Indicators - Section B'!$C$29:$C$120,0)),""),"")</f>
        <v>a1Y36000002qEXhEAM</v>
      </c>
      <c r="V67" s="337" t="str">
        <f t="array" ref="V67">IFERROR(IF(INDEX('Impact Indicators - Section B'!D$29:D$120,MATCH('Print View'!$A67&amp;'Print View'!$V$45,'Impact Indicators - Section B'!$A$29:$A$120&amp;'Impact Indicators - Section B'!$C$29:$C$120,0))&lt;&gt;"",INDEX('Impact Indicators - Section B'!D$29:D$120,MATCH('Print View'!$A67&amp;'Print View'!$V$45,'Impact Indicators - Section B'!$A$29:$A$120&amp;'Impact Indicators - Section B'!$C$29:$C$120,0)),""),"")</f>
        <v/>
      </c>
      <c r="W67" s="554" t="str">
        <f t="array" ref="W67">IFERROR(IF(INDEX('Impact Indicators - Section B'!J$29:J$120,MATCH('Print View'!$A67&amp;'Print View'!$V$45,'Impact Indicators - Section B'!$A$29:$A$120&amp;'Impact Indicators - Section B'!$C$29:$C$120,0))&lt;&gt;"",INDEX('Impact Indicators - Section B'!J$29:J$120,MATCH('Print View'!$A67&amp;'Print View'!$V$45,'Impact Indicators - Section B'!$A$29:$A$120&amp;'Impact Indicators - Section B'!$C$29:$C$120,0)),""),"")</f>
        <v/>
      </c>
      <c r="X67" s="556" t="str">
        <f t="array" ref="X67">IFERROR(IF(INDEX('Impact Indicators - Section B'!K$29:K$120,MATCH('Print View'!$A67&amp;'Print View'!$V$45,'Impact Indicators - Section B'!$A$29:$A$120&amp;'Impact Indicators - Section B'!$C$29:$C$120,0))&lt;&gt;"",INDEX('Impact Indicators - Section B'!K$29:K$120,MATCH('Print View'!$A67&amp;'Print View'!$V$45,'Impact Indicators - Section B'!$A$29:$A$120&amp;'Impact Indicators - Section B'!$C$29:$C$120,0)),""),"")</f>
        <v/>
      </c>
      <c r="Y67" s="558" t="str">
        <f t="array" ref="Y67">IFERROR(IF(INDEX('Impact Indicators - Section B'!L$29:L$120,MATCH('Print View'!$A67&amp;'Print View'!$V65,'Impact Indicators - Section B'!$A$29:$A$120&amp;'Impact Indicators - Section B'!$C$29:$C$120,0))&lt;&gt;"",INDEX('Impact Indicators - Section B'!L$29:L$120,MATCH('Print View'!$A67&amp;'Print View'!$V$45,'Impact Indicators - Section B'!$A$29:$A$120&amp;'Impact Indicators - Section B'!$C$29:$C$120,0)),""),"")</f>
        <v/>
      </c>
      <c r="Z67" s="337" t="str">
        <f t="array" ref="Z67">IFERROR(IF(INDEX('Impact Indicators - Section B'!D$29:D$120,MATCH('Print View'!$A67&amp;'Print View'!$Z$45,'Impact Indicators - Section B'!$A$29:$A$120&amp;'Impact Indicators - Section B'!$C$29:$C$120,0))&lt;&gt;"",INDEX('Impact Indicators - Section B'!D$29:D$120,MATCH('Print View'!$A67&amp;'Print View'!$Z$45,'Impact Indicators - Section B'!$A$29:$A$120&amp;'Impact Indicators - Section B'!$C$29:$C$120,0)),""),"")</f>
        <v/>
      </c>
      <c r="AA67" s="554" t="str">
        <f t="array" ref="AA67">IFERROR(IF(INDEX('Impact Indicators - Section B'!J$29:J$120,MATCH('Print View'!$A67&amp;'Print View'!$Z$45,'Impact Indicators - Section B'!$A$29:$A$120&amp;'Impact Indicators - Section B'!$C$29:$C$120,0))&lt;&gt;"",INDEX('Impact Indicators - Section B'!J$29:J$120,MATCH('Print View'!$A67&amp;'Print View'!$Z$45,'Impact Indicators - Section B'!$A$29:$A$120&amp;'Impact Indicators - Section B'!$C$29:$C$120,0)),""),"")</f>
        <v/>
      </c>
      <c r="AB67" s="556" t="str">
        <f t="array" ref="AB67">IFERROR(IF(INDEX('Impact Indicators - Section B'!K$29:K$120,MATCH('Print View'!$A67&amp;'Print View'!$Z$45,'Impact Indicators - Section B'!$A$29:$A$120&amp;'Impact Indicators - Section B'!$C$29:$C$120,0))&lt;&gt;"",INDEX('Impact Indicators - Section B'!K$29:K$120,MATCH('Print View'!$A67&amp;'Print View'!$Z$45,'Impact Indicators - Section B'!$A$29:$A$120&amp;'Impact Indicators - Section B'!$C$29:$C$120,0)),""),"")</f>
        <v/>
      </c>
      <c r="AC67" s="558" t="str">
        <f t="array" ref="AC67">IFERROR(IF(INDEX('Impact Indicators - Section B'!L$29:L$120,MATCH('Print View'!$A67&amp;'Print View'!$Z65,'Impact Indicators - Section B'!$A$29:$A$120&amp;'Impact Indicators - Section B'!$C$29:$C$120,0))&lt;&gt;"",INDEX('Impact Indicators - Section B'!L$29:L$120,MATCH('Print View'!$A67&amp;'Print View'!$Z$45,'Impact Indicators - Section B'!$A$29:$A$120&amp;'Impact Indicators - Section B'!$C$29:$C$120,0)),""),"")</f>
        <v/>
      </c>
      <c r="AD67" s="322"/>
      <c r="AE67" s="323"/>
      <c r="AF67" s="323"/>
      <c r="AG67" s="323"/>
      <c r="AH67" s="323"/>
      <c r="AI67" s="323"/>
      <c r="AJ67" s="564"/>
    </row>
    <row r="68" spans="1:36" s="227" customFormat="1" ht="60" customHeight="1" x14ac:dyDescent="0.4">
      <c r="A68" s="616"/>
      <c r="B68" s="571"/>
      <c r="C68" s="571"/>
      <c r="D68" s="571"/>
      <c r="E68" s="571"/>
      <c r="F68" s="571"/>
      <c r="G68" s="571"/>
      <c r="H68" s="569"/>
      <c r="I68" s="559"/>
      <c r="J68" s="325" t="str">
        <f t="array" ref="J68">IFERROR(IF(INDEX('Impact Indicators - Section B'!E$29:E$120,MATCH('Print View'!$A67&amp;'Print View'!$J$45,'Impact Indicators - Section B'!$A$29:$A$120&amp;'Impact Indicators - Section B'!$C$29:$C$120,0))&lt;&gt;"",INDEX('Impact Indicators - Section B'!E$29:E$120,MATCH('Print View'!$A67&amp;'Print View'!$J$45,'Impact Indicators - Section B'!$A$29:$A$120&amp;'Impact Indicators - Section B'!$C$29:$C$120,0)),""),"")</f>
        <v/>
      </c>
      <c r="K68" s="555"/>
      <c r="L68" s="557"/>
      <c r="M68" s="559"/>
      <c r="N68" s="325" t="str">
        <f t="array" ref="N68">IFERROR(IF(INDEX('Impact Indicators - Section B'!E$29:E$120,MATCH('Print View'!$A67&amp;'Print View'!$N$45,'Impact Indicators - Section B'!$A$29:$A$120&amp;'Impact Indicators - Section B'!$C$29:$C$120,0))&lt;&gt;"",INDEX('Impact Indicators - Section B'!E$29:E$120,MATCH('Print View'!$A67&amp;'Print View'!$N$45,'Impact Indicators - Section B'!$A$29:$A$120&amp;'Impact Indicators - Section B'!$C$29:$C$120,0)),""),"")</f>
        <v/>
      </c>
      <c r="O68" s="555"/>
      <c r="P68" s="557"/>
      <c r="Q68" s="559"/>
      <c r="R68" s="325" t="str">
        <f t="array" ref="R68">IFERROR(IF(INDEX('Impact Indicators - Section B'!E$29:E$120,MATCH('Print View'!$A67&amp;'Print View'!$N$45,'Impact Indicators - Section B'!$A$29:$A$120&amp;'Impact Indicators - Section B'!$C$29:$C$120,0))&lt;&gt;"",INDEX('Impact Indicators - Section B'!E$29:E$120,MATCH('Print View'!$A67&amp;'Print View'!$N$45,'Impact Indicators - Section B'!$A$29:$A$120&amp;'Impact Indicators - Section B'!$C$29:$C$120,0)),""),"")</f>
        <v/>
      </c>
      <c r="S68" s="555"/>
      <c r="T68" s="557"/>
      <c r="U68" s="559"/>
      <c r="V68" s="325" t="str">
        <f t="array" ref="V68">IFERROR(IF(INDEX('Impact Indicators - Section B'!E$29:E$120,MATCH('Print View'!$A67&amp;'Print View'!$V$45,'Impact Indicators - Section B'!$A$29:$A$120&amp;'Impact Indicators - Section B'!$C$29:$C$120,0))&lt;&gt;"",INDEX('Impact Indicators - Section B'!E$29:E$120,MATCH('Print View'!$A67&amp;'Print View'!$V$45,'Impact Indicators - Section B'!$A$29:$A$120&amp;'Impact Indicators - Section B'!$C$29:$C$120,0)),""),"")</f>
        <v/>
      </c>
      <c r="W68" s="555"/>
      <c r="X68" s="557"/>
      <c r="Y68" s="559"/>
      <c r="Z68" s="325" t="str">
        <f t="array" ref="Z68">IFERROR(IF(INDEX('Impact Indicators - Section B'!E$29:E$120,MATCH('Print View'!$A67&amp;'Print View'!$Z$45,'Impact Indicators - Section B'!$A$29:$A$120&amp;'Impact Indicators - Section B'!$C$29:$C$120,0))&lt;&gt;"",INDEX('Impact Indicators - Section B'!E$29:E$120,MATCH('Print View'!$A67&amp;'Print View'!$Z$45,'Impact Indicators - Section B'!$A$29:$A$120&amp;'Impact Indicators - Section B'!$C$29:$C$120,0)),""),"")</f>
        <v/>
      </c>
      <c r="AA68" s="555"/>
      <c r="AB68" s="557"/>
      <c r="AC68" s="559"/>
      <c r="AD68" s="326"/>
      <c r="AE68" s="327"/>
      <c r="AF68" s="327"/>
      <c r="AG68" s="327"/>
      <c r="AH68" s="327"/>
      <c r="AI68" s="323"/>
      <c r="AJ68" s="564"/>
    </row>
    <row r="69" spans="1:36" s="227" customFormat="1" ht="60" customHeight="1" x14ac:dyDescent="0.4">
      <c r="A69" s="615">
        <v>12</v>
      </c>
      <c r="B69" s="565" t="str">
        <f>IFERROR(IF(INDEX('Impact Indicators - Section B'!B$9:B$25,MATCH('Print View'!$A69,'Impact Indicators - Section B'!$A$9:$A$25,0))&lt;&gt;"",INDEX('Impact Indicators - Section B'!B$9:B$25,MATCH('Print View'!$A69,'Impact Indicators - Section B'!$A$9:$A$25,0)),""),"")</f>
        <v/>
      </c>
      <c r="C69" s="565" t="str">
        <f>IFERROR(IF(INDEX('Impact Indicators - Section B'!C$9:C$25,MATCH('Print View'!$A69,'Impact Indicators - Section B'!$A$9:$A$25,0))&lt;&gt;"",INDEX('Impact Indicators - Section B'!C$9:C$25,MATCH('Print View'!$A69,'Impact Indicators - Section B'!$A$9:$A$25,0)),""),"")</f>
        <v/>
      </c>
      <c r="D69" s="565" t="str">
        <f>IFERROR(IF(INDEX('Impact Indicators - Section B'!D$9:D$25,MATCH('Print View'!$A69,'Impact Indicators - Section B'!$A$9:$A$25,0))&lt;&gt;"",INDEX('Impact Indicators - Section B'!D$9:D$25,MATCH('Print View'!$A69,'Impact Indicators - Section B'!$A$9:$A$25,0)),""),"")</f>
        <v/>
      </c>
      <c r="E69" s="565" t="str">
        <f>IFERROR(IF(INDEX('Impact Indicators - Section B'!E$9:E$25,MATCH('Print View'!$A69,'Impact Indicators - Section B'!$A$9:$A$25,0))&lt;&gt;"",INDEX('Impact Indicators - Section B'!E$9:E$25,MATCH('Print View'!$A69,'Impact Indicators - Section B'!$A$9:$A$25,0)),""),"")</f>
        <v/>
      </c>
      <c r="F69" s="565" t="str">
        <f>IFERROR(IF(INDEX('Impact Indicators - Section B'!F$9:F$25,MATCH('Print View'!$A69,'Impact Indicators - Section B'!$A$9:$A$25,0))&lt;&gt;"",INDEX('Impact Indicators - Section B'!F$9:F$25,MATCH('Print View'!$A69,'Impact Indicators - Section B'!$A$9:$A$25,0)),""),"")</f>
        <v/>
      </c>
      <c r="G69" s="565" t="str">
        <f>IFERROR(IF(INDEX('Impact Indicators - Section B'!G$9:G$25,MATCH('Print View'!$A69,'Impact Indicators - Section B'!$A$9:$A$25,0))&lt;&gt;"",INDEX('Impact Indicators - Section B'!G$9:G$25,MATCH('Print View'!$A69,'Impact Indicators - Section B'!$A$9:$A$25,0)),""),"")</f>
        <v/>
      </c>
      <c r="H69" s="565" t="str">
        <f>IFERROR(IF(INDEX('Impact Indicators - Section B'!H$9:H$25,MATCH('Print View'!$A69,'Impact Indicators - Section B'!$A$9:$A$25,0))&lt;&gt;"",INDEX('Impact Indicators - Section B'!H$9:H$25,MATCH('Print View'!$A69,'Impact Indicators - Section B'!$A$9:$A$25,0)),""),"")</f>
        <v/>
      </c>
      <c r="I69" s="549" t="str">
        <f>IFERROR(IF(INDEX('Impact Indicators - Section B'!Q$9:Q$25,MATCH('Print View'!$A69,'Impact Indicators - Section B'!$A$9:$A$25,0))&lt;&gt;"",INDEX('Impact Indicators - Section B'!Q$9:Q$25,MATCH('Print View'!$A69,'Impact Indicators - Section B'!$A$9:$A$25,0)),""),"")</f>
        <v/>
      </c>
      <c r="J69" s="329" t="str">
        <f t="array" ref="J69">IFERROR(IF(INDEX('Impact Indicators - Section B'!D$29:D$120,MATCH('Print View'!$A69&amp;'Print View'!$J$45,'Impact Indicators - Section B'!$A$29:$A$120&amp;'Impact Indicators - Section B'!$C$29:$C$120,0))&lt;&gt;"",INDEX('Impact Indicators - Section B'!D$29:D$120,MATCH('Print View'!$A69&amp;'Print View'!$J$45,'Impact Indicators - Section B'!$A$29:$A$120&amp;'Impact Indicators - Section B'!$C$29:$C$120,0)),""),"")</f>
        <v/>
      </c>
      <c r="K69" s="545" t="str">
        <f t="array" ref="K69">IFERROR(IF(INDEX('Impact Indicators - Section B'!F$29:F$120,MATCH('Print View'!$A69&amp;'Print View'!$J$45,'Impact Indicators - Section B'!$A$29:$A$120&amp;'Impact Indicators - Section B'!$C$29:$C$120,0))&lt;&gt;"",INDEX('Impact Indicators - Section B'!F$29:F$120,MATCH('Print View'!$A69&amp;'Print View'!$J$45,'Impact Indicators - Section B'!$A$29:$A$120&amp;'Impact Indicators - Section B'!$C$29:$C$120,0)),""),"")</f>
        <v/>
      </c>
      <c r="L69" s="547" t="str">
        <f t="array" ref="L69">IFERROR(IF(INDEX('Impact Indicators - Section B'!G$29:G$120,MATCH('Print View'!$A69&amp;'Print View'!$J$45,'Impact Indicators - Section B'!$A$29:$A$120&amp;'Impact Indicators - Section B'!$C$29:$C$120,0))&lt;&gt;"",INDEX('Impact Indicators - Section B'!G$29:G$120,MATCH('Print View'!$A69&amp;'Print View'!$J$45,'Impact Indicators - Section B'!$A$29:$A$120&amp;'Impact Indicators - Section B'!$C$29:$C$120,0)),""),"")</f>
        <v/>
      </c>
      <c r="M69" s="549" t="str">
        <f t="array" ref="M69">IFERROR(IF(INDEX('Impact Indicators - Section B'!H$29:H$120,MATCH('Print View'!$A69&amp;'Print View'!$J$45,'Impact Indicators - Section B'!$A$29:$A$120&amp;'Impact Indicators - Section B'!$C$29:$C$120,0))&lt;&gt;"",INDEX('Impact Indicators - Section B'!H$29:H$120,MATCH('Print View'!$A69&amp;'Print View'!$J$45,'Impact Indicators - Section B'!$A$29:$A$120&amp;'Impact Indicators - Section B'!$C$29:$C$120,0)),""),"")</f>
        <v/>
      </c>
      <c r="N69" s="329" t="str">
        <f t="array" ref="N69">IFERROR(IF(INDEX('Impact Indicators - Section B'!D$29:D$120,MATCH('Print View'!$A69&amp;'Print View'!$N$45,'Impact Indicators - Section B'!$A$29:$A$120&amp;'Impact Indicators - Section B'!$C$29:$C$120,0))&lt;&gt;"",INDEX('Impact Indicators - Section B'!D$29:D$120,MATCH('Print View'!$A69&amp;'Print View'!$N$45,'Impact Indicators - Section B'!$A$29:$A$120&amp;'Impact Indicators - Section B'!$C$29:$C$120,0)),""),"")</f>
        <v/>
      </c>
      <c r="O69" s="545" t="str">
        <f t="array" ref="O69">IFERROR(IF(INDEX('Impact Indicators - Section B'!J$29:J$120,MATCH('Print View'!$A69&amp;'Print View'!$N$45,'Impact Indicators - Section B'!$A$29:$A$120&amp;'Impact Indicators - Section B'!$C$29:$C$120,0))&lt;&gt;"",INDEX('Impact Indicators - Section B'!J$29:J$120,MATCH('Print View'!$A69&amp;'Print View'!$N$45,'Impact Indicators - Section B'!$A$29:$A$120&amp;'Impact Indicators - Section B'!$C$29:$C$120,0)),""),"")</f>
        <v>a1Y36000002qEXgEAM</v>
      </c>
      <c r="P69" s="547" t="b">
        <f t="array" ref="P69">IFERROR(IF(INDEX('Impact Indicators - Section B'!K$29:K$120,MATCH('Print View'!$A69&amp;'Print View'!$N$45,'Impact Indicators - Section B'!$A$29:$A$120&amp;'Impact Indicators - Section B'!$C$29:$C$120,0))&lt;&gt;"",INDEX('Impact Indicators - Section B'!K$29:K$120,MATCH('Print View'!$A69&amp;'Print View'!$N$45,'Impact Indicators - Section B'!$A$29:$A$120&amp;'Impact Indicators - Section B'!$C$29:$C$120,0)),""),"")</f>
        <v>0</v>
      </c>
      <c r="Q69" s="549" t="str">
        <f t="array" ref="Q69">IFERROR(IF(INDEX('Impact Indicators - Section B'!L$29:L$120,MATCH('Print View'!$A69&amp;'Print View'!$N67,'Impact Indicators - Section B'!$A$29:$A$120&amp;'Impact Indicators - Section B'!$C$29:$C$120,0))&lt;&gt;"",INDEX('Impact Indicators - Section B'!L$29:L$120,MATCH('Print View'!$A69&amp;'Print View'!$N$45,'Impact Indicators - Section B'!$A$29:$A$120&amp;'Impact Indicators - Section B'!$C$29:$C$120,0)),""),"")</f>
        <v>a1Y36000002qEXgEAM</v>
      </c>
      <c r="R69" s="329" t="str">
        <f t="array" ref="R69">IFERROR(IF(INDEX('Impact Indicators - Section B'!D$29:D$120,MATCH('Print View'!$A69&amp;'Print View'!$R$45,'Impact Indicators - Section B'!$A$29:$A$120&amp;'Impact Indicators - Section B'!$C$29:$C$120,0))&lt;&gt;"",INDEX('Impact Indicators - Section B'!D$29:D$120,MATCH('Print View'!$A69&amp;'Print View'!$R$45,'Impact Indicators - Section B'!$A$29:$A$120&amp;'Impact Indicators - Section B'!$C$29:$C$120,0)),""),"")</f>
        <v/>
      </c>
      <c r="S69" s="545" t="str">
        <f t="array" ref="S69">IFERROR(IF(INDEX('Impact Indicators - Section B'!J$29:J$120,MATCH('Print View'!$A69&amp;'Print View'!$R$45,'Impact Indicators - Section B'!$A$29:$A$120&amp;'Impact Indicators - Section B'!$C$29:$C$120,0))&lt;&gt;"",INDEX('Impact Indicators - Section B'!J$29:J$120,MATCH('Print View'!$A69&amp;'Print View'!$R$45,'Impact Indicators - Section B'!$A$29:$A$120&amp;'Impact Indicators - Section B'!$C$29:$C$120,0)),""),"")</f>
        <v>a1Y36000002qEXhEAM</v>
      </c>
      <c r="T69" s="547" t="b">
        <f t="array" ref="T69">IFERROR(IF(INDEX('Impact Indicators - Section B'!K$29:K$120,MATCH('Print View'!$A69&amp;'Print View'!$R$45,'Impact Indicators - Section B'!$A$29:$A$120&amp;'Impact Indicators - Section B'!$C$29:$C$120,0))&lt;&gt;"",INDEX('Impact Indicators - Section B'!K$29:K$120,MATCH('Print View'!$A69&amp;'Print View'!$R$45,'Impact Indicators - Section B'!$A$29:$A$120&amp;'Impact Indicators - Section B'!$C$29:$C$120,0)),""),"")</f>
        <v>0</v>
      </c>
      <c r="U69" s="549" t="str">
        <f t="array" ref="U69">IFERROR(IF(INDEX('Impact Indicators - Section B'!L$29:L$120,MATCH('Print View'!$A69&amp;'Print View'!$R67,'Impact Indicators - Section B'!$A$29:$A$120&amp;'Impact Indicators - Section B'!$C$29:$C$120,0))&lt;&gt;"",INDEX('Impact Indicators - Section B'!L$29:L$120,MATCH('Print View'!$A69&amp;'Print View'!$R$45,'Impact Indicators - Section B'!$A$29:$A$120&amp;'Impact Indicators - Section B'!$C$29:$C$120,0)),""),"")</f>
        <v>a1Y36000002qEXhEAM</v>
      </c>
      <c r="V69" s="329" t="str">
        <f t="array" ref="V69">IFERROR(IF(INDEX('Impact Indicators - Section B'!D$29:D$120,MATCH('Print View'!$A69&amp;'Print View'!$V$45,'Impact Indicators - Section B'!$A$29:$A$120&amp;'Impact Indicators - Section B'!$C$29:$C$120,0))&lt;&gt;"",INDEX('Impact Indicators - Section B'!D$29:D$120,MATCH('Print View'!$A69&amp;'Print View'!$V$45,'Impact Indicators - Section B'!$A$29:$A$120&amp;'Impact Indicators - Section B'!$C$29:$C$120,0)),""),"")</f>
        <v/>
      </c>
      <c r="W69" s="545" t="str">
        <f t="array" ref="W69">IFERROR(IF(INDEX('Impact Indicators - Section B'!J$29:J$120,MATCH('Print View'!$A69&amp;'Print View'!$V$45,'Impact Indicators - Section B'!$A$29:$A$120&amp;'Impact Indicators - Section B'!$C$29:$C$120,0))&lt;&gt;"",INDEX('Impact Indicators - Section B'!J$29:J$120,MATCH('Print View'!$A69&amp;'Print View'!$V$45,'Impact Indicators - Section B'!$A$29:$A$120&amp;'Impact Indicators - Section B'!$C$29:$C$120,0)),""),"")</f>
        <v/>
      </c>
      <c r="X69" s="547" t="str">
        <f t="array" ref="X69">IFERROR(IF(INDEX('Impact Indicators - Section B'!K$29:K$120,MATCH('Print View'!$A69&amp;'Print View'!$V$45,'Impact Indicators - Section B'!$A$29:$A$120&amp;'Impact Indicators - Section B'!$C$29:$C$120,0))&lt;&gt;"",INDEX('Impact Indicators - Section B'!K$29:K$120,MATCH('Print View'!$A69&amp;'Print View'!$V$45,'Impact Indicators - Section B'!$A$29:$A$120&amp;'Impact Indicators - Section B'!$C$29:$C$120,0)),""),"")</f>
        <v/>
      </c>
      <c r="Y69" s="549" t="str">
        <f t="array" ref="Y69">IFERROR(IF(INDEX('Impact Indicators - Section B'!L$29:L$120,MATCH('Print View'!$A69&amp;'Print View'!$V67,'Impact Indicators - Section B'!$A$29:$A$120&amp;'Impact Indicators - Section B'!$C$29:$C$120,0))&lt;&gt;"",INDEX('Impact Indicators - Section B'!L$29:L$120,MATCH('Print View'!$A69&amp;'Print View'!$V$45,'Impact Indicators - Section B'!$A$29:$A$120&amp;'Impact Indicators - Section B'!$C$29:$C$120,0)),""),"")</f>
        <v/>
      </c>
      <c r="Z69" s="329" t="str">
        <f t="array" ref="Z69">IFERROR(IF(INDEX('Impact Indicators - Section B'!D$29:D$120,MATCH('Print View'!$A69&amp;'Print View'!$Z$45,'Impact Indicators - Section B'!$A$29:$A$120&amp;'Impact Indicators - Section B'!$C$29:$C$120,0))&lt;&gt;"",INDEX('Impact Indicators - Section B'!D$29:D$120,MATCH('Print View'!$A69&amp;'Print View'!$Z$45,'Impact Indicators - Section B'!$A$29:$A$120&amp;'Impact Indicators - Section B'!$C$29:$C$120,0)),""),"")</f>
        <v/>
      </c>
      <c r="AA69" s="545" t="str">
        <f t="array" ref="AA69">IFERROR(IF(INDEX('Impact Indicators - Section B'!J$29:J$120,MATCH('Print View'!$A69&amp;'Print View'!$Z$45,'Impact Indicators - Section B'!$A$29:$A$120&amp;'Impact Indicators - Section B'!$C$29:$C$120,0))&lt;&gt;"",INDEX('Impact Indicators - Section B'!J$29:J$120,MATCH('Print View'!$A69&amp;'Print View'!$Z$45,'Impact Indicators - Section B'!$A$29:$A$120&amp;'Impact Indicators - Section B'!$C$29:$C$120,0)),""),"")</f>
        <v/>
      </c>
      <c r="AB69" s="547" t="str">
        <f t="array" ref="AB69">IFERROR(IF(INDEX('Impact Indicators - Section B'!K$29:K$120,MATCH('Print View'!$A69&amp;'Print View'!$Z$45,'Impact Indicators - Section B'!$A$29:$A$120&amp;'Impact Indicators - Section B'!$C$29:$C$120,0))&lt;&gt;"",INDEX('Impact Indicators - Section B'!K$29:K$120,MATCH('Print View'!$A69&amp;'Print View'!$Z$45,'Impact Indicators - Section B'!$A$29:$A$120&amp;'Impact Indicators - Section B'!$C$29:$C$120,0)),""),"")</f>
        <v/>
      </c>
      <c r="AC69" s="549" t="str">
        <f t="array" ref="AC69">IFERROR(IF(INDEX('Impact Indicators - Section B'!L$29:L$120,MATCH('Print View'!$A69&amp;'Print View'!$Z67,'Impact Indicators - Section B'!$A$29:$A$120&amp;'Impact Indicators - Section B'!$C$29:$C$120,0))&lt;&gt;"",INDEX('Impact Indicators - Section B'!L$29:L$120,MATCH('Print View'!$A69&amp;'Print View'!$Z$45,'Impact Indicators - Section B'!$A$29:$A$120&amp;'Impact Indicators - Section B'!$C$29:$C$120,0)),""),"")</f>
        <v/>
      </c>
      <c r="AD69" s="330"/>
      <c r="AE69" s="331"/>
      <c r="AF69" s="331"/>
      <c r="AG69" s="331"/>
      <c r="AH69" s="331"/>
      <c r="AI69" s="331"/>
      <c r="AJ69" s="332"/>
    </row>
    <row r="70" spans="1:36" s="227" customFormat="1" ht="60" customHeight="1" x14ac:dyDescent="0.4">
      <c r="A70" s="615"/>
      <c r="B70" s="566"/>
      <c r="C70" s="566"/>
      <c r="D70" s="566"/>
      <c r="E70" s="566"/>
      <c r="F70" s="566"/>
      <c r="G70" s="566"/>
      <c r="H70" s="566"/>
      <c r="I70" s="550"/>
      <c r="J70" s="333" t="str">
        <f t="array" ref="J70">IFERROR(IF(INDEX('Impact Indicators - Section B'!E$29:E$120,MATCH('Print View'!$A69&amp;'Print View'!$J$45,'Impact Indicators - Section B'!$A$29:$A$120&amp;'Impact Indicators - Section B'!$C$29:$C$120,0))&lt;&gt;"",INDEX('Impact Indicators - Section B'!E$29:E$120,MATCH('Print View'!$A69&amp;'Print View'!$J$45,'Impact Indicators - Section B'!$A$29:$A$120&amp;'Impact Indicators - Section B'!$C$29:$C$120,0)),""),"")</f>
        <v/>
      </c>
      <c r="K70" s="546"/>
      <c r="L70" s="548"/>
      <c r="M70" s="550"/>
      <c r="N70" s="333" t="str">
        <f t="array" ref="N70">IFERROR(IF(INDEX('Impact Indicators - Section B'!E$29:E$120,MATCH('Print View'!$A69&amp;'Print View'!$N$45,'Impact Indicators - Section B'!$A$29:$A$120&amp;'Impact Indicators - Section B'!$C$29:$C$120,0))&lt;&gt;"",INDEX('Impact Indicators - Section B'!E$29:E$120,MATCH('Print View'!$A69&amp;'Print View'!$N$45,'Impact Indicators - Section B'!$A$29:$A$120&amp;'Impact Indicators - Section B'!$C$29:$C$120,0)),""),"")</f>
        <v/>
      </c>
      <c r="O70" s="546"/>
      <c r="P70" s="548"/>
      <c r="Q70" s="550"/>
      <c r="R70" s="333" t="str">
        <f t="array" ref="R70">IFERROR(IF(INDEX('Impact Indicators - Section B'!E$29:E$120,MATCH('Print View'!$A69&amp;'Print View'!$N$45,'Impact Indicators - Section B'!$A$29:$A$120&amp;'Impact Indicators - Section B'!$C$29:$C$120,0))&lt;&gt;"",INDEX('Impact Indicators - Section B'!E$29:E$120,MATCH('Print View'!$A69&amp;'Print View'!$N$45,'Impact Indicators - Section B'!$A$29:$A$120&amp;'Impact Indicators - Section B'!$C$29:$C$120,0)),""),"")</f>
        <v/>
      </c>
      <c r="S70" s="546"/>
      <c r="T70" s="548"/>
      <c r="U70" s="550"/>
      <c r="V70" s="333" t="str">
        <f t="array" ref="V70">IFERROR(IF(INDEX('Impact Indicators - Section B'!E$29:E$120,MATCH('Print View'!$A69&amp;'Print View'!$V$45,'Impact Indicators - Section B'!$A$29:$A$120&amp;'Impact Indicators - Section B'!$C$29:$C$120,0))&lt;&gt;"",INDEX('Impact Indicators - Section B'!E$29:E$120,MATCH('Print View'!$A69&amp;'Print View'!$V$45,'Impact Indicators - Section B'!$A$29:$A$120&amp;'Impact Indicators - Section B'!$C$29:$C$120,0)),""),"")</f>
        <v/>
      </c>
      <c r="W70" s="546"/>
      <c r="X70" s="548"/>
      <c r="Y70" s="550"/>
      <c r="Z70" s="333" t="str">
        <f t="array" ref="Z70">IFERROR(IF(INDEX('Impact Indicators - Section B'!E$29:E$120,MATCH('Print View'!$A69&amp;'Print View'!$Z$45,'Impact Indicators - Section B'!$A$29:$A$120&amp;'Impact Indicators - Section B'!$C$29:$C$120,0))&lt;&gt;"",INDEX('Impact Indicators - Section B'!E$29:E$120,MATCH('Print View'!$A69&amp;'Print View'!$Z$45,'Impact Indicators - Section B'!$A$29:$A$120&amp;'Impact Indicators - Section B'!$C$29:$C$120,0)),""),"")</f>
        <v/>
      </c>
      <c r="AA70" s="546"/>
      <c r="AB70" s="548"/>
      <c r="AC70" s="550"/>
      <c r="AD70" s="334"/>
      <c r="AE70" s="335"/>
      <c r="AF70" s="335"/>
      <c r="AG70" s="335"/>
      <c r="AH70" s="335"/>
      <c r="AI70" s="335"/>
      <c r="AJ70" s="336"/>
    </row>
    <row r="71" spans="1:36" s="227" customFormat="1" ht="60" customHeight="1" x14ac:dyDescent="0.4">
      <c r="A71" s="617">
        <v>13</v>
      </c>
      <c r="B71" s="567" t="str">
        <f>IFERROR(IF(INDEX('Impact Indicators - Section B'!B$9:B$25,MATCH('Print View'!$A71,'Impact Indicators - Section B'!$A$9:$A$25,0))&lt;&gt;"",INDEX('Impact Indicators - Section B'!B$9:B$25,MATCH('Print View'!$A71,'Impact Indicators - Section B'!$A$9:$A$25,0)),""),"")</f>
        <v/>
      </c>
      <c r="C71" s="567" t="str">
        <f>IFERROR(IF(INDEX('Impact Indicators - Section B'!C$9:C$25,MATCH('Print View'!$A71,'Impact Indicators - Section B'!$A$9:$A$25,0))&lt;&gt;"",INDEX('Impact Indicators - Section B'!C$9:C$25,MATCH('Print View'!$A71,'Impact Indicators - Section B'!$A$9:$A$25,0)),""),"")</f>
        <v/>
      </c>
      <c r="D71" s="567" t="str">
        <f>IFERROR(IF(INDEX('Impact Indicators - Section B'!D$9:D$25,MATCH('Print View'!$A71,'Impact Indicators - Section B'!$A$9:$A$25,0))&lt;&gt;"",INDEX('Impact Indicators - Section B'!D$9:D$25,MATCH('Print View'!$A71,'Impact Indicators - Section B'!$A$9:$A$25,0)),""),"")</f>
        <v/>
      </c>
      <c r="E71" s="567" t="str">
        <f>IFERROR(IF(INDEX('Impact Indicators - Section B'!E$9:E$25,MATCH('Print View'!$A71,'Impact Indicators - Section B'!$A$9:$A$25,0))&lt;&gt;"",INDEX('Impact Indicators - Section B'!E$9:E$25,MATCH('Print View'!$A71,'Impact Indicators - Section B'!$A$9:$A$25,0)),""),"")</f>
        <v/>
      </c>
      <c r="F71" s="567" t="str">
        <f>IFERROR(IF(INDEX('Impact Indicators - Section B'!F$9:F$25,MATCH('Print View'!$A71,'Impact Indicators - Section B'!$A$9:$A$25,0))&lt;&gt;"",INDEX('Impact Indicators - Section B'!F$9:F$25,MATCH('Print View'!$A71,'Impact Indicators - Section B'!$A$9:$A$25,0)),""),"")</f>
        <v/>
      </c>
      <c r="G71" s="567" t="str">
        <f>IFERROR(IF(INDEX('Impact Indicators - Section B'!G$9:G$25,MATCH('Print View'!$A71,'Impact Indicators - Section B'!$A$9:$A$25,0))&lt;&gt;"",INDEX('Impact Indicators - Section B'!G$9:G$25,MATCH('Print View'!$A71,'Impact Indicators - Section B'!$A$9:$A$25,0)),""),"")</f>
        <v/>
      </c>
      <c r="H71" s="567" t="str">
        <f>IFERROR(IF(INDEX('Impact Indicators - Section B'!H$9:H$25,MATCH('Print View'!$A71,'Impact Indicators - Section B'!$A$9:$A$25,0))&lt;&gt;"",INDEX('Impact Indicators - Section B'!H$9:H$25,MATCH('Print View'!$A71,'Impact Indicators - Section B'!$A$9:$A$25,0)),""),"")</f>
        <v/>
      </c>
      <c r="I71" s="543" t="str">
        <f>IFERROR(IF(INDEX('Impact Indicators - Section B'!Q$9:Q$25,MATCH('Print View'!$A71,'Impact Indicators - Section B'!$A$9:$A$25,0))&lt;&gt;"",INDEX('Impact Indicators - Section B'!Q$9:Q$25,MATCH('Print View'!$A71,'Impact Indicators - Section B'!$A$9:$A$25,0)),""),"")</f>
        <v/>
      </c>
      <c r="J71" s="321" t="str">
        <f t="array" ref="J71">IFERROR(IF(INDEX('Impact Indicators - Section B'!D$29:D$120,MATCH('Print View'!$A71&amp;'Print View'!$J$45,'Impact Indicators - Section B'!$A$29:$A$120&amp;'Impact Indicators - Section B'!$C$29:$C$120,0))&lt;&gt;"",INDEX('Impact Indicators - Section B'!D$29:D$120,MATCH('Print View'!$A71&amp;'Print View'!$J$45,'Impact Indicators - Section B'!$A$29:$A$120&amp;'Impact Indicators - Section B'!$C$29:$C$120,0)),""),"")</f>
        <v/>
      </c>
      <c r="K71" s="539" t="str">
        <f t="array" ref="K71">IFERROR(IF(INDEX('Impact Indicators - Section B'!F$29:F$120,MATCH('Print View'!$A71&amp;'Print View'!$J$45,'Impact Indicators - Section B'!$A$29:$A$120&amp;'Impact Indicators - Section B'!$C$29:$C$120,0))&lt;&gt;"",INDEX('Impact Indicators - Section B'!F$29:F$120,MATCH('Print View'!$A71&amp;'Print View'!$J$45,'Impact Indicators - Section B'!$A$29:$A$120&amp;'Impact Indicators - Section B'!$C$29:$C$120,0)),""),"")</f>
        <v/>
      </c>
      <c r="L71" s="541" t="str">
        <f t="array" ref="L71">IFERROR(IF(INDEX('Impact Indicators - Section B'!G$29:G$120,MATCH('Print View'!$A71&amp;'Print View'!$J$45,'Impact Indicators - Section B'!$A$29:$A$120&amp;'Impact Indicators - Section B'!$C$29:$C$120,0))&lt;&gt;"",INDEX('Impact Indicators - Section B'!G$29:G$120,MATCH('Print View'!$A71&amp;'Print View'!$J$45,'Impact Indicators - Section B'!$A$29:$A$120&amp;'Impact Indicators - Section B'!$C$29:$C$120,0)),""),"")</f>
        <v/>
      </c>
      <c r="M71" s="543" t="str">
        <f t="array" ref="M71">IFERROR(IF(INDEX('Impact Indicators - Section B'!H$29:H$120,MATCH('Print View'!$A71&amp;'Print View'!$J$45,'Impact Indicators - Section B'!$A$29:$A$120&amp;'Impact Indicators - Section B'!$C$29:$C$120,0))&lt;&gt;"",INDEX('Impact Indicators - Section B'!H$29:H$120,MATCH('Print View'!$A71&amp;'Print View'!$J$45,'Impact Indicators - Section B'!$A$29:$A$120&amp;'Impact Indicators - Section B'!$C$29:$C$120,0)),""),"")</f>
        <v/>
      </c>
      <c r="N71" s="321" t="str">
        <f t="array" ref="N71">IFERROR(IF(INDEX('Impact Indicators - Section B'!D$29:D$120,MATCH('Print View'!$A71&amp;'Print View'!$N$45,'Impact Indicators - Section B'!$A$29:$A$120&amp;'Impact Indicators - Section B'!$C$29:$C$120,0))&lt;&gt;"",INDEX('Impact Indicators - Section B'!D$29:D$120,MATCH('Print View'!$A71&amp;'Print View'!$N$45,'Impact Indicators - Section B'!$A$29:$A$120&amp;'Impact Indicators - Section B'!$C$29:$C$120,0)),""),"")</f>
        <v/>
      </c>
      <c r="O71" s="539" t="str">
        <f t="array" ref="O71">IFERROR(IF(INDEX('Impact Indicators - Section B'!J$29:J$120,MATCH('Print View'!$A71&amp;'Print View'!$N$45,'Impact Indicators - Section B'!$A$29:$A$120&amp;'Impact Indicators - Section B'!$C$29:$C$120,0))&lt;&gt;"",INDEX('Impact Indicators - Section B'!J$29:J$120,MATCH('Print View'!$A71&amp;'Print View'!$N$45,'Impact Indicators - Section B'!$A$29:$A$120&amp;'Impact Indicators - Section B'!$C$29:$C$120,0)),""),"")</f>
        <v>a1Y36000002qEXgEAM</v>
      </c>
      <c r="P71" s="541" t="b">
        <f t="array" ref="P71">IFERROR(IF(INDEX('Impact Indicators - Section B'!K$29:K$120,MATCH('Print View'!$A71&amp;'Print View'!$N$45,'Impact Indicators - Section B'!$A$29:$A$120&amp;'Impact Indicators - Section B'!$C$29:$C$120,0))&lt;&gt;"",INDEX('Impact Indicators - Section B'!K$29:K$120,MATCH('Print View'!$A71&amp;'Print View'!$N$45,'Impact Indicators - Section B'!$A$29:$A$120&amp;'Impact Indicators - Section B'!$C$29:$C$120,0)),""),"")</f>
        <v>0</v>
      </c>
      <c r="Q71" s="543" t="str">
        <f t="array" ref="Q71">IFERROR(IF(INDEX('Impact Indicators - Section B'!L$29:L$120,MATCH('Print View'!$A71&amp;'Print View'!$N69,'Impact Indicators - Section B'!$A$29:$A$120&amp;'Impact Indicators - Section B'!$C$29:$C$120,0))&lt;&gt;"",INDEX('Impact Indicators - Section B'!L$29:L$120,MATCH('Print View'!$A71&amp;'Print View'!$N$45,'Impact Indicators - Section B'!$A$29:$A$120&amp;'Impact Indicators - Section B'!$C$29:$C$120,0)),""),"")</f>
        <v>a1Y36000002qEXgEAM</v>
      </c>
      <c r="R71" s="321" t="str">
        <f t="array" ref="R71">IFERROR(IF(INDEX('Impact Indicators - Section B'!D$29:D$120,MATCH('Print View'!$A71&amp;'Print View'!$R$45,'Impact Indicators - Section B'!$A$29:$A$120&amp;'Impact Indicators - Section B'!$C$29:$C$120,0))&lt;&gt;"",INDEX('Impact Indicators - Section B'!D$29:D$120,MATCH('Print View'!$A71&amp;'Print View'!$R$45,'Impact Indicators - Section B'!$A$29:$A$120&amp;'Impact Indicators - Section B'!$C$29:$C$120,0)),""),"")</f>
        <v/>
      </c>
      <c r="S71" s="539" t="str">
        <f t="array" ref="S71">IFERROR(IF(INDEX('Impact Indicators - Section B'!J$29:J$120,MATCH('Print View'!$A71&amp;'Print View'!$R$45,'Impact Indicators - Section B'!$A$29:$A$120&amp;'Impact Indicators - Section B'!$C$29:$C$120,0))&lt;&gt;"",INDEX('Impact Indicators - Section B'!J$29:J$120,MATCH('Print View'!$A71&amp;'Print View'!$R$45,'Impact Indicators - Section B'!$A$29:$A$120&amp;'Impact Indicators - Section B'!$C$29:$C$120,0)),""),"")</f>
        <v>a1Y36000002qEXhEAM</v>
      </c>
      <c r="T71" s="541" t="b">
        <f t="array" ref="T71">IFERROR(IF(INDEX('Impact Indicators - Section B'!K$29:K$120,MATCH('Print View'!$A71&amp;'Print View'!$R$45,'Impact Indicators - Section B'!$A$29:$A$120&amp;'Impact Indicators - Section B'!$C$29:$C$120,0))&lt;&gt;"",INDEX('Impact Indicators - Section B'!K$29:K$120,MATCH('Print View'!$A71&amp;'Print View'!$R$45,'Impact Indicators - Section B'!$A$29:$A$120&amp;'Impact Indicators - Section B'!$C$29:$C$120,0)),""),"")</f>
        <v>0</v>
      </c>
      <c r="U71" s="543" t="str">
        <f t="array" ref="U71">IFERROR(IF(INDEX('Impact Indicators - Section B'!L$29:L$120,MATCH('Print View'!$A71&amp;'Print View'!$R69,'Impact Indicators - Section B'!$A$29:$A$120&amp;'Impact Indicators - Section B'!$C$29:$C$120,0))&lt;&gt;"",INDEX('Impact Indicators - Section B'!L$29:L$120,MATCH('Print View'!$A71&amp;'Print View'!$R$45,'Impact Indicators - Section B'!$A$29:$A$120&amp;'Impact Indicators - Section B'!$C$29:$C$120,0)),""),"")</f>
        <v>a1Y36000002qEXhEAM</v>
      </c>
      <c r="V71" s="321" t="str">
        <f t="array" ref="V71">IFERROR(IF(INDEX('Impact Indicators - Section B'!D$29:D$120,MATCH('Print View'!$A71&amp;'Print View'!$V$45,'Impact Indicators - Section B'!$A$29:$A$120&amp;'Impact Indicators - Section B'!$C$29:$C$120,0))&lt;&gt;"",INDEX('Impact Indicators - Section B'!D$29:D$120,MATCH('Print View'!$A71&amp;'Print View'!$V$45,'Impact Indicators - Section B'!$A$29:$A$120&amp;'Impact Indicators - Section B'!$C$29:$C$120,0)),""),"")</f>
        <v/>
      </c>
      <c r="W71" s="539" t="str">
        <f t="array" ref="W71">IFERROR(IF(INDEX('Impact Indicators - Section B'!J$29:J$120,MATCH('Print View'!$A71&amp;'Print View'!$V$45,'Impact Indicators - Section B'!$A$29:$A$120&amp;'Impact Indicators - Section B'!$C$29:$C$120,0))&lt;&gt;"",INDEX('Impact Indicators - Section B'!J$29:J$120,MATCH('Print View'!$A71&amp;'Print View'!$V$45,'Impact Indicators - Section B'!$A$29:$A$120&amp;'Impact Indicators - Section B'!$C$29:$C$120,0)),""),"")</f>
        <v/>
      </c>
      <c r="X71" s="541" t="str">
        <f t="array" ref="X71">IFERROR(IF(INDEX('Impact Indicators - Section B'!K$29:K$120,MATCH('Print View'!$A71&amp;'Print View'!$V$45,'Impact Indicators - Section B'!$A$29:$A$120&amp;'Impact Indicators - Section B'!$C$29:$C$120,0))&lt;&gt;"",INDEX('Impact Indicators - Section B'!K$29:K$120,MATCH('Print View'!$A71&amp;'Print View'!$V$45,'Impact Indicators - Section B'!$A$29:$A$120&amp;'Impact Indicators - Section B'!$C$29:$C$120,0)),""),"")</f>
        <v/>
      </c>
      <c r="Y71" s="543" t="str">
        <f t="array" ref="Y71">IFERROR(IF(INDEX('Impact Indicators - Section B'!L$29:L$120,MATCH('Print View'!$A71&amp;'Print View'!$V69,'Impact Indicators - Section B'!$A$29:$A$120&amp;'Impact Indicators - Section B'!$C$29:$C$120,0))&lt;&gt;"",INDEX('Impact Indicators - Section B'!L$29:L$120,MATCH('Print View'!$A71&amp;'Print View'!$V$45,'Impact Indicators - Section B'!$A$29:$A$120&amp;'Impact Indicators - Section B'!$C$29:$C$120,0)),""),"")</f>
        <v/>
      </c>
      <c r="Z71" s="321" t="str">
        <f t="array" ref="Z71">IFERROR(IF(INDEX('Impact Indicators - Section B'!D$29:D$120,MATCH('Print View'!$A71&amp;'Print View'!$Z$45,'Impact Indicators - Section B'!$A$29:$A$120&amp;'Impact Indicators - Section B'!$C$29:$C$120,0))&lt;&gt;"",INDEX('Impact Indicators - Section B'!D$29:D$120,MATCH('Print View'!$A71&amp;'Print View'!$Z$45,'Impact Indicators - Section B'!$A$29:$A$120&amp;'Impact Indicators - Section B'!$C$29:$C$120,0)),""),"")</f>
        <v/>
      </c>
      <c r="AA71" s="539" t="str">
        <f t="array" ref="AA71">IFERROR(IF(INDEX('Impact Indicators - Section B'!J$29:J$120,MATCH('Print View'!$A71&amp;'Print View'!$Z$45,'Impact Indicators - Section B'!$A$29:$A$120&amp;'Impact Indicators - Section B'!$C$29:$C$120,0))&lt;&gt;"",INDEX('Impact Indicators - Section B'!J$29:J$120,MATCH('Print View'!$A71&amp;'Print View'!$Z$45,'Impact Indicators - Section B'!$A$29:$A$120&amp;'Impact Indicators - Section B'!$C$29:$C$120,0)),""),"")</f>
        <v/>
      </c>
      <c r="AB71" s="541" t="str">
        <f t="array" ref="AB71">IFERROR(IF(INDEX('Impact Indicators - Section B'!K$29:K$120,MATCH('Print View'!$A71&amp;'Print View'!$Z$45,'Impact Indicators - Section B'!$A$29:$A$120&amp;'Impact Indicators - Section B'!$C$29:$C$120,0))&lt;&gt;"",INDEX('Impact Indicators - Section B'!K$29:K$120,MATCH('Print View'!$A71&amp;'Print View'!$Z$45,'Impact Indicators - Section B'!$A$29:$A$120&amp;'Impact Indicators - Section B'!$C$29:$C$120,0)),""),"")</f>
        <v/>
      </c>
      <c r="AC71" s="543" t="str">
        <f t="array" ref="AC71">IFERROR(IF(INDEX('Impact Indicators - Section B'!L$29:L$120,MATCH('Print View'!$A71&amp;'Print View'!$Z69,'Impact Indicators - Section B'!$A$29:$A$120&amp;'Impact Indicators - Section B'!$C$29:$C$120,0))&lt;&gt;"",INDEX('Impact Indicators - Section B'!L$29:L$120,MATCH('Print View'!$A71&amp;'Print View'!$Z$45,'Impact Indicators - Section B'!$A$29:$A$120&amp;'Impact Indicators - Section B'!$C$29:$C$120,0)),""),"")</f>
        <v/>
      </c>
      <c r="AD71" s="338"/>
      <c r="AE71" s="339"/>
      <c r="AF71" s="339"/>
      <c r="AG71" s="339"/>
      <c r="AH71" s="339"/>
      <c r="AI71" s="339"/>
      <c r="AJ71" s="560"/>
    </row>
    <row r="72" spans="1:36" s="227" customFormat="1" ht="60" customHeight="1" x14ac:dyDescent="0.4">
      <c r="A72" s="617"/>
      <c r="B72" s="569"/>
      <c r="C72" s="569"/>
      <c r="D72" s="569"/>
      <c r="E72" s="569"/>
      <c r="F72" s="569"/>
      <c r="G72" s="569"/>
      <c r="H72" s="569"/>
      <c r="I72" s="553"/>
      <c r="J72" s="325" t="str">
        <f t="array" ref="J72">IFERROR(IF(INDEX('Impact Indicators - Section B'!E$29:E$120,MATCH('Print View'!$A71&amp;'Print View'!$J$45,'Impact Indicators - Section B'!$A$29:$A$120&amp;'Impact Indicators - Section B'!$C$29:$C$120,0))&lt;&gt;"",INDEX('Impact Indicators - Section B'!E$29:E$120,MATCH('Print View'!$A71&amp;'Print View'!$J$45,'Impact Indicators - Section B'!$A$29:$A$120&amp;'Impact Indicators - Section B'!$C$29:$C$120,0)),""),"")</f>
        <v/>
      </c>
      <c r="K72" s="551"/>
      <c r="L72" s="552"/>
      <c r="M72" s="553"/>
      <c r="N72" s="325" t="str">
        <f t="array" ref="N72">IFERROR(IF(INDEX('Impact Indicators - Section B'!E$29:E$120,MATCH('Print View'!$A71&amp;'Print View'!$N$45,'Impact Indicators - Section B'!$A$29:$A$120&amp;'Impact Indicators - Section B'!$C$29:$C$120,0))&lt;&gt;"",INDEX('Impact Indicators - Section B'!E$29:E$120,MATCH('Print View'!$A71&amp;'Print View'!$N$45,'Impact Indicators - Section B'!$A$29:$A$120&amp;'Impact Indicators - Section B'!$C$29:$C$120,0)),""),"")</f>
        <v/>
      </c>
      <c r="O72" s="551"/>
      <c r="P72" s="552"/>
      <c r="Q72" s="553"/>
      <c r="R72" s="325" t="str">
        <f t="array" ref="R72">IFERROR(IF(INDEX('Impact Indicators - Section B'!E$29:E$120,MATCH('Print View'!$A71&amp;'Print View'!$N$45,'Impact Indicators - Section B'!$A$29:$A$120&amp;'Impact Indicators - Section B'!$C$29:$C$120,0))&lt;&gt;"",INDEX('Impact Indicators - Section B'!E$29:E$120,MATCH('Print View'!$A71&amp;'Print View'!$N$45,'Impact Indicators - Section B'!$A$29:$A$120&amp;'Impact Indicators - Section B'!$C$29:$C$120,0)),""),"")</f>
        <v/>
      </c>
      <c r="S72" s="551"/>
      <c r="T72" s="552"/>
      <c r="U72" s="553"/>
      <c r="V72" s="325" t="str">
        <f t="array" ref="V72">IFERROR(IF(INDEX('Impact Indicators - Section B'!E$29:E$120,MATCH('Print View'!$A71&amp;'Print View'!$V$45,'Impact Indicators - Section B'!$A$29:$A$120&amp;'Impact Indicators - Section B'!$C$29:$C$120,0))&lt;&gt;"",INDEX('Impact Indicators - Section B'!E$29:E$120,MATCH('Print View'!$A71&amp;'Print View'!$V$45,'Impact Indicators - Section B'!$A$29:$A$120&amp;'Impact Indicators - Section B'!$C$29:$C$120,0)),""),"")</f>
        <v/>
      </c>
      <c r="W72" s="551"/>
      <c r="X72" s="552"/>
      <c r="Y72" s="553"/>
      <c r="Z72" s="325" t="str">
        <f t="array" ref="Z72">IFERROR(IF(INDEX('Impact Indicators - Section B'!E$29:E$120,MATCH('Print View'!$A71&amp;'Print View'!$Z$45,'Impact Indicators - Section B'!$A$29:$A$120&amp;'Impact Indicators - Section B'!$C$29:$C$120,0))&lt;&gt;"",INDEX('Impact Indicators - Section B'!E$29:E$120,MATCH('Print View'!$A71&amp;'Print View'!$Z$45,'Impact Indicators - Section B'!$A$29:$A$120&amp;'Impact Indicators - Section B'!$C$29:$C$120,0)),""),"")</f>
        <v/>
      </c>
      <c r="AA72" s="551"/>
      <c r="AB72" s="552"/>
      <c r="AC72" s="553"/>
      <c r="AD72" s="326"/>
      <c r="AE72" s="327"/>
      <c r="AF72" s="327"/>
      <c r="AG72" s="327"/>
      <c r="AH72" s="327"/>
      <c r="AI72" s="339"/>
      <c r="AJ72" s="560"/>
    </row>
    <row r="73" spans="1:36" s="227" customFormat="1" ht="60" customHeight="1" x14ac:dyDescent="0.4">
      <c r="A73" s="615">
        <v>14</v>
      </c>
      <c r="B73" s="565" t="str">
        <f>IFERROR(IF(INDEX('Impact Indicators - Section B'!B$9:B$25,MATCH('Print View'!$A73,'Impact Indicators - Section B'!$A$9:$A$25,0))&lt;&gt;"",INDEX('Impact Indicators - Section B'!B$9:B$25,MATCH('Print View'!$A73,'Impact Indicators - Section B'!$A$9:$A$25,0)),""),"")</f>
        <v/>
      </c>
      <c r="C73" s="565" t="str">
        <f>IFERROR(IF(INDEX('Impact Indicators - Section B'!C$9:C$25,MATCH('Print View'!$A73,'Impact Indicators - Section B'!$A$9:$A$25,0))&lt;&gt;"",INDEX('Impact Indicators - Section B'!C$9:C$25,MATCH('Print View'!$A73,'Impact Indicators - Section B'!$A$9:$A$25,0)),""),"")</f>
        <v/>
      </c>
      <c r="D73" s="565" t="str">
        <f>IFERROR(IF(INDEX('Impact Indicators - Section B'!D$9:D$25,MATCH('Print View'!$A73,'Impact Indicators - Section B'!$A$9:$A$25,0))&lt;&gt;"",INDEX('Impact Indicators - Section B'!D$9:D$25,MATCH('Print View'!$A73,'Impact Indicators - Section B'!$A$9:$A$25,0)),""),"")</f>
        <v/>
      </c>
      <c r="E73" s="565" t="str">
        <f>IFERROR(IF(INDEX('Impact Indicators - Section B'!E$9:E$25,MATCH('Print View'!$A73,'Impact Indicators - Section B'!$A$9:$A$25,0))&lt;&gt;"",INDEX('Impact Indicators - Section B'!E$9:E$25,MATCH('Print View'!$A73,'Impact Indicators - Section B'!$A$9:$A$25,0)),""),"")</f>
        <v/>
      </c>
      <c r="F73" s="565" t="str">
        <f>IFERROR(IF(INDEX('Impact Indicators - Section B'!F$9:F$25,MATCH('Print View'!$A73,'Impact Indicators - Section B'!$A$9:$A$25,0))&lt;&gt;"",INDEX('Impact Indicators - Section B'!F$9:F$25,MATCH('Print View'!$A73,'Impact Indicators - Section B'!$A$9:$A$25,0)),""),"")</f>
        <v/>
      </c>
      <c r="G73" s="565" t="str">
        <f>IFERROR(IF(INDEX('Impact Indicators - Section B'!G$9:G$25,MATCH('Print View'!$A73,'Impact Indicators - Section B'!$A$9:$A$25,0))&lt;&gt;"",INDEX('Impact Indicators - Section B'!G$9:G$25,MATCH('Print View'!$A73,'Impact Indicators - Section B'!$A$9:$A$25,0)),""),"")</f>
        <v/>
      </c>
      <c r="H73" s="565" t="str">
        <f>IFERROR(IF(INDEX('Impact Indicators - Section B'!H$9:H$25,MATCH('Print View'!$A73,'Impact Indicators - Section B'!$A$9:$A$25,0))&lt;&gt;"",INDEX('Impact Indicators - Section B'!H$9:H$25,MATCH('Print View'!$A73,'Impact Indicators - Section B'!$A$9:$A$25,0)),""),"")</f>
        <v/>
      </c>
      <c r="I73" s="549" t="str">
        <f>IFERROR(IF(INDEX('Impact Indicators - Section B'!Q$9:Q$25,MATCH('Print View'!$A73,'Impact Indicators - Section B'!$A$9:$A$25,0))&lt;&gt;"",INDEX('Impact Indicators - Section B'!Q$9:Q$25,MATCH('Print View'!$A73,'Impact Indicators - Section B'!$A$9:$A$25,0)),""),"")</f>
        <v/>
      </c>
      <c r="J73" s="329" t="str">
        <f t="array" ref="J73">IFERROR(IF(INDEX('Impact Indicators - Section B'!D$29:D$120,MATCH('Print View'!$A73&amp;'Print View'!$J$45,'Impact Indicators - Section B'!$A$29:$A$120&amp;'Impact Indicators - Section B'!$C$29:$C$120,0))&lt;&gt;"",INDEX('Impact Indicators - Section B'!D$29:D$120,MATCH('Print View'!$A73&amp;'Print View'!$J$45,'Impact Indicators - Section B'!$A$29:$A$120&amp;'Impact Indicators - Section B'!$C$29:$C$120,0)),""),"")</f>
        <v/>
      </c>
      <c r="K73" s="545" t="str">
        <f t="array" ref="K73">IFERROR(IF(INDEX('Impact Indicators - Section B'!F$29:F$120,MATCH('Print View'!$A73&amp;'Print View'!$J$45,'Impact Indicators - Section B'!$A$29:$A$120&amp;'Impact Indicators - Section B'!$C$29:$C$120,0))&lt;&gt;"",INDEX('Impact Indicators - Section B'!F$29:F$120,MATCH('Print View'!$A73&amp;'Print View'!$J$45,'Impact Indicators - Section B'!$A$29:$A$120&amp;'Impact Indicators - Section B'!$C$29:$C$120,0)),""),"")</f>
        <v/>
      </c>
      <c r="L73" s="547" t="str">
        <f t="array" ref="L73">IFERROR(IF(INDEX('Impact Indicators - Section B'!G$29:G$120,MATCH('Print View'!$A73&amp;'Print View'!$J$45,'Impact Indicators - Section B'!$A$29:$A$120&amp;'Impact Indicators - Section B'!$C$29:$C$120,0))&lt;&gt;"",INDEX('Impact Indicators - Section B'!G$29:G$120,MATCH('Print View'!$A73&amp;'Print View'!$J$45,'Impact Indicators - Section B'!$A$29:$A$120&amp;'Impact Indicators - Section B'!$C$29:$C$120,0)),""),"")</f>
        <v/>
      </c>
      <c r="M73" s="549" t="str">
        <f t="array" ref="M73">IFERROR(IF(INDEX('Impact Indicators - Section B'!H$29:H$120,MATCH('Print View'!$A73&amp;'Print View'!$J$45,'Impact Indicators - Section B'!$A$29:$A$120&amp;'Impact Indicators - Section B'!$C$29:$C$120,0))&lt;&gt;"",INDEX('Impact Indicators - Section B'!H$29:H$120,MATCH('Print View'!$A73&amp;'Print View'!$J$45,'Impact Indicators - Section B'!$A$29:$A$120&amp;'Impact Indicators - Section B'!$C$29:$C$120,0)),""),"")</f>
        <v/>
      </c>
      <c r="N73" s="329" t="str">
        <f t="array" ref="N73">IFERROR(IF(INDEX('Impact Indicators - Section B'!D$29:D$120,MATCH('Print View'!$A73&amp;'Print View'!$N$45,'Impact Indicators - Section B'!$A$29:$A$120&amp;'Impact Indicators - Section B'!$C$29:$C$120,0))&lt;&gt;"",INDEX('Impact Indicators - Section B'!D$29:D$120,MATCH('Print View'!$A73&amp;'Print View'!$N$45,'Impact Indicators - Section B'!$A$29:$A$120&amp;'Impact Indicators - Section B'!$C$29:$C$120,0)),""),"")</f>
        <v/>
      </c>
      <c r="O73" s="545" t="str">
        <f t="array" ref="O73">IFERROR(IF(INDEX('Impact Indicators - Section B'!J$29:J$120,MATCH('Print View'!$A73&amp;'Print View'!$N$45,'Impact Indicators - Section B'!$A$29:$A$120&amp;'Impact Indicators - Section B'!$C$29:$C$120,0))&lt;&gt;"",INDEX('Impact Indicators - Section B'!J$29:J$120,MATCH('Print View'!$A73&amp;'Print View'!$N$45,'Impact Indicators - Section B'!$A$29:$A$120&amp;'Impact Indicators - Section B'!$C$29:$C$120,0)),""),"")</f>
        <v>a1Y36000002qEXgEAM</v>
      </c>
      <c r="P73" s="547" t="b">
        <f t="array" ref="P73">IFERROR(IF(INDEX('Impact Indicators - Section B'!K$29:K$120,MATCH('Print View'!$A73&amp;'Print View'!$N$45,'Impact Indicators - Section B'!$A$29:$A$120&amp;'Impact Indicators - Section B'!$C$29:$C$120,0))&lt;&gt;"",INDEX('Impact Indicators - Section B'!K$29:K$120,MATCH('Print View'!$A73&amp;'Print View'!$N$45,'Impact Indicators - Section B'!$A$29:$A$120&amp;'Impact Indicators - Section B'!$C$29:$C$120,0)),""),"")</f>
        <v>0</v>
      </c>
      <c r="Q73" s="549" t="str">
        <f t="array" ref="Q73">IFERROR(IF(INDEX('Impact Indicators - Section B'!L$29:L$120,MATCH('Print View'!$A73&amp;'Print View'!$N71,'Impact Indicators - Section B'!$A$29:$A$120&amp;'Impact Indicators - Section B'!$C$29:$C$120,0))&lt;&gt;"",INDEX('Impact Indicators - Section B'!L$29:L$120,MATCH('Print View'!$A73&amp;'Print View'!$N$45,'Impact Indicators - Section B'!$A$29:$A$120&amp;'Impact Indicators - Section B'!$C$29:$C$120,0)),""),"")</f>
        <v>a1Y36000002qEXgEAM</v>
      </c>
      <c r="R73" s="329" t="str">
        <f t="array" ref="R73">IFERROR(IF(INDEX('Impact Indicators - Section B'!D$29:D$120,MATCH('Print View'!$A73&amp;'Print View'!$R$45,'Impact Indicators - Section B'!$A$29:$A$120&amp;'Impact Indicators - Section B'!$C$29:$C$120,0))&lt;&gt;"",INDEX('Impact Indicators - Section B'!D$29:D$120,MATCH('Print View'!$A73&amp;'Print View'!$R$45,'Impact Indicators - Section B'!$A$29:$A$120&amp;'Impact Indicators - Section B'!$C$29:$C$120,0)),""),"")</f>
        <v/>
      </c>
      <c r="S73" s="545" t="str">
        <f t="array" ref="S73">IFERROR(IF(INDEX('Impact Indicators - Section B'!J$29:J$120,MATCH('Print View'!$A73&amp;'Print View'!$R$45,'Impact Indicators - Section B'!$A$29:$A$120&amp;'Impact Indicators - Section B'!$C$29:$C$120,0))&lt;&gt;"",INDEX('Impact Indicators - Section B'!J$29:J$120,MATCH('Print View'!$A73&amp;'Print View'!$R$45,'Impact Indicators - Section B'!$A$29:$A$120&amp;'Impact Indicators - Section B'!$C$29:$C$120,0)),""),"")</f>
        <v>a1Y36000002qEXhEAM</v>
      </c>
      <c r="T73" s="547" t="b">
        <f t="array" ref="T73">IFERROR(IF(INDEX('Impact Indicators - Section B'!K$29:K$120,MATCH('Print View'!$A73&amp;'Print View'!$R$45,'Impact Indicators - Section B'!$A$29:$A$120&amp;'Impact Indicators - Section B'!$C$29:$C$120,0))&lt;&gt;"",INDEX('Impact Indicators - Section B'!K$29:K$120,MATCH('Print View'!$A73&amp;'Print View'!$R$45,'Impact Indicators - Section B'!$A$29:$A$120&amp;'Impact Indicators - Section B'!$C$29:$C$120,0)),""),"")</f>
        <v>0</v>
      </c>
      <c r="U73" s="549" t="str">
        <f t="array" ref="U73">IFERROR(IF(INDEX('Impact Indicators - Section B'!L$29:L$120,MATCH('Print View'!$A73&amp;'Print View'!$R71,'Impact Indicators - Section B'!$A$29:$A$120&amp;'Impact Indicators - Section B'!$C$29:$C$120,0))&lt;&gt;"",INDEX('Impact Indicators - Section B'!L$29:L$120,MATCH('Print View'!$A73&amp;'Print View'!$R$45,'Impact Indicators - Section B'!$A$29:$A$120&amp;'Impact Indicators - Section B'!$C$29:$C$120,0)),""),"")</f>
        <v>a1Y36000002qEXhEAM</v>
      </c>
      <c r="V73" s="329" t="str">
        <f t="array" ref="V73">IFERROR(IF(INDEX('Impact Indicators - Section B'!D$29:D$120,MATCH('Print View'!$A73&amp;'Print View'!$V$45,'Impact Indicators - Section B'!$A$29:$A$120&amp;'Impact Indicators - Section B'!$C$29:$C$120,0))&lt;&gt;"",INDEX('Impact Indicators - Section B'!D$29:D$120,MATCH('Print View'!$A73&amp;'Print View'!$V$45,'Impact Indicators - Section B'!$A$29:$A$120&amp;'Impact Indicators - Section B'!$C$29:$C$120,0)),""),"")</f>
        <v/>
      </c>
      <c r="W73" s="545" t="str">
        <f t="array" ref="W73">IFERROR(IF(INDEX('Impact Indicators - Section B'!J$29:J$120,MATCH('Print View'!$A73&amp;'Print View'!$V$45,'Impact Indicators - Section B'!$A$29:$A$120&amp;'Impact Indicators - Section B'!$C$29:$C$120,0))&lt;&gt;"",INDEX('Impact Indicators - Section B'!J$29:J$120,MATCH('Print View'!$A73&amp;'Print View'!$V$45,'Impact Indicators - Section B'!$A$29:$A$120&amp;'Impact Indicators - Section B'!$C$29:$C$120,0)),""),"")</f>
        <v/>
      </c>
      <c r="X73" s="547" t="str">
        <f t="array" ref="X73">IFERROR(IF(INDEX('Impact Indicators - Section B'!K$29:K$120,MATCH('Print View'!$A73&amp;'Print View'!$V$45,'Impact Indicators - Section B'!$A$29:$A$120&amp;'Impact Indicators - Section B'!$C$29:$C$120,0))&lt;&gt;"",INDEX('Impact Indicators - Section B'!K$29:K$120,MATCH('Print View'!$A73&amp;'Print View'!$V$45,'Impact Indicators - Section B'!$A$29:$A$120&amp;'Impact Indicators - Section B'!$C$29:$C$120,0)),""),"")</f>
        <v/>
      </c>
      <c r="Y73" s="549" t="str">
        <f t="array" ref="Y73">IFERROR(IF(INDEX('Impact Indicators - Section B'!L$29:L$120,MATCH('Print View'!$A73&amp;'Print View'!$V71,'Impact Indicators - Section B'!$A$29:$A$120&amp;'Impact Indicators - Section B'!$C$29:$C$120,0))&lt;&gt;"",INDEX('Impact Indicators - Section B'!L$29:L$120,MATCH('Print View'!$A73&amp;'Print View'!$V$45,'Impact Indicators - Section B'!$A$29:$A$120&amp;'Impact Indicators - Section B'!$C$29:$C$120,0)),""),"")</f>
        <v/>
      </c>
      <c r="Z73" s="329" t="str">
        <f t="array" ref="Z73">IFERROR(IF(INDEX('Impact Indicators - Section B'!D$29:D$120,MATCH('Print View'!$A73&amp;'Print View'!$Z$45,'Impact Indicators - Section B'!$A$29:$A$120&amp;'Impact Indicators - Section B'!$C$29:$C$120,0))&lt;&gt;"",INDEX('Impact Indicators - Section B'!D$29:D$120,MATCH('Print View'!$A73&amp;'Print View'!$Z$45,'Impact Indicators - Section B'!$A$29:$A$120&amp;'Impact Indicators - Section B'!$C$29:$C$120,0)),""),"")</f>
        <v/>
      </c>
      <c r="AA73" s="545" t="str">
        <f t="array" ref="AA73">IFERROR(IF(INDEX('Impact Indicators - Section B'!J$29:J$120,MATCH('Print View'!$A73&amp;'Print View'!$Z$45,'Impact Indicators - Section B'!$A$29:$A$120&amp;'Impact Indicators - Section B'!$C$29:$C$120,0))&lt;&gt;"",INDEX('Impact Indicators - Section B'!J$29:J$120,MATCH('Print View'!$A73&amp;'Print View'!$Z$45,'Impact Indicators - Section B'!$A$29:$A$120&amp;'Impact Indicators - Section B'!$C$29:$C$120,0)),""),"")</f>
        <v/>
      </c>
      <c r="AB73" s="547" t="str">
        <f t="array" ref="AB73">IFERROR(IF(INDEX('Impact Indicators - Section B'!K$29:K$120,MATCH('Print View'!$A73&amp;'Print View'!$Z$45,'Impact Indicators - Section B'!$A$29:$A$120&amp;'Impact Indicators - Section B'!$C$29:$C$120,0))&lt;&gt;"",INDEX('Impact Indicators - Section B'!K$29:K$120,MATCH('Print View'!$A73&amp;'Print View'!$Z$45,'Impact Indicators - Section B'!$A$29:$A$120&amp;'Impact Indicators - Section B'!$C$29:$C$120,0)),""),"")</f>
        <v/>
      </c>
      <c r="AC73" s="549" t="str">
        <f t="array" ref="AC73">IFERROR(IF(INDEX('Impact Indicators - Section B'!L$29:L$120,MATCH('Print View'!$A73&amp;'Print View'!$Z71,'Impact Indicators - Section B'!$A$29:$A$120&amp;'Impact Indicators - Section B'!$C$29:$C$120,0))&lt;&gt;"",INDEX('Impact Indicators - Section B'!L$29:L$120,MATCH('Print View'!$A73&amp;'Print View'!$Z$45,'Impact Indicators - Section B'!$A$29:$A$120&amp;'Impact Indicators - Section B'!$C$29:$C$120,0)),""),"")</f>
        <v/>
      </c>
      <c r="AD73" s="330"/>
      <c r="AE73" s="331"/>
      <c r="AF73" s="331"/>
      <c r="AG73" s="331"/>
      <c r="AH73" s="331"/>
      <c r="AI73" s="331"/>
      <c r="AJ73" s="332"/>
    </row>
    <row r="74" spans="1:36" s="227" customFormat="1" ht="60" customHeight="1" x14ac:dyDescent="0.4">
      <c r="A74" s="615"/>
      <c r="B74" s="566"/>
      <c r="C74" s="566"/>
      <c r="D74" s="566"/>
      <c r="E74" s="566"/>
      <c r="F74" s="566"/>
      <c r="G74" s="566"/>
      <c r="H74" s="566"/>
      <c r="I74" s="550"/>
      <c r="J74" s="333" t="str">
        <f t="array" ref="J74">IFERROR(IF(INDEX('Impact Indicators - Section B'!E$29:E$120,MATCH('Print View'!$A73&amp;'Print View'!$J$45,'Impact Indicators - Section B'!$A$29:$A$120&amp;'Impact Indicators - Section B'!$C$29:$C$120,0))&lt;&gt;"",INDEX('Impact Indicators - Section B'!E$29:E$120,MATCH('Print View'!$A73&amp;'Print View'!$J$45,'Impact Indicators - Section B'!$A$29:$A$120&amp;'Impact Indicators - Section B'!$C$29:$C$120,0)),""),"")</f>
        <v/>
      </c>
      <c r="K74" s="546"/>
      <c r="L74" s="548"/>
      <c r="M74" s="550"/>
      <c r="N74" s="333" t="str">
        <f t="array" ref="N74">IFERROR(IF(INDEX('Impact Indicators - Section B'!E$29:E$120,MATCH('Print View'!$A73&amp;'Print View'!$N$45,'Impact Indicators - Section B'!$A$29:$A$120&amp;'Impact Indicators - Section B'!$C$29:$C$120,0))&lt;&gt;"",INDEX('Impact Indicators - Section B'!E$29:E$120,MATCH('Print View'!$A73&amp;'Print View'!$N$45,'Impact Indicators - Section B'!$A$29:$A$120&amp;'Impact Indicators - Section B'!$C$29:$C$120,0)),""),"")</f>
        <v/>
      </c>
      <c r="O74" s="546"/>
      <c r="P74" s="548"/>
      <c r="Q74" s="550"/>
      <c r="R74" s="333" t="str">
        <f t="array" ref="R74">IFERROR(IF(INDEX('Impact Indicators - Section B'!E$29:E$120,MATCH('Print View'!$A73&amp;'Print View'!$N$45,'Impact Indicators - Section B'!$A$29:$A$120&amp;'Impact Indicators - Section B'!$C$29:$C$120,0))&lt;&gt;"",INDEX('Impact Indicators - Section B'!E$29:E$120,MATCH('Print View'!$A73&amp;'Print View'!$N$45,'Impact Indicators - Section B'!$A$29:$A$120&amp;'Impact Indicators - Section B'!$C$29:$C$120,0)),""),"")</f>
        <v/>
      </c>
      <c r="S74" s="546"/>
      <c r="T74" s="548"/>
      <c r="U74" s="550"/>
      <c r="V74" s="333" t="str">
        <f t="array" ref="V74">IFERROR(IF(INDEX('Impact Indicators - Section B'!E$29:E$120,MATCH('Print View'!$A73&amp;'Print View'!$V$45,'Impact Indicators - Section B'!$A$29:$A$120&amp;'Impact Indicators - Section B'!$C$29:$C$120,0))&lt;&gt;"",INDEX('Impact Indicators - Section B'!E$29:E$120,MATCH('Print View'!$A73&amp;'Print View'!$V$45,'Impact Indicators - Section B'!$A$29:$A$120&amp;'Impact Indicators - Section B'!$C$29:$C$120,0)),""),"")</f>
        <v/>
      </c>
      <c r="W74" s="546"/>
      <c r="X74" s="548"/>
      <c r="Y74" s="550"/>
      <c r="Z74" s="333" t="str">
        <f t="array" ref="Z74">IFERROR(IF(INDEX('Impact Indicators - Section B'!E$29:E$120,MATCH('Print View'!$A73&amp;'Print View'!$Z$45,'Impact Indicators - Section B'!$A$29:$A$120&amp;'Impact Indicators - Section B'!$C$29:$C$120,0))&lt;&gt;"",INDEX('Impact Indicators - Section B'!E$29:E$120,MATCH('Print View'!$A73&amp;'Print View'!$Z$45,'Impact Indicators - Section B'!$A$29:$A$120&amp;'Impact Indicators - Section B'!$C$29:$C$120,0)),""),"")</f>
        <v/>
      </c>
      <c r="AA74" s="546"/>
      <c r="AB74" s="548"/>
      <c r="AC74" s="550"/>
      <c r="AD74" s="334"/>
      <c r="AE74" s="335"/>
      <c r="AF74" s="335"/>
      <c r="AG74" s="335"/>
      <c r="AH74" s="335"/>
      <c r="AI74" s="335"/>
      <c r="AJ74" s="336"/>
    </row>
    <row r="75" spans="1:36" s="227" customFormat="1" ht="60" customHeight="1" x14ac:dyDescent="0.4">
      <c r="A75" s="617">
        <v>15</v>
      </c>
      <c r="B75" s="567" t="str">
        <f>IFERROR(IF(INDEX('Impact Indicators - Section B'!B$9:B$25,MATCH('Print View'!$A75,'Impact Indicators - Section B'!$A$9:$A$25,0))&lt;&gt;"",INDEX('Impact Indicators - Section B'!B$9:B$25,MATCH('Print View'!$A75,'Impact Indicators - Section B'!$A$9:$A$25,0)),""),"")</f>
        <v/>
      </c>
      <c r="C75" s="567" t="str">
        <f>IFERROR(IF(INDEX('Impact Indicators - Section B'!C$9:C$25,MATCH('Print View'!$A75,'Impact Indicators - Section B'!$A$9:$A$25,0))&lt;&gt;"",INDEX('Impact Indicators - Section B'!C$9:C$25,MATCH('Print View'!$A75,'Impact Indicators - Section B'!$A$9:$A$25,0)),""),"")</f>
        <v/>
      </c>
      <c r="D75" s="567" t="str">
        <f>IFERROR(IF(INDEX('Impact Indicators - Section B'!D$9:D$25,MATCH('Print View'!$A75,'Impact Indicators - Section B'!$A$9:$A$25,0))&lt;&gt;"",INDEX('Impact Indicators - Section B'!D$9:D$25,MATCH('Print View'!$A75,'Impact Indicators - Section B'!$A$9:$A$25,0)),""),"")</f>
        <v/>
      </c>
      <c r="E75" s="567" t="str">
        <f>IFERROR(IF(INDEX('Impact Indicators - Section B'!E$9:E$25,MATCH('Print View'!$A75,'Impact Indicators - Section B'!$A$9:$A$25,0))&lt;&gt;"",INDEX('Impact Indicators - Section B'!E$9:E$25,MATCH('Print View'!$A75,'Impact Indicators - Section B'!$A$9:$A$25,0)),""),"")</f>
        <v/>
      </c>
      <c r="F75" s="567" t="str">
        <f>IFERROR(IF(INDEX('Impact Indicators - Section B'!F$9:F$25,MATCH('Print View'!$A75,'Impact Indicators - Section B'!$A$9:$A$25,0))&lt;&gt;"",INDEX('Impact Indicators - Section B'!F$9:F$25,MATCH('Print View'!$A75,'Impact Indicators - Section B'!$A$9:$A$25,0)),""),"")</f>
        <v/>
      </c>
      <c r="G75" s="567" t="str">
        <f>IFERROR(IF(INDEX('Impact Indicators - Section B'!G$9:G$25,MATCH('Print View'!$A75,'Impact Indicators - Section B'!$A$9:$A$25,0))&lt;&gt;"",INDEX('Impact Indicators - Section B'!G$9:G$25,MATCH('Print View'!$A75,'Impact Indicators - Section B'!$A$9:$A$25,0)),""),"")</f>
        <v/>
      </c>
      <c r="H75" s="567" t="str">
        <f>IFERROR(IF(INDEX('Impact Indicators - Section B'!H$9:H$25,MATCH('Print View'!$A75,'Impact Indicators - Section B'!$A$9:$A$25,0))&lt;&gt;"",INDEX('Impact Indicators - Section B'!H$9:H$25,MATCH('Print View'!$A75,'Impact Indicators - Section B'!$A$9:$A$25,0)),""),"")</f>
        <v/>
      </c>
      <c r="I75" s="543" t="str">
        <f>IFERROR(IF(INDEX('Impact Indicators - Section B'!Q$9:Q$25,MATCH('Print View'!$A75,'Impact Indicators - Section B'!$A$9:$A$25,0))&lt;&gt;"",INDEX('Impact Indicators - Section B'!Q$9:Q$25,MATCH('Print View'!$A75,'Impact Indicators - Section B'!$A$9:$A$25,0)),""),"")</f>
        <v/>
      </c>
      <c r="J75" s="321" t="str">
        <f t="array" ref="J75">IFERROR(IF(INDEX('Impact Indicators - Section B'!D$29:D$120,MATCH('Print View'!$A75&amp;'Print View'!$J$45,'Impact Indicators - Section B'!$A$29:$A$120&amp;'Impact Indicators - Section B'!$C$29:$C$120,0))&lt;&gt;"",INDEX('Impact Indicators - Section B'!D$29:D$120,MATCH('Print View'!$A75&amp;'Print View'!$J$45,'Impact Indicators - Section B'!$A$29:$A$120&amp;'Impact Indicators - Section B'!$C$29:$C$120,0)),""),"")</f>
        <v/>
      </c>
      <c r="K75" s="539" t="str">
        <f t="array" ref="K75">IFERROR(IF(INDEX('Impact Indicators - Section B'!F$29:F$120,MATCH('Print View'!$A75&amp;'Print View'!$J$45,'Impact Indicators - Section B'!$A$29:$A$120&amp;'Impact Indicators - Section B'!$C$29:$C$120,0))&lt;&gt;"",INDEX('Impact Indicators - Section B'!F$29:F$120,MATCH('Print View'!$A75&amp;'Print View'!$J$45,'Impact Indicators - Section B'!$A$29:$A$120&amp;'Impact Indicators - Section B'!$C$29:$C$120,0)),""),"")</f>
        <v/>
      </c>
      <c r="L75" s="541" t="str">
        <f t="array" ref="L75">IFERROR(IF(INDEX('Impact Indicators - Section B'!G$29:G$120,MATCH('Print View'!$A75&amp;'Print View'!$J$45,'Impact Indicators - Section B'!$A$29:$A$120&amp;'Impact Indicators - Section B'!$C$29:$C$120,0))&lt;&gt;"",INDEX('Impact Indicators - Section B'!G$29:G$120,MATCH('Print View'!$A75&amp;'Print View'!$J$45,'Impact Indicators - Section B'!$A$29:$A$120&amp;'Impact Indicators - Section B'!$C$29:$C$120,0)),""),"")</f>
        <v/>
      </c>
      <c r="M75" s="543" t="str">
        <f t="array" ref="M75">IFERROR(IF(INDEX('Impact Indicators - Section B'!H$29:H$120,MATCH('Print View'!$A75&amp;'Print View'!$J$45,'Impact Indicators - Section B'!$A$29:$A$120&amp;'Impact Indicators - Section B'!$C$29:$C$120,0))&lt;&gt;"",INDEX('Impact Indicators - Section B'!H$29:H$120,MATCH('Print View'!$A75&amp;'Print View'!$J$45,'Impact Indicators - Section B'!$A$29:$A$120&amp;'Impact Indicators - Section B'!$C$29:$C$120,0)),""),"")</f>
        <v/>
      </c>
      <c r="N75" s="321" t="str">
        <f t="array" ref="N75">IFERROR(IF(INDEX('Impact Indicators - Section B'!D$29:D$120,MATCH('Print View'!$A75&amp;'Print View'!$N$45,'Impact Indicators - Section B'!$A$29:$A$120&amp;'Impact Indicators - Section B'!$C$29:$C$120,0))&lt;&gt;"",INDEX('Impact Indicators - Section B'!D$29:D$120,MATCH('Print View'!$A75&amp;'Print View'!$N$45,'Impact Indicators - Section B'!$A$29:$A$120&amp;'Impact Indicators - Section B'!$C$29:$C$120,0)),""),"")</f>
        <v/>
      </c>
      <c r="O75" s="539" t="str">
        <f t="array" ref="O75">IFERROR(IF(INDEX('Impact Indicators - Section B'!J$29:J$120,MATCH('Print View'!$A75&amp;'Print View'!$N$45,'Impact Indicators - Section B'!$A$29:$A$120&amp;'Impact Indicators - Section B'!$C$29:$C$120,0))&lt;&gt;"",INDEX('Impact Indicators - Section B'!J$29:J$120,MATCH('Print View'!$A75&amp;'Print View'!$N$45,'Impact Indicators - Section B'!$A$29:$A$120&amp;'Impact Indicators - Section B'!$C$29:$C$120,0)),""),"")</f>
        <v>a1Y36000002qEXgEAM</v>
      </c>
      <c r="P75" s="541" t="b">
        <f t="array" ref="P75">IFERROR(IF(INDEX('Impact Indicators - Section B'!K$29:K$120,MATCH('Print View'!$A75&amp;'Print View'!$N$45,'Impact Indicators - Section B'!$A$29:$A$120&amp;'Impact Indicators - Section B'!$C$29:$C$120,0))&lt;&gt;"",INDEX('Impact Indicators - Section B'!K$29:K$120,MATCH('Print View'!$A75&amp;'Print View'!$N$45,'Impact Indicators - Section B'!$A$29:$A$120&amp;'Impact Indicators - Section B'!$C$29:$C$120,0)),""),"")</f>
        <v>0</v>
      </c>
      <c r="Q75" s="543" t="str">
        <f t="array" ref="Q75">IFERROR(IF(INDEX('Impact Indicators - Section B'!L$29:L$120,MATCH('Print View'!$A75&amp;'Print View'!$N73,'Impact Indicators - Section B'!$A$29:$A$120&amp;'Impact Indicators - Section B'!$C$29:$C$120,0))&lt;&gt;"",INDEX('Impact Indicators - Section B'!L$29:L$120,MATCH('Print View'!$A75&amp;'Print View'!$N$45,'Impact Indicators - Section B'!$A$29:$A$120&amp;'Impact Indicators - Section B'!$C$29:$C$120,0)),""),"")</f>
        <v>a1Y36000002qEXgEAM</v>
      </c>
      <c r="R75" s="321" t="str">
        <f t="array" ref="R75">IFERROR(IF(INDEX('Impact Indicators - Section B'!D$29:D$120,MATCH('Print View'!$A75&amp;'Print View'!$R$45,'Impact Indicators - Section B'!$A$29:$A$120&amp;'Impact Indicators - Section B'!$C$29:$C$120,0))&lt;&gt;"",INDEX('Impact Indicators - Section B'!D$29:D$120,MATCH('Print View'!$A75&amp;'Print View'!$R$45,'Impact Indicators - Section B'!$A$29:$A$120&amp;'Impact Indicators - Section B'!$C$29:$C$120,0)),""),"")</f>
        <v/>
      </c>
      <c r="S75" s="539" t="str">
        <f t="array" ref="S75">IFERROR(IF(INDEX('Impact Indicators - Section B'!J$29:J$120,MATCH('Print View'!$A75&amp;'Print View'!$R$45,'Impact Indicators - Section B'!$A$29:$A$120&amp;'Impact Indicators - Section B'!$C$29:$C$120,0))&lt;&gt;"",INDEX('Impact Indicators - Section B'!J$29:J$120,MATCH('Print View'!$A75&amp;'Print View'!$R$45,'Impact Indicators - Section B'!$A$29:$A$120&amp;'Impact Indicators - Section B'!$C$29:$C$120,0)),""),"")</f>
        <v>a1Y36000002qEXhEAM</v>
      </c>
      <c r="T75" s="541" t="b">
        <f t="array" ref="T75">IFERROR(IF(INDEX('Impact Indicators - Section B'!K$29:K$120,MATCH('Print View'!$A75&amp;'Print View'!$R$45,'Impact Indicators - Section B'!$A$29:$A$120&amp;'Impact Indicators - Section B'!$C$29:$C$120,0))&lt;&gt;"",INDEX('Impact Indicators - Section B'!K$29:K$120,MATCH('Print View'!$A75&amp;'Print View'!$R$45,'Impact Indicators - Section B'!$A$29:$A$120&amp;'Impact Indicators - Section B'!$C$29:$C$120,0)),""),"")</f>
        <v>0</v>
      </c>
      <c r="U75" s="543" t="str">
        <f t="array" ref="U75">IFERROR(IF(INDEX('Impact Indicators - Section B'!L$29:L$120,MATCH('Print View'!$A75&amp;'Print View'!$R73,'Impact Indicators - Section B'!$A$29:$A$120&amp;'Impact Indicators - Section B'!$C$29:$C$120,0))&lt;&gt;"",INDEX('Impact Indicators - Section B'!L$29:L$120,MATCH('Print View'!$A75&amp;'Print View'!$R$45,'Impact Indicators - Section B'!$A$29:$A$120&amp;'Impact Indicators - Section B'!$C$29:$C$120,0)),""),"")</f>
        <v>a1Y36000002qEXhEAM</v>
      </c>
      <c r="V75" s="321" t="str">
        <f t="array" ref="V75">IFERROR(IF(INDEX('Impact Indicators - Section B'!D$29:D$120,MATCH('Print View'!$A75&amp;'Print View'!$V$45,'Impact Indicators - Section B'!$A$29:$A$120&amp;'Impact Indicators - Section B'!$C$29:$C$120,0))&lt;&gt;"",INDEX('Impact Indicators - Section B'!D$29:D$120,MATCH('Print View'!$A75&amp;'Print View'!$V$45,'Impact Indicators - Section B'!$A$29:$A$120&amp;'Impact Indicators - Section B'!$C$29:$C$120,0)),""),"")</f>
        <v/>
      </c>
      <c r="W75" s="539" t="str">
        <f t="array" ref="W75">IFERROR(IF(INDEX('Impact Indicators - Section B'!J$29:J$120,MATCH('Print View'!$A75&amp;'Print View'!$V$45,'Impact Indicators - Section B'!$A$29:$A$120&amp;'Impact Indicators - Section B'!$C$29:$C$120,0))&lt;&gt;"",INDEX('Impact Indicators - Section B'!J$29:J$120,MATCH('Print View'!$A75&amp;'Print View'!$V$45,'Impact Indicators - Section B'!$A$29:$A$120&amp;'Impact Indicators - Section B'!$C$29:$C$120,0)),""),"")</f>
        <v/>
      </c>
      <c r="X75" s="541" t="str">
        <f t="array" ref="X75">IFERROR(IF(INDEX('Impact Indicators - Section B'!K$29:K$120,MATCH('Print View'!$A75&amp;'Print View'!$V$45,'Impact Indicators - Section B'!$A$29:$A$120&amp;'Impact Indicators - Section B'!$C$29:$C$120,0))&lt;&gt;"",INDEX('Impact Indicators - Section B'!K$29:K$120,MATCH('Print View'!$A75&amp;'Print View'!$V$45,'Impact Indicators - Section B'!$A$29:$A$120&amp;'Impact Indicators - Section B'!$C$29:$C$120,0)),""),"")</f>
        <v/>
      </c>
      <c r="Y75" s="543" t="str">
        <f t="array" ref="Y75">IFERROR(IF(INDEX('Impact Indicators - Section B'!L$29:L$120,MATCH('Print View'!$A75&amp;'Print View'!$V73,'Impact Indicators - Section B'!$A$29:$A$120&amp;'Impact Indicators - Section B'!$C$29:$C$120,0))&lt;&gt;"",INDEX('Impact Indicators - Section B'!L$29:L$120,MATCH('Print View'!$A75&amp;'Print View'!$V$45,'Impact Indicators - Section B'!$A$29:$A$120&amp;'Impact Indicators - Section B'!$C$29:$C$120,0)),""),"")</f>
        <v/>
      </c>
      <c r="Z75" s="321" t="str">
        <f t="array" ref="Z75">IFERROR(IF(INDEX('Impact Indicators - Section B'!D$29:D$120,MATCH('Print View'!$A75&amp;'Print View'!$Z$45,'Impact Indicators - Section B'!$A$29:$A$120&amp;'Impact Indicators - Section B'!$C$29:$C$120,0))&lt;&gt;"",INDEX('Impact Indicators - Section B'!D$29:D$120,MATCH('Print View'!$A75&amp;'Print View'!$Z$45,'Impact Indicators - Section B'!$A$29:$A$120&amp;'Impact Indicators - Section B'!$C$29:$C$120,0)),""),"")</f>
        <v/>
      </c>
      <c r="AA75" s="539" t="str">
        <f t="array" ref="AA75">IFERROR(IF(INDEX('Impact Indicators - Section B'!J$29:J$120,MATCH('Print View'!$A75&amp;'Print View'!$Z$45,'Impact Indicators - Section B'!$A$29:$A$120&amp;'Impact Indicators - Section B'!$C$29:$C$120,0))&lt;&gt;"",INDEX('Impact Indicators - Section B'!J$29:J$120,MATCH('Print View'!$A75&amp;'Print View'!$Z$45,'Impact Indicators - Section B'!$A$29:$A$120&amp;'Impact Indicators - Section B'!$C$29:$C$120,0)),""),"")</f>
        <v/>
      </c>
      <c r="AB75" s="541" t="str">
        <f t="array" ref="AB75">IFERROR(IF(INDEX('Impact Indicators - Section B'!K$29:K$120,MATCH('Print View'!$A75&amp;'Print View'!$Z$45,'Impact Indicators - Section B'!$A$29:$A$120&amp;'Impact Indicators - Section B'!$C$29:$C$120,0))&lt;&gt;"",INDEX('Impact Indicators - Section B'!K$29:K$120,MATCH('Print View'!$A75&amp;'Print View'!$Z$45,'Impact Indicators - Section B'!$A$29:$A$120&amp;'Impact Indicators - Section B'!$C$29:$C$120,0)),""),"")</f>
        <v/>
      </c>
      <c r="AC75" s="543" t="str">
        <f t="array" ref="AC75">IFERROR(IF(INDEX('Impact Indicators - Section B'!L$29:L$120,MATCH('Print View'!$A75&amp;'Print View'!$Z73,'Impact Indicators - Section B'!$A$29:$A$120&amp;'Impact Indicators - Section B'!$C$29:$C$120,0))&lt;&gt;"",INDEX('Impact Indicators - Section B'!L$29:L$120,MATCH('Print View'!$A75&amp;'Print View'!$Z$45,'Impact Indicators - Section B'!$A$29:$A$120&amp;'Impact Indicators - Section B'!$C$29:$C$120,0)),""),"")</f>
        <v/>
      </c>
      <c r="AD75" s="338"/>
      <c r="AE75" s="339"/>
      <c r="AF75" s="339"/>
      <c r="AG75" s="339"/>
      <c r="AH75" s="339"/>
      <c r="AI75" s="339"/>
      <c r="AJ75" s="560"/>
    </row>
    <row r="76" spans="1:36" s="227" customFormat="1" ht="60" customHeight="1" thickBot="1" x14ac:dyDescent="0.45">
      <c r="A76" s="618"/>
      <c r="B76" s="568"/>
      <c r="C76" s="568"/>
      <c r="D76" s="568"/>
      <c r="E76" s="568"/>
      <c r="F76" s="568"/>
      <c r="G76" s="568"/>
      <c r="H76" s="568"/>
      <c r="I76" s="544"/>
      <c r="J76" s="340" t="str">
        <f t="array" ref="J76">IFERROR(IF(INDEX('Impact Indicators - Section B'!E$29:E$120,MATCH('Print View'!$A75&amp;'Print View'!$J$45,'Impact Indicators - Section B'!$A$29:$A$120&amp;'Impact Indicators - Section B'!$C$29:$C$120,0))&lt;&gt;"",INDEX('Impact Indicators - Section B'!E$29:E$120,MATCH('Print View'!$A75&amp;'Print View'!$J$45,'Impact Indicators - Section B'!$A$29:$A$120&amp;'Impact Indicators - Section B'!$C$29:$C$120,0)),""),"")</f>
        <v/>
      </c>
      <c r="K76" s="540"/>
      <c r="L76" s="542"/>
      <c r="M76" s="544"/>
      <c r="N76" s="340" t="str">
        <f t="array" ref="N76">IFERROR(IF(INDEX('Impact Indicators - Section B'!E$29:E$120,MATCH('Print View'!$A75&amp;'Print View'!$N$45,'Impact Indicators - Section B'!$A$29:$A$120&amp;'Impact Indicators - Section B'!$C$29:$C$120,0))&lt;&gt;"",INDEX('Impact Indicators - Section B'!E$29:E$120,MATCH('Print View'!$A75&amp;'Print View'!$N$45,'Impact Indicators - Section B'!$A$29:$A$120&amp;'Impact Indicators - Section B'!$C$29:$C$120,0)),""),"")</f>
        <v/>
      </c>
      <c r="O76" s="540"/>
      <c r="P76" s="542"/>
      <c r="Q76" s="544"/>
      <c r="R76" s="340" t="str">
        <f t="array" ref="R76">IFERROR(IF(INDEX('Impact Indicators - Section B'!E$29:E$120,MATCH('Print View'!$A75&amp;'Print View'!$N$45,'Impact Indicators - Section B'!$A$29:$A$120&amp;'Impact Indicators - Section B'!$C$29:$C$120,0))&lt;&gt;"",INDEX('Impact Indicators - Section B'!E$29:E$120,MATCH('Print View'!$A75&amp;'Print View'!$N$45,'Impact Indicators - Section B'!$A$29:$A$120&amp;'Impact Indicators - Section B'!$C$29:$C$120,0)),""),"")</f>
        <v/>
      </c>
      <c r="S76" s="540"/>
      <c r="T76" s="542"/>
      <c r="U76" s="544"/>
      <c r="V76" s="340" t="str">
        <f t="array" ref="V76">IFERROR(IF(INDEX('Impact Indicators - Section B'!E$29:E$120,MATCH('Print View'!$A75&amp;'Print View'!$V$45,'Impact Indicators - Section B'!$A$29:$A$120&amp;'Impact Indicators - Section B'!$C$29:$C$120,0))&lt;&gt;"",INDEX('Impact Indicators - Section B'!E$29:E$120,MATCH('Print View'!$A75&amp;'Print View'!$V$45,'Impact Indicators - Section B'!$A$29:$A$120&amp;'Impact Indicators - Section B'!$C$29:$C$120,0)),""),"")</f>
        <v/>
      </c>
      <c r="W76" s="540"/>
      <c r="X76" s="542"/>
      <c r="Y76" s="544"/>
      <c r="Z76" s="340" t="str">
        <f t="array" ref="Z76">IFERROR(IF(INDEX('Impact Indicators - Section B'!E$29:E$120,MATCH('Print View'!$A75&amp;'Print View'!$Z$45,'Impact Indicators - Section B'!$A$29:$A$120&amp;'Impact Indicators - Section B'!$C$29:$C$120,0))&lt;&gt;"",INDEX('Impact Indicators - Section B'!E$29:E$120,MATCH('Print View'!$A75&amp;'Print View'!$Z$45,'Impact Indicators - Section B'!$A$29:$A$120&amp;'Impact Indicators - Section B'!$C$29:$C$120,0)),""),"")</f>
        <v/>
      </c>
      <c r="AA76" s="540"/>
      <c r="AB76" s="542"/>
      <c r="AC76" s="544"/>
      <c r="AD76" s="341"/>
      <c r="AE76" s="342"/>
      <c r="AF76" s="342"/>
      <c r="AG76" s="342"/>
      <c r="AH76" s="342"/>
      <c r="AI76" s="343"/>
      <c r="AJ76" s="561"/>
    </row>
    <row r="77" spans="1:36" x14ac:dyDescent="0.3">
      <c r="A77" s="225"/>
      <c r="B77" s="225"/>
      <c r="C77" s="225"/>
      <c r="D77" s="225"/>
      <c r="E77" s="225"/>
      <c r="F77" s="225"/>
      <c r="G77" s="225"/>
      <c r="H77" s="225"/>
      <c r="I77" s="225"/>
      <c r="J77" s="225"/>
      <c r="K77" s="225"/>
      <c r="L77" s="225"/>
      <c r="M77" s="225"/>
      <c r="N77" s="228"/>
      <c r="O77" s="225"/>
      <c r="P77" s="225"/>
      <c r="Q77" s="225"/>
      <c r="R77" s="225"/>
      <c r="S77" s="225"/>
      <c r="T77" s="225"/>
      <c r="U77" s="225"/>
      <c r="V77" s="225"/>
      <c r="W77" s="225"/>
      <c r="X77" s="225"/>
      <c r="Y77" s="225"/>
      <c r="Z77" s="225"/>
      <c r="AA77" s="225"/>
      <c r="AB77" s="225"/>
      <c r="AC77" s="225"/>
      <c r="AD77" s="225"/>
      <c r="AE77" s="225"/>
      <c r="AF77" s="225"/>
      <c r="AG77" s="225"/>
      <c r="AH77" s="225"/>
      <c r="AI77" s="225"/>
      <c r="AJ77" s="225"/>
    </row>
    <row r="78" spans="1:36" ht="16.2" thickBot="1" x14ac:dyDescent="0.35">
      <c r="A78" s="225"/>
      <c r="B78" s="225"/>
      <c r="C78" s="225"/>
      <c r="D78" s="225"/>
      <c r="E78" s="225"/>
      <c r="F78" s="225"/>
      <c r="G78" s="225"/>
      <c r="H78" s="225"/>
      <c r="I78" s="225"/>
      <c r="J78" s="225"/>
      <c r="K78" s="225"/>
      <c r="L78" s="225"/>
      <c r="M78" s="225"/>
      <c r="N78" s="228"/>
      <c r="O78" s="225"/>
      <c r="P78" s="225"/>
      <c r="Q78" s="225"/>
      <c r="R78" s="225"/>
      <c r="S78" s="225"/>
      <c r="T78" s="225"/>
      <c r="U78" s="225"/>
      <c r="V78" s="225"/>
      <c r="W78" s="225"/>
      <c r="X78" s="225"/>
      <c r="Y78" s="225"/>
      <c r="Z78" s="225"/>
      <c r="AA78" s="225"/>
      <c r="AB78" s="225"/>
      <c r="AC78" s="225"/>
      <c r="AD78" s="225"/>
      <c r="AE78" s="225"/>
      <c r="AF78" s="225"/>
      <c r="AG78" s="225"/>
      <c r="AH78" s="225"/>
      <c r="AI78" s="225"/>
      <c r="AJ78" s="225"/>
    </row>
    <row r="79" spans="1:36" ht="47.25" customHeight="1" thickBot="1" x14ac:dyDescent="0.35">
      <c r="A79" s="593" t="str">
        <f>'Outcome Indicators - Section C'!A8:N8</f>
        <v>Outcome Indicators</v>
      </c>
      <c r="B79" s="594"/>
      <c r="C79" s="594"/>
      <c r="D79" s="594"/>
      <c r="E79" s="594"/>
      <c r="F79" s="594"/>
      <c r="G79" s="594"/>
      <c r="H79" s="594"/>
      <c r="I79" s="595"/>
      <c r="J79" s="225"/>
      <c r="K79" s="225"/>
      <c r="L79" s="225"/>
      <c r="M79" s="225"/>
      <c r="N79" s="228"/>
      <c r="O79" s="225"/>
      <c r="P79" s="225"/>
      <c r="Q79" s="225"/>
      <c r="R79" s="225"/>
      <c r="S79" s="225"/>
      <c r="T79" s="225"/>
      <c r="U79" s="225"/>
      <c r="V79" s="225"/>
      <c r="W79" s="225"/>
      <c r="X79" s="225"/>
      <c r="Y79" s="225"/>
      <c r="Z79" s="225"/>
      <c r="AA79" s="225"/>
      <c r="AB79" s="225"/>
      <c r="AC79" s="225"/>
      <c r="AD79" s="225"/>
      <c r="AE79" s="225"/>
      <c r="AF79" s="225"/>
      <c r="AG79" s="225"/>
      <c r="AH79" s="225"/>
      <c r="AI79" s="225"/>
      <c r="AJ79" s="225"/>
    </row>
    <row r="80" spans="1:36" ht="16.2" thickBot="1" x14ac:dyDescent="0.35">
      <c r="A80" s="225"/>
      <c r="B80" s="225"/>
      <c r="C80" s="225"/>
      <c r="D80" s="225"/>
      <c r="E80" s="225"/>
      <c r="F80" s="225"/>
      <c r="G80" s="225"/>
      <c r="H80" s="225"/>
      <c r="I80" s="225"/>
      <c r="J80" s="225"/>
      <c r="K80" s="225"/>
      <c r="L80" s="225"/>
      <c r="M80" s="225"/>
      <c r="N80" s="228"/>
      <c r="O80" s="225"/>
      <c r="P80" s="225"/>
      <c r="Q80" s="225"/>
      <c r="R80" s="225"/>
      <c r="S80" s="225"/>
      <c r="T80" s="225"/>
      <c r="U80" s="225"/>
      <c r="V80" s="225"/>
      <c r="W80" s="225"/>
      <c r="X80" s="225"/>
      <c r="Y80" s="225"/>
      <c r="Z80" s="225"/>
      <c r="AA80" s="225"/>
      <c r="AB80" s="225"/>
      <c r="AC80" s="225"/>
      <c r="AD80" s="225"/>
      <c r="AE80" s="225"/>
      <c r="AF80" s="225"/>
      <c r="AG80" s="225"/>
      <c r="AH80" s="225"/>
      <c r="AI80" s="225"/>
      <c r="AJ80" s="225"/>
    </row>
    <row r="81" spans="1:36" ht="26.25" customHeight="1" thickBot="1" x14ac:dyDescent="0.35">
      <c r="A81" s="265"/>
      <c r="B81" s="266"/>
      <c r="C81" s="266"/>
      <c r="D81" s="266"/>
      <c r="E81" s="266"/>
      <c r="F81" s="266"/>
      <c r="G81" s="266"/>
      <c r="H81" s="266"/>
      <c r="I81" s="266"/>
      <c r="J81" s="575">
        <f>IFERROR(YEAR('Overview - Section A'!$E$7),"")</f>
        <v>2018</v>
      </c>
      <c r="K81" s="576"/>
      <c r="L81" s="576"/>
      <c r="M81" s="577"/>
      <c r="N81" s="578">
        <f>IFERROR(YEAR('Overview - Section A'!$E$7)+1,"")</f>
        <v>2019</v>
      </c>
      <c r="O81" s="576"/>
      <c r="P81" s="576"/>
      <c r="Q81" s="577"/>
      <c r="R81" s="575">
        <f>IFERROR(YEAR('Overview - Section A'!$E$7)+2,"")</f>
        <v>2020</v>
      </c>
      <c r="S81" s="576"/>
      <c r="T81" s="576"/>
      <c r="U81" s="577"/>
      <c r="V81" s="575">
        <f>IFERROR(YEAR('Overview - Section A'!$E$7)+3,"")</f>
        <v>2021</v>
      </c>
      <c r="W81" s="576"/>
      <c r="X81" s="576"/>
      <c r="Y81" s="577"/>
      <c r="Z81" s="575">
        <f>IFERROR(YEAR('Overview - Section A'!$E$7)+4,"")</f>
        <v>2022</v>
      </c>
      <c r="AA81" s="576"/>
      <c r="AB81" s="576"/>
      <c r="AC81" s="577"/>
      <c r="AD81" s="579"/>
      <c r="AE81" s="576"/>
      <c r="AF81" s="576"/>
      <c r="AG81" s="576"/>
      <c r="AH81" s="576"/>
      <c r="AI81" s="298"/>
      <c r="AJ81" s="299"/>
    </row>
    <row r="82" spans="1:36" ht="288.75" customHeight="1" x14ac:dyDescent="0.3">
      <c r="A82" s="270" t="s">
        <v>187</v>
      </c>
      <c r="B82" s="271" t="s">
        <v>77</v>
      </c>
      <c r="C82" s="272" t="s">
        <v>308</v>
      </c>
      <c r="D82" s="283" t="s">
        <v>32</v>
      </c>
      <c r="E82" s="272" t="s">
        <v>33</v>
      </c>
      <c r="F82" s="272" t="s">
        <v>18</v>
      </c>
      <c r="G82" s="272" t="s">
        <v>19</v>
      </c>
      <c r="H82" s="272" t="s">
        <v>261</v>
      </c>
      <c r="I82" s="274" t="s">
        <v>11</v>
      </c>
      <c r="J82" s="270" t="s">
        <v>294</v>
      </c>
      <c r="K82" s="272" t="s">
        <v>8</v>
      </c>
      <c r="L82" s="272" t="s">
        <v>27</v>
      </c>
      <c r="M82" s="273" t="s">
        <v>144</v>
      </c>
      <c r="N82" s="270" t="s">
        <v>286</v>
      </c>
      <c r="O82" s="272" t="s">
        <v>8</v>
      </c>
      <c r="P82" s="272" t="s">
        <v>27</v>
      </c>
      <c r="Q82" s="273" t="s">
        <v>144</v>
      </c>
      <c r="R82" s="270" t="s">
        <v>286</v>
      </c>
      <c r="S82" s="272" t="s">
        <v>8</v>
      </c>
      <c r="T82" s="272" t="s">
        <v>27</v>
      </c>
      <c r="U82" s="273" t="s">
        <v>144</v>
      </c>
      <c r="V82" s="270" t="s">
        <v>286</v>
      </c>
      <c r="W82" s="272" t="s">
        <v>8</v>
      </c>
      <c r="X82" s="272" t="s">
        <v>27</v>
      </c>
      <c r="Y82" s="273" t="s">
        <v>144</v>
      </c>
      <c r="Z82" s="270" t="s">
        <v>286</v>
      </c>
      <c r="AA82" s="272" t="s">
        <v>8</v>
      </c>
      <c r="AB82" s="272" t="s">
        <v>27</v>
      </c>
      <c r="AC82" s="273" t="s">
        <v>144</v>
      </c>
      <c r="AD82" s="275" t="s">
        <v>288</v>
      </c>
      <c r="AE82" s="272" t="s">
        <v>289</v>
      </c>
      <c r="AF82" s="272" t="s">
        <v>290</v>
      </c>
      <c r="AG82" s="272" t="s">
        <v>291</v>
      </c>
      <c r="AH82" s="272" t="s">
        <v>292</v>
      </c>
      <c r="AI82" s="272" t="s">
        <v>293</v>
      </c>
      <c r="AJ82" s="273" t="s">
        <v>9</v>
      </c>
    </row>
    <row r="83" spans="1:36" ht="60" customHeight="1" x14ac:dyDescent="0.55000000000000004">
      <c r="A83" s="653">
        <v>1</v>
      </c>
      <c r="B83" s="654" t="str">
        <f>IFERROR(IF(INDEX('Outcome Indicators - Section C'!B$10:B$26,MATCH('Print View'!$A83,'Outcome Indicators - Section C'!$A$10:$A$26,0))&lt;&gt;"",INDEX('Outcome Indicators - Section C'!B$10:B$26,MATCH('Print View'!$A83,'Outcome Indicators - Section C'!$A$10:$A$26,0)),""),"")</f>
        <v>HIV O-1(M): Percentage of adults and children with HIV, known to be on treatment 12 months after initiation of antiretroviral therapy</v>
      </c>
      <c r="C83" s="654" t="str">
        <f>IFERROR(IF(INDEX('Outcome Indicators - Section C'!C$10:C$26,MATCH('Print View'!$A83,'Outcome Indicators - Section C'!$A$10:$A$26,0))&lt;&gt;"",INDEX('Outcome Indicators - Section C'!C$10:C$26,MATCH('Print View'!$A83,'Outcome Indicators - Section C'!$A$10:$A$26,0)),""),"")</f>
        <v/>
      </c>
      <c r="D83" s="654" t="str">
        <f>IFERROR(IF(INDEX('Outcome Indicators - Section C'!D$10:D$26,MATCH('Print View'!$A83,'Outcome Indicators - Section C'!$A$10:$A$26,0))&lt;&gt;"",INDEX('Outcome Indicators - Section C'!D$10:D$26,MATCH('Print View'!$A83,'Outcome Indicators - Section C'!$A$10:$A$26,0)),""),"")</f>
        <v>78.4%</v>
      </c>
      <c r="E83" s="654" t="str">
        <f>IFERROR(IF(INDEX('Outcome Indicators - Section C'!E$10:E$26,MATCH('Print View'!$A83,'Outcome Indicators - Section C'!$A$10:$A$26,0))&lt;&gt;"",INDEX('Outcome Indicators - Section C'!E$10:E$26,MATCH('Print View'!$A83,'Outcome Indicators - Section C'!$A$10:$A$26,0)),""),"")</f>
        <v>2015</v>
      </c>
      <c r="F83" s="654" t="str">
        <f>IFERROR(IF(INDEX('Outcome Indicators - Section C'!F$10:F$26,MATCH('Print View'!$A83,'Outcome Indicators - Section C'!$A$10:$A$26,0))&lt;&gt;"",INDEX('Outcome Indicators - Section C'!F$10:F$26,MATCH('Print View'!$A83,'Outcome Indicators - Section C'!$A$10:$A$26,0)),""),"")</f>
        <v>Study</v>
      </c>
      <c r="G83" s="654" t="str">
        <f>IFERROR(IF(INDEX('Outcome Indicators - Section C'!G$10:G$26,MATCH('Print View'!$A83,'Outcome Indicators - Section C'!$A$10:$A$26,0))&lt;&gt;"",INDEX('Outcome Indicators - Section C'!G$10:G$26,MATCH('Print View'!$A83,'Outcome Indicators - Section C'!$A$10:$A$26,0)),""),"")</f>
        <v>Duration of treatment,Age,Gender</v>
      </c>
      <c r="H83" s="654" t="str">
        <f>IFERROR(IF(INDEX('Outcome Indicators - Section C'!H$10:H$26,MATCH('Print View'!$A83,'Outcome Indicators - Section C'!$A$10:$A$26,0))&lt;&gt;"",INDEX('Outcome Indicators - Section C'!H$10:H$26,MATCH('Print View'!$A83,'Outcome Indicators - Section C'!$A$10:$A$26,0)),""),"")</f>
        <v/>
      </c>
      <c r="I83" s="654">
        <f>IFERROR(IF(INDEX('Outcome Indicators - Section C'!A$10:A$26,MATCH('Print View'!$A83,'Outcome Indicators - Section C'!$A$10:$A$26,0))&lt;&gt;"",INDEX('Outcome Indicators - Section C'!A$10:A$26,MATCH('Print View'!$A83,'Outcome Indicators - Section C'!$A$10:$A$26,0)),""),"")</f>
        <v>1</v>
      </c>
      <c r="J83" s="284" t="str">
        <f t="array" ref="J83">IFERROR(IF(INDEX('Outcome Indicators - Section C'!D$30:D$121,MATCH('Print View'!$A83&amp;'Print View'!$J$81,'Outcome Indicators - Section C'!$A$30:$A$121&amp;'Outcome Indicators - Section C'!$C$30:$C$121,0))&lt;&gt;"",INDEX('Outcome Indicators - Section C'!D$30:D$121,MATCH('Print View'!$A83&amp;'Print View'!$J$81,'Outcome Indicators - Section C'!$A$30:$A$121&amp;'Outcome Indicators - Section C'!$C$30:$C$121,0)),""),"")</f>
        <v/>
      </c>
      <c r="K83" s="603">
        <f t="array" ref="K83">IFERROR(IF(INDEX('Outcome Indicators - Section C'!F$30:F$121,MATCH('Print View'!$A83&amp;'Print View'!$J$81,'Outcome Indicators - Section C'!$A$30:$A$121&amp;'Outcome Indicators - Section C'!$C$30:$C$121,0))&lt;&gt;"",INDEX('Outcome Indicators - Section C'!F$30:F$121,MATCH('Print View'!$A83&amp;'Print View'!$J$81,'Outcome Indicators - Section C'!$A$30:$A$121&amp;'Outcome Indicators - Section C'!$C$30:$C$121,0)),""),"")</f>
        <v>85</v>
      </c>
      <c r="L83" s="605">
        <f t="array" ref="L83">IFERROR(IF(INDEX('Outcome Indicators - Section C'!G$30:G$121,MATCH('Print View'!$A83&amp;'Print View'!$J$81,'Outcome Indicators - Section C'!$A$30:$A$121&amp;'Outcome Indicators - Section C'!$C$30:$C$121,0))&lt;&gt;"",INDEX('Outcome Indicators - Section C'!G$30:G$121,MATCH('Print View'!$A83&amp;'Print View'!$J$81,'Outcome Indicators - Section C'!$A$30:$A$121&amp;'Outcome Indicators - Section C'!$C$30:$C$121,0)),""),"")</f>
        <v>43677</v>
      </c>
      <c r="M83" s="607" t="str">
        <f t="array" ref="M83">IFERROR(IF(INDEX('Outcome Indicators - Section C'!H$30:H$121,MATCH('Print View'!$A83&amp;'Print View'!$J$81,'Outcome Indicators - Section C'!$A$30:$A$121&amp;'Outcome Indicators - Section C'!$C$30:$C$121,0))&lt;&gt;"",INDEX('Outcome Indicators - Section C'!H$30:H$121,MATCH('Print View'!$A83&amp;'Print View'!$J$81,'Outcome Indicators - Section C'!$A$30:$A$121&amp;'Outcome Indicators - Section C'!$C$30:$C$121,0)),""),"")</f>
        <v/>
      </c>
      <c r="N83" s="284" t="str">
        <f t="array" ref="N83">IFERROR(IF(INDEX('Outcome Indicators - Section C'!D$30:D$121,MATCH('Print View'!$A83&amp;'Print View'!$N$81,'Outcome Indicators - Section C'!$A$30:$A$121&amp;'Outcome Indicators - Section C'!$C$30:$C$121,0))&lt;&gt;"",INDEX('Outcome Indicators - Section C'!D$30:D$121,MATCH('Print View'!$A83&amp;'Print View'!$N$81,'Outcome Indicators - Section C'!$A$30:$A$121&amp;'Outcome Indicators - Section C'!$C$30:$C$121,0)),""),"")</f>
        <v/>
      </c>
      <c r="O83" s="603">
        <f t="array" ref="O83">IFERROR(IF(INDEX('Outcome Indicators - Section C'!F$30:F$121,MATCH('Print View'!$A83&amp;'Print View'!$N$81,'Outcome Indicators - Section C'!$A$30:$A$121&amp;'Outcome Indicators - Section C'!$C$30:$C$121,0))&lt;&gt;"",INDEX('Outcome Indicators - Section C'!F$30:F$121,MATCH('Print View'!$A83&amp;'Print View'!$N$81,'Outcome Indicators - Section C'!$A$30:$A$121&amp;'Outcome Indicators - Section C'!$C$30:$C$121,0)),""),"")</f>
        <v>90</v>
      </c>
      <c r="P83" s="605">
        <f t="array" ref="P83">IFERROR(IF(INDEX('Outcome Indicators - Section C'!G$30:G$121,MATCH('Print View'!$A83&amp;'Print View'!$N$81,'Outcome Indicators - Section C'!$A$30:$A$121&amp;'Outcome Indicators - Section C'!$C$30:$C$121,0))&lt;&gt;"",INDEX('Outcome Indicators - Section C'!G$30:G$121,MATCH('Print View'!$A83&amp;'Print View'!$N$81,'Outcome Indicators - Section C'!$A$30:$A$121&amp;'Outcome Indicators - Section C'!$C$30:$C$121,0)),""),"")</f>
        <v>44043</v>
      </c>
      <c r="Q83" s="607" t="str">
        <f t="array" ref="Q83">IFERROR(IF(INDEX('Outcome Indicators - Section C'!H$30:H$121,MATCH('Print View'!$A83&amp;'Print View'!$N$81,'Outcome Indicators - Section C'!$A$30:$A$121&amp;'Outcome Indicators - Section C'!$C$30:$C$121,0))&lt;&gt;"",INDEX('Outcome Indicators - Section C'!H$30:H$121,MATCH('Print View'!$A83&amp;'Print View'!$N$81,'Outcome Indicators - Section C'!$A$30:$A$121&amp;'Outcome Indicators - Section C'!$C$30:$C$121,0)),""),"")</f>
        <v/>
      </c>
      <c r="R83" s="284" t="str">
        <f t="array" ref="R83">IFERROR(IF(INDEX('Outcome Indicators - Section C'!D$30:D$121,MATCH('Print View'!$A83&amp;'Print View'!$R$81,'Outcome Indicators - Section C'!$A$30:$A$121&amp;'Outcome Indicators - Section C'!$C$30:$C$121,0))&lt;&gt;"",INDEX('Outcome Indicators - Section C'!D$30:D$121,MATCH('Print View'!$A83&amp;'Print View'!$R$81,'Outcome Indicators - Section C'!$A$30:$A$121&amp;'Outcome Indicators - Section C'!$C$30:$C$121,0)),""),"")</f>
        <v/>
      </c>
      <c r="S83" s="603">
        <f t="array" ref="S83">IFERROR(IF(INDEX('Outcome Indicators - Section C'!F$30:F$121,MATCH('Print View'!$A83&amp;'Print View'!$R$81,'Outcome Indicators - Section C'!$A$30:$A$121&amp;'Outcome Indicators - Section C'!$C$30:$C$121,0))&lt;&gt;"",INDEX('Outcome Indicators - Section C'!F$30:F$121,MATCH('Print View'!$A83&amp;'Print View'!$R$81,'Outcome Indicators - Section C'!$A$30:$A$121&amp;'Outcome Indicators - Section C'!$C$30:$C$121,0)),""),"")</f>
        <v>90</v>
      </c>
      <c r="T83" s="605">
        <f t="array" ref="T83">IFERROR(IF(INDEX('Outcome Indicators - Section C'!G$30:G$121,MATCH('Print View'!$A83&amp;'Print View'!$R$81,'Outcome Indicators - Section C'!$A$30:$A$121&amp;'Outcome Indicators - Section C'!$C$30:$C$121,0))&lt;&gt;"",INDEX('Outcome Indicators - Section C'!G$30:G$121,MATCH('Print View'!$A83&amp;'Print View'!$R$81,'Outcome Indicators - Section C'!$A$30:$A$121&amp;'Outcome Indicators - Section C'!$C$30:$C$121,0)),""),"")</f>
        <v>44408</v>
      </c>
      <c r="U83" s="607" t="str">
        <f t="array" ref="U83">IFERROR(IF(INDEX('Outcome Indicators - Section C'!H$30:H$121,MATCH('Print View'!$A83&amp;'Print View'!$R$81,'Outcome Indicators - Section C'!$A$30:$A$121&amp;'Outcome Indicators - Section C'!$C$30:$C$121,0))&lt;&gt;"",INDEX('Outcome Indicators - Section C'!H$30:H$121,MATCH('Print View'!$A83&amp;'Print View'!$R$81,'Outcome Indicators - Section C'!$A$30:$A$121&amp;'Outcome Indicators - Section C'!$C$30:$C$121,0)),""),"")</f>
        <v/>
      </c>
      <c r="V83" s="284" t="str">
        <f t="array" ref="V83">IFERROR(IF(INDEX('Outcome Indicators - Section C'!D$30:D$121,MATCH('Print View'!$A83&amp;'Print View'!$V$81,'Outcome Indicators - Section C'!$A$30:$A$121&amp;'Outcome Indicators - Section C'!$C$30:$C$121,0))&lt;&gt;"",INDEX('Outcome Indicators - Section C'!D$30:D$121,MATCH('Print View'!$A83&amp;'Print View'!$V$81,'Outcome Indicators - Section C'!$A$30:$A$121&amp;'Outcome Indicators - Section C'!$C$30:$C$121,0)),""),"")</f>
        <v/>
      </c>
      <c r="W83" s="603" t="str">
        <f t="array" ref="W83">IFERROR(IF(INDEX('Outcome Indicators - Section C'!F$30:F$121,MATCH('Print View'!$A83&amp;'Print View'!$V$81,'Outcome Indicators - Section C'!$A$30:$A$121&amp;'Outcome Indicators - Section C'!$C$30:$C$121,0))&lt;&gt;"",INDEX('Outcome Indicators - Section C'!F$30:F$121,MATCH('Print View'!$A83&amp;'Print View'!$V$81,'Outcome Indicators - Section C'!$A$30:$A$121&amp;'Outcome Indicators - Section C'!$C$30:$C$121,0)),""),"")</f>
        <v/>
      </c>
      <c r="X83" s="605" t="str">
        <f t="array" ref="X83">IFERROR(IF(INDEX('Outcome Indicators - Section C'!G$30:G$121,MATCH('Print View'!$A83&amp;'Print View'!$V$81,'Outcome Indicators - Section C'!$A$30:$A$121&amp;'Outcome Indicators - Section C'!$C$30:$C$121,0))&lt;&gt;"",INDEX('Outcome Indicators - Section C'!G$30:G$121,MATCH('Print View'!$A83&amp;'Print View'!$V$81,'Outcome Indicators - Section C'!$A$30:$A$121&amp;'Outcome Indicators - Section C'!$C$30:$C$121,0)),""),"")</f>
        <v/>
      </c>
      <c r="Y83" s="607" t="str">
        <f t="array" ref="Y83">IFERROR(IF(INDEX('Outcome Indicators - Section C'!H$30:H$121,MATCH('Print View'!$A83&amp;'Print View'!$V$81,'Outcome Indicators - Section C'!$A$30:$A$121&amp;'Outcome Indicators - Section C'!$C$30:$C$121,0))&lt;&gt;"",INDEX('Outcome Indicators - Section C'!H$30:H$121,MATCH('Print View'!$A83&amp;'Print View'!$V$81,'Outcome Indicators - Section C'!$A$30:$A$121&amp;'Outcome Indicators - Section C'!$C$30:$C$121,0)),""),"")</f>
        <v/>
      </c>
      <c r="Z83" s="284" t="str">
        <f t="array" ref="Z83">IFERROR(IF(INDEX('Outcome Indicators - Section C'!D$30:D$121,MATCH('Print View'!$A83&amp;'Print View'!$Z$81,'Outcome Indicators - Section C'!$A$30:$A$121&amp;'Outcome Indicators - Section C'!$C$30:$C$121,0))&lt;&gt;"",INDEX('Outcome Indicators - Section C'!D$30:D$121,MATCH('Print View'!$A83&amp;'Print View'!$Z$81,'Outcome Indicators - Section C'!$A$30:$A$121&amp;'Outcome Indicators - Section C'!$C$30:$C$121,0)),""),"")</f>
        <v/>
      </c>
      <c r="AA83" s="603" t="str">
        <f t="array" ref="AA83">IFERROR(IF(INDEX('Outcome Indicators - Section C'!F$30:F$121,MATCH('Print View'!$A83&amp;'Print View'!$Z$81,'Outcome Indicators - Section C'!$A$30:$A$121&amp;'Outcome Indicators - Section C'!$C$30:$C$121,0))&lt;&gt;"",INDEX('Outcome Indicators - Section C'!F$30:F$121,MATCH('Print View'!$A83&amp;'Print View'!$Z$81,'Outcome Indicators - Section C'!$A$30:$A$121&amp;'Outcome Indicators - Section C'!$C$30:$C$121,0)),""),"")</f>
        <v/>
      </c>
      <c r="AB83" s="605" t="str">
        <f t="array" ref="AB83">IFERROR(IF(INDEX('Outcome Indicators - Section C'!G$30:G$121,MATCH('Print View'!$A83&amp;'Print View'!$Z$81,'Outcome Indicators - Section C'!$A$30:$A$121&amp;'Outcome Indicators - Section C'!$C$30:$C$121,0))&lt;&gt;"",INDEX('Outcome Indicators - Section C'!G$30:G$121,MATCH('Print View'!$A83&amp;'Print View'!$Z$81,'Outcome Indicators - Section C'!$A$30:$A$121&amp;'Outcome Indicators - Section C'!$C$30:$C$121,0)),""),"")</f>
        <v/>
      </c>
      <c r="AC83" s="607" t="str">
        <f t="array" ref="AC83">IFERROR(IF(INDEX('Outcome Indicators - Section C'!H$30:H$121,MATCH('Print View'!$A83&amp;'Print View'!$Z$81,'Outcome Indicators - Section C'!$A$30:$A$121&amp;'Outcome Indicators - Section C'!$C$30:$C$121,0))&lt;&gt;"",INDEX('Outcome Indicators - Section C'!H$30:H$121,MATCH('Print View'!$A83&amp;'Print View'!$Z$81,'Outcome Indicators - Section C'!$A$30:$A$121&amp;'Outcome Indicators - Section C'!$C$30:$C$121,0)),""),"")</f>
        <v/>
      </c>
      <c r="AD83" s="276"/>
      <c r="AE83" s="256"/>
      <c r="AF83" s="256"/>
      <c r="AG83" s="256"/>
      <c r="AH83" s="256"/>
      <c r="AI83" s="256"/>
      <c r="AJ83" s="257" t="s">
        <v>287</v>
      </c>
    </row>
    <row r="84" spans="1:36" ht="60" customHeight="1" x14ac:dyDescent="0.3">
      <c r="A84" s="653"/>
      <c r="B84" s="655"/>
      <c r="C84" s="655"/>
      <c r="D84" s="655"/>
      <c r="E84" s="655"/>
      <c r="F84" s="655"/>
      <c r="G84" s="655"/>
      <c r="H84" s="655"/>
      <c r="I84" s="655"/>
      <c r="J84" s="285" t="str">
        <f t="array" ref="J84">IFERROR(IF(INDEX('Outcome Indicators - Section C'!E$30:E$121,MATCH('Print View'!$A83&amp;'Print View'!$J$81,'Outcome Indicators - Section C'!$A$30:$A$121&amp;'Outcome Indicators - Section C'!$C$30:$C$121,0))&lt;&gt;"",INDEX('Outcome Indicators - Section C'!E$30:E$121,MATCH('Print View'!$A83&amp;'Print View'!$J$81,'Outcome Indicators - Section C'!$A$30:$A$121&amp;'Outcome Indicators - Section C'!$C$30:$C$121,0)),""),"")</f>
        <v/>
      </c>
      <c r="K84" s="604"/>
      <c r="L84" s="606"/>
      <c r="M84" s="608"/>
      <c r="N84" s="285" t="str">
        <f t="array" ref="N84">IFERROR(IF(INDEX('Outcome Indicators - Section C'!E$30:E$121,MATCH('Print View'!$A83&amp;'Print View'!$N$81,'Outcome Indicators - Section C'!$A$30:$A$121&amp;'Outcome Indicators - Section C'!$C$30:$C$121,0))&lt;&gt;"",INDEX('Outcome Indicators - Section C'!E$30:E$121,MATCH('Print View'!$A83&amp;'Print View'!$N$81,'Outcome Indicators - Section C'!$A$30:$A$121&amp;'Outcome Indicators - Section C'!$C$30:$C$121,0)),""),"")</f>
        <v/>
      </c>
      <c r="O84" s="604"/>
      <c r="P84" s="606"/>
      <c r="Q84" s="608"/>
      <c r="R84" s="285" t="str">
        <f t="array" ref="R84">IFERROR(IF(INDEX('Outcome Indicators - Section C'!E$30:E$121,MATCH('Print View'!$A83&amp;'Print View'!$R$81,'Outcome Indicators - Section C'!$A$30:$A$121&amp;'Outcome Indicators - Section C'!$C$30:$C$121,0))&lt;&gt;"",INDEX('Outcome Indicators - Section C'!E$30:E$121,MATCH('Print View'!$A83&amp;'Print View'!$R$81,'Outcome Indicators - Section C'!$A$30:$A$121&amp;'Outcome Indicators - Section C'!$C$30:$C$121,0)),""),"")</f>
        <v/>
      </c>
      <c r="S84" s="604"/>
      <c r="T84" s="606"/>
      <c r="U84" s="608"/>
      <c r="V84" s="285" t="str">
        <f t="array" ref="V84">IFERROR(IF(INDEX('Outcome Indicators - Section C'!E$30:E$121,MATCH('Print View'!$A83&amp;'Print View'!$V$81,'Outcome Indicators - Section C'!$A$30:$A$121&amp;'Outcome Indicators - Section C'!$C$30:$C$121,0))&lt;&gt;"",INDEX('Outcome Indicators - Section C'!E$30:E$121,MATCH('Print View'!$A83&amp;'Print View'!$V$81,'Outcome Indicators - Section C'!$A$30:$A$121&amp;'Outcome Indicators - Section C'!$C$30:$C$121,0)),""),"")</f>
        <v/>
      </c>
      <c r="W84" s="604"/>
      <c r="X84" s="606"/>
      <c r="Y84" s="608"/>
      <c r="Z84" s="285" t="str">
        <f t="array" ref="Z84">IFERROR(IF(INDEX('Outcome Indicators - Section C'!E$30:E$121,MATCH('Print View'!$A83&amp;'Print View'!$Z$81,'Outcome Indicators - Section C'!$A$30:$A$121&amp;'Outcome Indicators - Section C'!$C$30:$C$121,0))&lt;&gt;"",INDEX('Outcome Indicators - Section C'!E$30:E$121,MATCH('Print View'!$A83&amp;'Print View'!$Z$81,'Outcome Indicators - Section C'!$A$30:$A$121&amp;'Outcome Indicators - Section C'!$C$30:$C$121,0)),""),"")</f>
        <v/>
      </c>
      <c r="AA84" s="604"/>
      <c r="AB84" s="606"/>
      <c r="AC84" s="608"/>
      <c r="AD84" s="277"/>
      <c r="AE84" s="258"/>
      <c r="AF84" s="258"/>
      <c r="AG84" s="258"/>
      <c r="AH84" s="258"/>
      <c r="AI84" s="258"/>
      <c r="AJ84" s="259"/>
    </row>
    <row r="85" spans="1:36" ht="60" customHeight="1" x14ac:dyDescent="0.55000000000000004">
      <c r="A85" s="609">
        <v>2</v>
      </c>
      <c r="B85" s="610" t="str">
        <f>IFERROR(IF(INDEX('Outcome Indicators - Section C'!B$10:B$26,MATCH('Print View'!$A85,'Outcome Indicators - Section C'!$A$10:$A$26,0))&lt;&gt;"",INDEX('Outcome Indicators - Section C'!B$10:B$26,MATCH('Print View'!$A85,'Outcome Indicators - Section C'!$A$10:$A$26,0)),""),"")</f>
        <v/>
      </c>
      <c r="C85" s="610" t="str">
        <f>IFERROR(IF(INDEX('Outcome Indicators - Section C'!C$10:C$26,MATCH('Print View'!$A85,'Outcome Indicators - Section C'!$A$10:$A$26,0))&lt;&gt;"",INDEX('Outcome Indicators - Section C'!C$10:C$26,MATCH('Print View'!$A85,'Outcome Indicators - Section C'!$A$10:$A$26,0)),""),"")</f>
        <v/>
      </c>
      <c r="D85" s="610" t="str">
        <f>IFERROR(IF(INDEX('Outcome Indicators - Section C'!D$10:D$26,MATCH('Print View'!$A85,'Outcome Indicators - Section C'!$A$10:$A$26,0))&lt;&gt;"",INDEX('Outcome Indicators - Section C'!D$10:D$26,MATCH('Print View'!$A85,'Outcome Indicators - Section C'!$A$10:$A$26,0)),""),"")</f>
        <v/>
      </c>
      <c r="E85" s="610" t="str">
        <f>IFERROR(IF(INDEX('Outcome Indicators - Section C'!E$10:E$26,MATCH('Print View'!$A85,'Outcome Indicators - Section C'!$A$10:$A$26,0))&lt;&gt;"",INDEX('Outcome Indicators - Section C'!E$10:E$26,MATCH('Print View'!$A85,'Outcome Indicators - Section C'!$A$10:$A$26,0)),""),"")</f>
        <v/>
      </c>
      <c r="F85" s="610" t="str">
        <f>IFERROR(IF(INDEX('Outcome Indicators - Section C'!F$10:F$26,MATCH('Print View'!$A85,'Outcome Indicators - Section C'!$A$10:$A$26,0))&lt;&gt;"",INDEX('Outcome Indicators - Section C'!F$10:F$26,MATCH('Print View'!$A85,'Outcome Indicators - Section C'!$A$10:$A$26,0)),""),"")</f>
        <v/>
      </c>
      <c r="G85" s="610" t="str">
        <f>IFERROR(IF(INDEX('Outcome Indicators - Section C'!G$10:G$26,MATCH('Print View'!$A85,'Outcome Indicators - Section C'!$A$10:$A$26,0))&lt;&gt;"",INDEX('Outcome Indicators - Section C'!G$10:G$26,MATCH('Print View'!$A85,'Outcome Indicators - Section C'!$A$10:$A$26,0)),""),"")</f>
        <v/>
      </c>
      <c r="H85" s="610" t="str">
        <f>IFERROR(IF(INDEX('Outcome Indicators - Section C'!H$10:H$26,MATCH('Print View'!$A85,'Outcome Indicators - Section C'!$A$10:$A$26,0))&lt;&gt;"",INDEX('Outcome Indicators - Section C'!H$10:H$26,MATCH('Print View'!$A85,'Outcome Indicators - Section C'!$A$10:$A$26,0)),""),"")</f>
        <v/>
      </c>
      <c r="I85" s="612">
        <f>IFERROR(IF(INDEX('Outcome Indicators - Section C'!A$10:A$26,MATCH('Print View'!$A85,'Outcome Indicators - Section C'!$A$10:$A$26,0))&lt;&gt;"",INDEX('Outcome Indicators - Section C'!A$10:A$26,MATCH('Print View'!$A85,'Outcome Indicators - Section C'!$A$10:$A$26,0)),""),"")</f>
        <v>2</v>
      </c>
      <c r="J85" s="312" t="str">
        <f t="array" ref="J85">IFERROR(IF(INDEX('Outcome Indicators - Section C'!D$30:D$121,MATCH('Print View'!$A85&amp;'Print View'!$J$81,'Outcome Indicators - Section C'!$A$30:$A$121&amp;'Outcome Indicators - Section C'!$C$30:$C$121,0))&lt;&gt;"",INDEX('Outcome Indicators - Section C'!D$30:D$121,MATCH('Print View'!$A85&amp;'Print View'!$J$81,'Outcome Indicators - Section C'!$A$30:$A$121&amp;'Outcome Indicators - Section C'!$C$30:$C$121,0)),""),"")</f>
        <v/>
      </c>
      <c r="K85" s="656" t="str">
        <f t="array" ref="K85">IFERROR(IF(INDEX('Outcome Indicators - Section C'!F$30:F$121,MATCH('Print View'!$A85&amp;'Print View'!$J$81,'Outcome Indicators - Section C'!$A$30:$A$121&amp;'Outcome Indicators - Section C'!$C$30:$C$121,0))&lt;&gt;"",INDEX('Outcome Indicators - Section C'!F$30:F$121,MATCH('Print View'!$A85&amp;'Print View'!$J$81,'Outcome Indicators - Section C'!$A$30:$A$121&amp;'Outcome Indicators - Section C'!$C$30:$C$121,0)),""),"")</f>
        <v/>
      </c>
      <c r="L85" s="658" t="str">
        <f t="array" ref="L85">IFERROR(IF(INDEX('Outcome Indicators - Section C'!G$30:G$121,MATCH('Print View'!$A85&amp;'Print View'!$J$81,'Outcome Indicators - Section C'!$A$30:$A$121&amp;'Outcome Indicators - Section C'!$C$30:$C$121,0))&lt;&gt;"",INDEX('Outcome Indicators - Section C'!G$30:G$121,MATCH('Print View'!$A85&amp;'Print View'!$J$81,'Outcome Indicators - Section C'!$A$30:$A$121&amp;'Outcome Indicators - Section C'!$C$30:$C$121,0)),""),"")</f>
        <v/>
      </c>
      <c r="M85" s="660" t="str">
        <f t="array" ref="M85">IFERROR(IF(INDEX('Outcome Indicators - Section C'!H$30:H$121,MATCH('Print View'!$A85&amp;'Print View'!$J$81,'Outcome Indicators - Section C'!$A$30:$A$121&amp;'Outcome Indicators - Section C'!$C$30:$C$121,0))&lt;&gt;"",INDEX('Outcome Indicators - Section C'!H$30:H$121,MATCH('Print View'!$A85&amp;'Print View'!$J$81,'Outcome Indicators - Section C'!$A$30:$A$121&amp;'Outcome Indicators - Section C'!$C$30:$C$121,0)),""),"")</f>
        <v/>
      </c>
      <c r="N85" s="312" t="str">
        <f t="array" ref="N85">IFERROR(IF(INDEX('Outcome Indicators - Section C'!D$30:D$121,MATCH('Print View'!$A85&amp;'Print View'!$N$81,'Outcome Indicators - Section C'!$A$30:$A$121&amp;'Outcome Indicators - Section C'!$C$30:$C$121,0))&lt;&gt;"",INDEX('Outcome Indicators - Section C'!D$30:D$121,MATCH('Print View'!$A85&amp;'Print View'!$N$81,'Outcome Indicators - Section C'!$A$30:$A$121&amp;'Outcome Indicators - Section C'!$C$30:$C$121,0)),""),"")</f>
        <v/>
      </c>
      <c r="O85" s="656" t="str">
        <f t="array" ref="O85">IFERROR(IF(INDEX('Outcome Indicators - Section C'!F$30:F$121,MATCH('Print View'!$A85&amp;'Print View'!$N$81,'Outcome Indicators - Section C'!$A$30:$A$121&amp;'Outcome Indicators - Section C'!$C$30:$C$121,0))&lt;&gt;"",INDEX('Outcome Indicators - Section C'!F$30:F$121,MATCH('Print View'!$A85&amp;'Print View'!$N$81,'Outcome Indicators - Section C'!$A$30:$A$121&amp;'Outcome Indicators - Section C'!$C$30:$C$121,0)),""),"")</f>
        <v/>
      </c>
      <c r="P85" s="658" t="str">
        <f t="array" ref="P85">IFERROR(IF(INDEX('Outcome Indicators - Section C'!G$30:G$121,MATCH('Print View'!$A85&amp;'Print View'!$N$81,'Outcome Indicators - Section C'!$A$30:$A$121&amp;'Outcome Indicators - Section C'!$C$30:$C$121,0))&lt;&gt;"",INDEX('Outcome Indicators - Section C'!G$30:G$121,MATCH('Print View'!$A85&amp;'Print View'!$N$81,'Outcome Indicators - Section C'!$A$30:$A$121&amp;'Outcome Indicators - Section C'!$C$30:$C$121,0)),""),"")</f>
        <v/>
      </c>
      <c r="Q85" s="660" t="str">
        <f t="array" ref="Q85">IFERROR(IF(INDEX('Outcome Indicators - Section C'!H$30:H$121,MATCH('Print View'!$A85&amp;'Print View'!$N$81,'Outcome Indicators - Section C'!$A$30:$A$121&amp;'Outcome Indicators - Section C'!$C$30:$C$121,0))&lt;&gt;"",INDEX('Outcome Indicators - Section C'!H$30:H$121,MATCH('Print View'!$A85&amp;'Print View'!$N$81,'Outcome Indicators - Section C'!$A$30:$A$121&amp;'Outcome Indicators - Section C'!$C$30:$C$121,0)),""),"")</f>
        <v/>
      </c>
      <c r="R85" s="312" t="str">
        <f t="array" ref="R85">IFERROR(IF(INDEX('Outcome Indicators - Section C'!D$30:D$121,MATCH('Print View'!$A85&amp;'Print View'!$R$81,'Outcome Indicators - Section C'!$A$30:$A$121&amp;'Outcome Indicators - Section C'!$C$30:$C$121,0))&lt;&gt;"",INDEX('Outcome Indicators - Section C'!D$30:D$121,MATCH('Print View'!$A85&amp;'Print View'!$R$81,'Outcome Indicators - Section C'!$A$30:$A$121&amp;'Outcome Indicators - Section C'!$C$30:$C$121,0)),""),"")</f>
        <v/>
      </c>
      <c r="S85" s="656" t="str">
        <f t="array" ref="S85">IFERROR(IF(INDEX('Outcome Indicators - Section C'!F$30:F$121,MATCH('Print View'!$A85&amp;'Print View'!$R$81,'Outcome Indicators - Section C'!$A$30:$A$121&amp;'Outcome Indicators - Section C'!$C$30:$C$121,0))&lt;&gt;"",INDEX('Outcome Indicators - Section C'!F$30:F$121,MATCH('Print View'!$A85&amp;'Print View'!$R$81,'Outcome Indicators - Section C'!$A$30:$A$121&amp;'Outcome Indicators - Section C'!$C$30:$C$121,0)),""),"")</f>
        <v/>
      </c>
      <c r="T85" s="658" t="str">
        <f t="array" ref="T85">IFERROR(IF(INDEX('Outcome Indicators - Section C'!G$30:G$121,MATCH('Print View'!$A85&amp;'Print View'!$R$81,'Outcome Indicators - Section C'!$A$30:$A$121&amp;'Outcome Indicators - Section C'!$C$30:$C$121,0))&lt;&gt;"",INDEX('Outcome Indicators - Section C'!G$30:G$121,MATCH('Print View'!$A85&amp;'Print View'!$R$81,'Outcome Indicators - Section C'!$A$30:$A$121&amp;'Outcome Indicators - Section C'!$C$30:$C$121,0)),""),"")</f>
        <v/>
      </c>
      <c r="U85" s="660" t="str">
        <f t="array" ref="U85">IFERROR(IF(INDEX('Outcome Indicators - Section C'!H$30:H$121,MATCH('Print View'!$A85&amp;'Print View'!$R$81,'Outcome Indicators - Section C'!$A$30:$A$121&amp;'Outcome Indicators - Section C'!$C$30:$C$121,0))&lt;&gt;"",INDEX('Outcome Indicators - Section C'!H$30:H$121,MATCH('Print View'!$A85&amp;'Print View'!$R$81,'Outcome Indicators - Section C'!$A$30:$A$121&amp;'Outcome Indicators - Section C'!$C$30:$C$121,0)),""),"")</f>
        <v/>
      </c>
      <c r="V85" s="312" t="str">
        <f t="array" ref="V85">IFERROR(IF(INDEX('Outcome Indicators - Section C'!D$30:D$121,MATCH('Print View'!$A85&amp;'Print View'!$V$81,'Outcome Indicators - Section C'!$A$30:$A$121&amp;'Outcome Indicators - Section C'!$C$30:$C$121,0))&lt;&gt;"",INDEX('Outcome Indicators - Section C'!D$30:D$121,MATCH('Print View'!$A85&amp;'Print View'!$V$81,'Outcome Indicators - Section C'!$A$30:$A$121&amp;'Outcome Indicators - Section C'!$C$30:$C$121,0)),""),"")</f>
        <v/>
      </c>
      <c r="W85" s="656" t="str">
        <f t="array" ref="W85">IFERROR(IF(INDEX('Outcome Indicators - Section C'!F$30:F$121,MATCH('Print View'!$A85&amp;'Print View'!$V$81,'Outcome Indicators - Section C'!$A$30:$A$121&amp;'Outcome Indicators - Section C'!$C$30:$C$121,0))&lt;&gt;"",INDEX('Outcome Indicators - Section C'!F$30:F$121,MATCH('Print View'!$A85&amp;'Print View'!$V$81,'Outcome Indicators - Section C'!$A$30:$A$121&amp;'Outcome Indicators - Section C'!$C$30:$C$121,0)),""),"")</f>
        <v/>
      </c>
      <c r="X85" s="658" t="str">
        <f t="array" ref="X85">IFERROR(IF(INDEX('Outcome Indicators - Section C'!G$30:G$121,MATCH('Print View'!$A85&amp;'Print View'!$V$81,'Outcome Indicators - Section C'!$A$30:$A$121&amp;'Outcome Indicators - Section C'!$C$30:$C$121,0))&lt;&gt;"",INDEX('Outcome Indicators - Section C'!G$30:G$121,MATCH('Print View'!$A85&amp;'Print View'!$V$81,'Outcome Indicators - Section C'!$A$30:$A$121&amp;'Outcome Indicators - Section C'!$C$30:$C$121,0)),""),"")</f>
        <v/>
      </c>
      <c r="Y85" s="660" t="str">
        <f t="array" ref="Y85">IFERROR(IF(INDEX('Outcome Indicators - Section C'!H$30:H$121,MATCH('Print View'!$A85&amp;'Print View'!$V$81,'Outcome Indicators - Section C'!$A$30:$A$121&amp;'Outcome Indicators - Section C'!$C$30:$C$121,0))&lt;&gt;"",INDEX('Outcome Indicators - Section C'!H$30:H$121,MATCH('Print View'!$A85&amp;'Print View'!$V$81,'Outcome Indicators - Section C'!$A$30:$A$121&amp;'Outcome Indicators - Section C'!$C$30:$C$121,0)),""),"")</f>
        <v/>
      </c>
      <c r="Z85" s="312" t="str">
        <f t="array" ref="Z85">IFERROR(IF(INDEX('Outcome Indicators - Section C'!D$30:D$121,MATCH('Print View'!$A85&amp;'Print View'!$Z$81,'Outcome Indicators - Section C'!$A$30:$A$121&amp;'Outcome Indicators - Section C'!$C$30:$C$121,0))&lt;&gt;"",INDEX('Outcome Indicators - Section C'!D$30:D$121,MATCH('Print View'!$A85&amp;'Print View'!$Z$81,'Outcome Indicators - Section C'!$A$30:$A$121&amp;'Outcome Indicators - Section C'!$C$30:$C$121,0)),""),"")</f>
        <v/>
      </c>
      <c r="AA85" s="656" t="str">
        <f t="array" ref="AA85">IFERROR(IF(INDEX('Outcome Indicators - Section C'!F$30:F$121,MATCH('Print View'!$A85&amp;'Print View'!$Z$81,'Outcome Indicators - Section C'!$A$30:$A$121&amp;'Outcome Indicators - Section C'!$C$30:$C$121,0))&lt;&gt;"",INDEX('Outcome Indicators - Section C'!F$30:F$121,MATCH('Print View'!$A85&amp;'Print View'!$Z$81,'Outcome Indicators - Section C'!$A$30:$A$121&amp;'Outcome Indicators - Section C'!$C$30:$C$121,0)),""),"")</f>
        <v/>
      </c>
      <c r="AB85" s="658" t="str">
        <f t="array" ref="AB85">IFERROR(IF(INDEX('Outcome Indicators - Section C'!G$30:G$121,MATCH('Print View'!$A85&amp;'Print View'!$Z$81,'Outcome Indicators - Section C'!$A$30:$A$121&amp;'Outcome Indicators - Section C'!$C$30:$C$121,0))&lt;&gt;"",INDEX('Outcome Indicators - Section C'!G$30:G$121,MATCH('Print View'!$A85&amp;'Print View'!$Z$81,'Outcome Indicators - Section C'!$A$30:$A$121&amp;'Outcome Indicators - Section C'!$C$30:$C$121,0)),""),"")</f>
        <v/>
      </c>
      <c r="AC85" s="660" t="str">
        <f t="array" ref="AC85">IFERROR(IF(INDEX('Outcome Indicators - Section C'!H$30:H$121,MATCH('Print View'!$A85&amp;'Print View'!$Z$81,'Outcome Indicators - Section C'!$A$30:$A$121&amp;'Outcome Indicators - Section C'!$C$30:$C$121,0))&lt;&gt;"",INDEX('Outcome Indicators - Section C'!H$30:H$121,MATCH('Print View'!$A85&amp;'Print View'!$Z$81,'Outcome Indicators - Section C'!$A$30:$A$121&amp;'Outcome Indicators - Section C'!$C$30:$C$121,0)),""),"")</f>
        <v/>
      </c>
      <c r="AD85" s="278"/>
      <c r="AE85" s="260"/>
      <c r="AF85" s="260"/>
      <c r="AG85" s="260"/>
      <c r="AH85" s="260"/>
      <c r="AI85" s="260"/>
      <c r="AJ85" s="261"/>
    </row>
    <row r="86" spans="1:36" ht="60" customHeight="1" x14ac:dyDescent="0.3">
      <c r="A86" s="609"/>
      <c r="B86" s="611"/>
      <c r="C86" s="611"/>
      <c r="D86" s="611"/>
      <c r="E86" s="611"/>
      <c r="F86" s="611"/>
      <c r="G86" s="611"/>
      <c r="H86" s="611"/>
      <c r="I86" s="613"/>
      <c r="J86" s="313" t="str">
        <f t="array" ref="J86">IFERROR(IF(INDEX('Outcome Indicators - Section C'!E$30:E$121,MATCH('Print View'!$A85&amp;'Print View'!$J$81,'Outcome Indicators - Section C'!$A$30:$A$121&amp;'Outcome Indicators - Section C'!$C$30:$C$121,0))&lt;&gt;"",INDEX('Outcome Indicators - Section C'!E$30:E$121,MATCH('Print View'!$A85&amp;'Print View'!$J$81,'Outcome Indicators - Section C'!$A$30:$A$121&amp;'Outcome Indicators - Section C'!$C$30:$C$121,0)),""),"")</f>
        <v/>
      </c>
      <c r="K86" s="657"/>
      <c r="L86" s="659"/>
      <c r="M86" s="661"/>
      <c r="N86" s="313" t="str">
        <f t="array" ref="N86">IFERROR(IF(INDEX('Outcome Indicators - Section C'!E$30:E$121,MATCH('Print View'!$A85&amp;'Print View'!$N$81,'Outcome Indicators - Section C'!$A$30:$A$121&amp;'Outcome Indicators - Section C'!$C$30:$C$121,0))&lt;&gt;"",INDEX('Outcome Indicators - Section C'!E$30:E$121,MATCH('Print View'!$A85&amp;'Print View'!$N$81,'Outcome Indicators - Section C'!$A$30:$A$121&amp;'Outcome Indicators - Section C'!$C$30:$C$121,0)),""),"")</f>
        <v/>
      </c>
      <c r="O86" s="657"/>
      <c r="P86" s="659"/>
      <c r="Q86" s="661"/>
      <c r="R86" s="313" t="str">
        <f t="array" ref="R86">IFERROR(IF(INDEX('Outcome Indicators - Section C'!E$30:E$121,MATCH('Print View'!$A85&amp;'Print View'!$R$81,'Outcome Indicators - Section C'!$A$30:$A$121&amp;'Outcome Indicators - Section C'!$C$30:$C$121,0))&lt;&gt;"",INDEX('Outcome Indicators - Section C'!E$30:E$121,MATCH('Print View'!$A85&amp;'Print View'!$R$81,'Outcome Indicators - Section C'!$A$30:$A$121&amp;'Outcome Indicators - Section C'!$C$30:$C$121,0)),""),"")</f>
        <v/>
      </c>
      <c r="S86" s="657"/>
      <c r="T86" s="659"/>
      <c r="U86" s="661"/>
      <c r="V86" s="313" t="str">
        <f t="array" ref="V86">IFERROR(IF(INDEX('Outcome Indicators - Section C'!E$30:E$121,MATCH('Print View'!$A85&amp;'Print View'!$V$81,'Outcome Indicators - Section C'!$A$30:$A$121&amp;'Outcome Indicators - Section C'!$C$30:$C$121,0))&lt;&gt;"",INDEX('Outcome Indicators - Section C'!E$30:E$121,MATCH('Print View'!$A85&amp;'Print View'!$V$81,'Outcome Indicators - Section C'!$A$30:$A$121&amp;'Outcome Indicators - Section C'!$C$30:$C$121,0)),""),"")</f>
        <v/>
      </c>
      <c r="W86" s="657"/>
      <c r="X86" s="659"/>
      <c r="Y86" s="661"/>
      <c r="Z86" s="313" t="str">
        <f t="array" ref="Z86">IFERROR(IF(INDEX('Outcome Indicators - Section C'!E$30:E$121,MATCH('Print View'!$A85&amp;'Print View'!$Z$81,'Outcome Indicators - Section C'!$A$30:$A$121&amp;'Outcome Indicators - Section C'!$C$30:$C$121,0))&lt;&gt;"",INDEX('Outcome Indicators - Section C'!E$30:E$121,MATCH('Print View'!$A85&amp;'Print View'!$Z$81,'Outcome Indicators - Section C'!$A$30:$A$121&amp;'Outcome Indicators - Section C'!$C$30:$C$121,0)),""),"")</f>
        <v/>
      </c>
      <c r="AA86" s="657"/>
      <c r="AB86" s="659"/>
      <c r="AC86" s="661"/>
      <c r="AD86" s="279"/>
      <c r="AE86" s="262"/>
      <c r="AF86" s="262"/>
      <c r="AG86" s="262"/>
      <c r="AH86" s="262"/>
      <c r="AI86" s="262"/>
      <c r="AJ86" s="263" t="s">
        <v>287</v>
      </c>
    </row>
    <row r="87" spans="1:36" ht="60" customHeight="1" x14ac:dyDescent="0.55000000000000004">
      <c r="A87" s="653">
        <v>3</v>
      </c>
      <c r="B87" s="654" t="str">
        <f>IFERROR(IF(INDEX('Outcome Indicators - Section C'!B$10:B$26,MATCH('Print View'!$A87,'Outcome Indicators - Section C'!$A$10:$A$26,0))&lt;&gt;"",INDEX('Outcome Indicators - Section C'!B$10:B$26,MATCH('Print View'!$A87,'Outcome Indicators - Section C'!$A$10:$A$26,0)),""),"")</f>
        <v>HIV O-4a(M): Percentage of men reporting the use of a condom the last time they had anal sex with a male partner</v>
      </c>
      <c r="C87" s="654" t="str">
        <f>IFERROR(IF(INDEX('Outcome Indicators - Section C'!C$10:C$26,MATCH('Print View'!$A87,'Outcome Indicators - Section C'!$A$10:$A$26,0))&lt;&gt;"",INDEX('Outcome Indicators - Section C'!C$10:C$26,MATCH('Print View'!$A87,'Outcome Indicators - Section C'!$A$10:$A$26,0)),""),"")</f>
        <v/>
      </c>
      <c r="D87" s="654" t="str">
        <f>IFERROR(IF(INDEX('Outcome Indicators - Section C'!D$10:D$26,MATCH('Print View'!$A87,'Outcome Indicators - Section C'!$A$10:$A$26,0))&lt;&gt;"",INDEX('Outcome Indicators - Section C'!D$10:D$26,MATCH('Print View'!$A87,'Outcome Indicators - Section C'!$A$10:$A$26,0)),""),"")</f>
        <v>60%</v>
      </c>
      <c r="E87" s="654" t="str">
        <f>IFERROR(IF(INDEX('Outcome Indicators - Section C'!E$10:E$26,MATCH('Print View'!$A87,'Outcome Indicators - Section C'!$A$10:$A$26,0))&lt;&gt;"",INDEX('Outcome Indicators - Section C'!E$10:E$26,MATCH('Print View'!$A87,'Outcome Indicators - Section C'!$A$10:$A$26,0)),""),"")</f>
        <v>2011</v>
      </c>
      <c r="F87" s="654" t="str">
        <f>IFERROR(IF(INDEX('Outcome Indicators - Section C'!F$10:F$26,MATCH('Print View'!$A87,'Outcome Indicators - Section C'!$A$10:$A$26,0))&lt;&gt;"",INDEX('Outcome Indicators - Section C'!F$10:F$26,MATCH('Print View'!$A87,'Outcome Indicators - Section C'!$A$10:$A$26,0)),""),"")</f>
        <v>IBBSS</v>
      </c>
      <c r="G87" s="654" t="str">
        <f>IFERROR(IF(INDEX('Outcome Indicators - Section C'!G$10:G$26,MATCH('Print View'!$A87,'Outcome Indicators - Section C'!$A$10:$A$26,0))&lt;&gt;"",INDEX('Outcome Indicators - Section C'!G$10:G$26,MATCH('Print View'!$A87,'Outcome Indicators - Section C'!$A$10:$A$26,0)),""),"")</f>
        <v>Age</v>
      </c>
      <c r="H87" s="662" t="str">
        <f>IFERROR(IF(INDEX('Outcome Indicators - Section C'!H$10:H$26,MATCH('Print View'!$A87,'Outcome Indicators - Section C'!$A$10:$A$26,0))&lt;&gt;"",INDEX('Outcome Indicators - Section C'!H$10:H$26,MATCH('Print View'!$A87,'Outcome Indicators - Section C'!$A$10:$A$26,0)),""),"")</f>
        <v/>
      </c>
      <c r="I87" s="607">
        <f>IFERROR(IF(INDEX('Outcome Indicators - Section C'!A$10:A$26,MATCH('Print View'!$A87,'Outcome Indicators - Section C'!$A$10:$A$26,0))&lt;&gt;"",INDEX('Outcome Indicators - Section C'!A$10:A$26,MATCH('Print View'!$A87,'Outcome Indicators - Section C'!$A$10:$A$26,0)),""),"")</f>
        <v>3</v>
      </c>
      <c r="J87" s="284" t="str">
        <f t="array" ref="J87">IFERROR(IF(INDEX('Outcome Indicators - Section C'!D$30:D$121,MATCH('Print View'!$A87&amp;'Print View'!$J$81,'Outcome Indicators - Section C'!$A$30:$A$121&amp;'Outcome Indicators - Section C'!$C$30:$C$121,0))&lt;&gt;"",INDEX('Outcome Indicators - Section C'!D$30:D$121,MATCH('Print View'!$A87&amp;'Print View'!$J$81,'Outcome Indicators - Section C'!$A$30:$A$121&amp;'Outcome Indicators - Section C'!$C$30:$C$121,0)),""),"")</f>
        <v/>
      </c>
      <c r="K87" s="603">
        <f t="array" ref="K87">IFERROR(IF(INDEX('Outcome Indicators - Section C'!F$30:F$121,MATCH('Print View'!$A87&amp;'Print View'!$J$81,'Outcome Indicators - Section C'!$A$30:$A$121&amp;'Outcome Indicators - Section C'!$C$30:$C$121,0))&lt;&gt;"",INDEX('Outcome Indicators - Section C'!F$30:F$121,MATCH('Print View'!$A87&amp;'Print View'!$J$81,'Outcome Indicators - Section C'!$A$30:$A$121&amp;'Outcome Indicators - Section C'!$C$30:$C$121,0)),""),"")</f>
        <v>99</v>
      </c>
      <c r="L87" s="605">
        <f t="array" ref="L87">IFERROR(IF(INDEX('Outcome Indicators - Section C'!G$30:G$121,MATCH('Print View'!$A87&amp;'Print View'!$J$81,'Outcome Indicators - Section C'!$A$30:$A$121&amp;'Outcome Indicators - Section C'!$C$30:$C$121,0))&lt;&gt;"",INDEX('Outcome Indicators - Section C'!G$30:G$121,MATCH('Print View'!$A87&amp;'Print View'!$J$81,'Outcome Indicators - Section C'!$A$30:$A$121&amp;'Outcome Indicators - Section C'!$C$30:$C$121,0)),""),"")</f>
        <v>43525</v>
      </c>
      <c r="M87" s="607" t="str">
        <f t="array" ref="M87">IFERROR(IF(INDEX('Outcome Indicators - Section C'!H$30:H$121,MATCH('Print View'!$A87&amp;'Print View'!$J$81,'Outcome Indicators - Section C'!$A$30:$A$121&amp;'Outcome Indicators - Section C'!$C$30:$C$121,0))&lt;&gt;"",INDEX('Outcome Indicators - Section C'!H$30:H$121,MATCH('Print View'!$A87&amp;'Print View'!$J$81,'Outcome Indicators - Section C'!$A$30:$A$121&amp;'Outcome Indicators - Section C'!$C$30:$C$121,0)),""),"")</f>
        <v/>
      </c>
      <c r="N87" s="284" t="str">
        <f t="array" ref="N87">IFERROR(IF(INDEX('Outcome Indicators - Section C'!D$30:D$121,MATCH('Print View'!$A87&amp;'Print View'!$N$81,'Outcome Indicators - Section C'!$A$30:$A$121&amp;'Outcome Indicators - Section C'!$C$30:$C$121,0))&lt;&gt;"",INDEX('Outcome Indicators - Section C'!D$30:D$121,MATCH('Print View'!$A87&amp;'Print View'!$N$81,'Outcome Indicators - Section C'!$A$30:$A$121&amp;'Outcome Indicators - Section C'!$C$30:$C$121,0)),""),"")</f>
        <v/>
      </c>
      <c r="O87" s="603" t="str">
        <f t="array" ref="O87">IFERROR(IF(INDEX('Outcome Indicators - Section C'!F$30:F$121,MATCH('Print View'!$A87&amp;'Print View'!$N$81,'Outcome Indicators - Section C'!$A$30:$A$121&amp;'Outcome Indicators - Section C'!$C$30:$C$121,0))&lt;&gt;"",INDEX('Outcome Indicators - Section C'!F$30:F$121,MATCH('Print View'!$A87&amp;'Print View'!$N$81,'Outcome Indicators - Section C'!$A$30:$A$121&amp;'Outcome Indicators - Section C'!$C$30:$C$121,0)),""),"")</f>
        <v/>
      </c>
      <c r="P87" s="605" t="str">
        <f t="array" ref="P87">IFERROR(IF(INDEX('Outcome Indicators - Section C'!G$30:G$121,MATCH('Print View'!$A87&amp;'Print View'!$N$81,'Outcome Indicators - Section C'!$A$30:$A$121&amp;'Outcome Indicators - Section C'!$C$30:$C$121,0))&lt;&gt;"",INDEX('Outcome Indicators - Section C'!G$30:G$121,MATCH('Print View'!$A87&amp;'Print View'!$N$81,'Outcome Indicators - Section C'!$A$30:$A$121&amp;'Outcome Indicators - Section C'!$C$30:$C$121,0)),""),"")</f>
        <v/>
      </c>
      <c r="Q87" s="607" t="str">
        <f t="array" ref="Q87">IFERROR(IF(INDEX('Outcome Indicators - Section C'!H$30:H$121,MATCH('Print View'!$A87&amp;'Print View'!$N$81,'Outcome Indicators - Section C'!$A$30:$A$121&amp;'Outcome Indicators - Section C'!$C$30:$C$121,0))&lt;&gt;"",INDEX('Outcome Indicators - Section C'!H$30:H$121,MATCH('Print View'!$A87&amp;'Print View'!$N$81,'Outcome Indicators - Section C'!$A$30:$A$121&amp;'Outcome Indicators - Section C'!$C$30:$C$121,0)),""),"")</f>
        <v/>
      </c>
      <c r="R87" s="284" t="str">
        <f t="array" ref="R87">IFERROR(IF(INDEX('Outcome Indicators - Section C'!D$30:D$121,MATCH('Print View'!$A87&amp;'Print View'!$R$81,'Outcome Indicators - Section C'!$A$30:$A$121&amp;'Outcome Indicators - Section C'!$C$30:$C$121,0))&lt;&gt;"",INDEX('Outcome Indicators - Section C'!D$30:D$121,MATCH('Print View'!$A87&amp;'Print View'!$R$81,'Outcome Indicators - Section C'!$A$30:$A$121&amp;'Outcome Indicators - Section C'!$C$30:$C$121,0)),""),"")</f>
        <v/>
      </c>
      <c r="S87" s="603" t="str">
        <f t="array" ref="S87">IFERROR(IF(INDEX('Outcome Indicators - Section C'!F$30:F$121,MATCH('Print View'!$A87&amp;'Print View'!$R$81,'Outcome Indicators - Section C'!$A$30:$A$121&amp;'Outcome Indicators - Section C'!$C$30:$C$121,0))&lt;&gt;"",INDEX('Outcome Indicators - Section C'!F$30:F$121,MATCH('Print View'!$A87&amp;'Print View'!$R$81,'Outcome Indicators - Section C'!$A$30:$A$121&amp;'Outcome Indicators - Section C'!$C$30:$C$121,0)),""),"")</f>
        <v/>
      </c>
      <c r="T87" s="605" t="str">
        <f t="array" ref="T87">IFERROR(IF(INDEX('Outcome Indicators - Section C'!G$30:G$121,MATCH('Print View'!$A87&amp;'Print View'!$R$81,'Outcome Indicators - Section C'!$A$30:$A$121&amp;'Outcome Indicators - Section C'!$C$30:$C$121,0))&lt;&gt;"",INDEX('Outcome Indicators - Section C'!G$30:G$121,MATCH('Print View'!$A87&amp;'Print View'!$R$81,'Outcome Indicators - Section C'!$A$30:$A$121&amp;'Outcome Indicators - Section C'!$C$30:$C$121,0)),""),"")</f>
        <v/>
      </c>
      <c r="U87" s="607" t="str">
        <f t="array" ref="U87">IFERROR(IF(INDEX('Outcome Indicators - Section C'!H$30:H$121,MATCH('Print View'!$A87&amp;'Print View'!$R$81,'Outcome Indicators - Section C'!$A$30:$A$121&amp;'Outcome Indicators - Section C'!$C$30:$C$121,0))&lt;&gt;"",INDEX('Outcome Indicators - Section C'!H$30:H$121,MATCH('Print View'!$A87&amp;'Print View'!$R$81,'Outcome Indicators - Section C'!$A$30:$A$121&amp;'Outcome Indicators - Section C'!$C$30:$C$121,0)),""),"")</f>
        <v/>
      </c>
      <c r="V87" s="284" t="str">
        <f t="array" ref="V87">IFERROR(IF(INDEX('Outcome Indicators - Section C'!D$30:D$121,MATCH('Print View'!$A87&amp;'Print View'!$V$81,'Outcome Indicators - Section C'!$A$30:$A$121&amp;'Outcome Indicators - Section C'!$C$30:$C$121,0))&lt;&gt;"",INDEX('Outcome Indicators - Section C'!D$30:D$121,MATCH('Print View'!$A87&amp;'Print View'!$V$81,'Outcome Indicators - Section C'!$A$30:$A$121&amp;'Outcome Indicators - Section C'!$C$30:$C$121,0)),""),"")</f>
        <v/>
      </c>
      <c r="W87" s="603" t="str">
        <f t="array" ref="W87">IFERROR(IF(INDEX('Outcome Indicators - Section C'!F$30:F$121,MATCH('Print View'!$A87&amp;'Print View'!$V$81,'Outcome Indicators - Section C'!$A$30:$A$121&amp;'Outcome Indicators - Section C'!$C$30:$C$121,0))&lt;&gt;"",INDEX('Outcome Indicators - Section C'!F$30:F$121,MATCH('Print View'!$A87&amp;'Print View'!$V$81,'Outcome Indicators - Section C'!$A$30:$A$121&amp;'Outcome Indicators - Section C'!$C$30:$C$121,0)),""),"")</f>
        <v/>
      </c>
      <c r="X87" s="605" t="str">
        <f t="array" ref="X87">IFERROR(IF(INDEX('Outcome Indicators - Section C'!G$30:G$121,MATCH('Print View'!$A87&amp;'Print View'!$V$81,'Outcome Indicators - Section C'!$A$30:$A$121&amp;'Outcome Indicators - Section C'!$C$30:$C$121,0))&lt;&gt;"",INDEX('Outcome Indicators - Section C'!G$30:G$121,MATCH('Print View'!$A87&amp;'Print View'!$V$81,'Outcome Indicators - Section C'!$A$30:$A$121&amp;'Outcome Indicators - Section C'!$C$30:$C$121,0)),""),"")</f>
        <v/>
      </c>
      <c r="Y87" s="607" t="str">
        <f t="array" ref="Y87">IFERROR(IF(INDEX('Outcome Indicators - Section C'!H$30:H$121,MATCH('Print View'!$A87&amp;'Print View'!$V$81,'Outcome Indicators - Section C'!$A$30:$A$121&amp;'Outcome Indicators - Section C'!$C$30:$C$121,0))&lt;&gt;"",INDEX('Outcome Indicators - Section C'!H$30:H$121,MATCH('Print View'!$A87&amp;'Print View'!$V$81,'Outcome Indicators - Section C'!$A$30:$A$121&amp;'Outcome Indicators - Section C'!$C$30:$C$121,0)),""),"")</f>
        <v/>
      </c>
      <c r="Z87" s="284" t="str">
        <f t="array" ref="Z87">IFERROR(IF(INDEX('Outcome Indicators - Section C'!D$30:D$121,MATCH('Print View'!$A87&amp;'Print View'!$Z$81,'Outcome Indicators - Section C'!$A$30:$A$121&amp;'Outcome Indicators - Section C'!$C$30:$C$121,0))&lt;&gt;"",INDEX('Outcome Indicators - Section C'!D$30:D$121,MATCH('Print View'!$A87&amp;'Print View'!$Z$81,'Outcome Indicators - Section C'!$A$30:$A$121&amp;'Outcome Indicators - Section C'!$C$30:$C$121,0)),""),"")</f>
        <v/>
      </c>
      <c r="AA87" s="603" t="str">
        <f t="array" ref="AA87">IFERROR(IF(INDEX('Outcome Indicators - Section C'!F$30:F$121,MATCH('Print View'!$A87&amp;'Print View'!$Z$81,'Outcome Indicators - Section C'!$A$30:$A$121&amp;'Outcome Indicators - Section C'!$C$30:$C$121,0))&lt;&gt;"",INDEX('Outcome Indicators - Section C'!F$30:F$121,MATCH('Print View'!$A87&amp;'Print View'!$Z$81,'Outcome Indicators - Section C'!$A$30:$A$121&amp;'Outcome Indicators - Section C'!$C$30:$C$121,0)),""),"")</f>
        <v/>
      </c>
      <c r="AB87" s="605" t="str">
        <f t="array" ref="AB87">IFERROR(IF(INDEX('Outcome Indicators - Section C'!G$30:G$121,MATCH('Print View'!$A87&amp;'Print View'!$Z$81,'Outcome Indicators - Section C'!$A$30:$A$121&amp;'Outcome Indicators - Section C'!$C$30:$C$121,0))&lt;&gt;"",INDEX('Outcome Indicators - Section C'!G$30:G$121,MATCH('Print View'!$A87&amp;'Print View'!$Z$81,'Outcome Indicators - Section C'!$A$30:$A$121&amp;'Outcome Indicators - Section C'!$C$30:$C$121,0)),""),"")</f>
        <v/>
      </c>
      <c r="AC87" s="607" t="str">
        <f t="array" ref="AC87">IFERROR(IF(INDEX('Outcome Indicators - Section C'!H$30:H$121,MATCH('Print View'!$A87&amp;'Print View'!$Z$81,'Outcome Indicators - Section C'!$A$30:$A$121&amp;'Outcome Indicators - Section C'!$C$30:$C$121,0))&lt;&gt;"",INDEX('Outcome Indicators - Section C'!H$30:H$121,MATCH('Print View'!$A87&amp;'Print View'!$Z$81,'Outcome Indicators - Section C'!$A$30:$A$121&amp;'Outcome Indicators - Section C'!$C$30:$C$121,0)),""),"")</f>
        <v/>
      </c>
      <c r="AD87" s="276"/>
      <c r="AE87" s="256"/>
      <c r="AF87" s="256"/>
      <c r="AG87" s="256"/>
      <c r="AH87" s="256"/>
      <c r="AI87" s="267"/>
      <c r="AJ87" s="664" t="s">
        <v>287</v>
      </c>
    </row>
    <row r="88" spans="1:36" ht="60" customHeight="1" x14ac:dyDescent="0.3">
      <c r="A88" s="653"/>
      <c r="B88" s="655"/>
      <c r="C88" s="655"/>
      <c r="D88" s="655"/>
      <c r="E88" s="655"/>
      <c r="F88" s="655"/>
      <c r="G88" s="655"/>
      <c r="H88" s="663"/>
      <c r="I88" s="608"/>
      <c r="J88" s="285" t="str">
        <f t="array" ref="J88">IFERROR(IF(INDEX('Outcome Indicators - Section C'!E$30:E$121,MATCH('Print View'!$A87&amp;'Print View'!$J$81,'Outcome Indicators - Section C'!$A$30:$A$121&amp;'Outcome Indicators - Section C'!$C$30:$C$121,0))&lt;&gt;"",INDEX('Outcome Indicators - Section C'!E$30:E$121,MATCH('Print View'!$A87&amp;'Print View'!$J$81,'Outcome Indicators - Section C'!$A$30:$A$121&amp;'Outcome Indicators - Section C'!$C$30:$C$121,0)),""),"")</f>
        <v/>
      </c>
      <c r="K88" s="604"/>
      <c r="L88" s="606"/>
      <c r="M88" s="608"/>
      <c r="N88" s="285" t="str">
        <f t="array" ref="N88">IFERROR(IF(INDEX('Outcome Indicators - Section C'!E$30:E$121,MATCH('Print View'!$A87&amp;'Print View'!$N$81,'Outcome Indicators - Section C'!$A$30:$A$121&amp;'Outcome Indicators - Section C'!$C$30:$C$121,0))&lt;&gt;"",INDEX('Outcome Indicators - Section C'!E$30:E$121,MATCH('Print View'!$A87&amp;'Print View'!$N$81,'Outcome Indicators - Section C'!$A$30:$A$121&amp;'Outcome Indicators - Section C'!$C$30:$C$121,0)),""),"")</f>
        <v/>
      </c>
      <c r="O88" s="604"/>
      <c r="P88" s="606"/>
      <c r="Q88" s="608"/>
      <c r="R88" s="285" t="str">
        <f t="array" ref="R88">IFERROR(IF(INDEX('Outcome Indicators - Section C'!E$30:E$121,MATCH('Print View'!$A87&amp;'Print View'!$R$81,'Outcome Indicators - Section C'!$A$30:$A$121&amp;'Outcome Indicators - Section C'!$C$30:$C$121,0))&lt;&gt;"",INDEX('Outcome Indicators - Section C'!E$30:E$121,MATCH('Print View'!$A87&amp;'Print View'!$R$81,'Outcome Indicators - Section C'!$A$30:$A$121&amp;'Outcome Indicators - Section C'!$C$30:$C$121,0)),""),"")</f>
        <v/>
      </c>
      <c r="S88" s="604"/>
      <c r="T88" s="606"/>
      <c r="U88" s="608"/>
      <c r="V88" s="285" t="str">
        <f t="array" ref="V88">IFERROR(IF(INDEX('Outcome Indicators - Section C'!E$30:E$121,MATCH('Print View'!$A87&amp;'Print View'!$V$81,'Outcome Indicators - Section C'!$A$30:$A$121&amp;'Outcome Indicators - Section C'!$C$30:$C$121,0))&lt;&gt;"",INDEX('Outcome Indicators - Section C'!E$30:E$121,MATCH('Print View'!$A87&amp;'Print View'!$V$81,'Outcome Indicators - Section C'!$A$30:$A$121&amp;'Outcome Indicators - Section C'!$C$30:$C$121,0)),""),"")</f>
        <v/>
      </c>
      <c r="W88" s="604"/>
      <c r="X88" s="606"/>
      <c r="Y88" s="608"/>
      <c r="Z88" s="285" t="str">
        <f t="array" ref="Z88">IFERROR(IF(INDEX('Outcome Indicators - Section C'!E$30:E$121,MATCH('Print View'!$A87&amp;'Print View'!$Z$81,'Outcome Indicators - Section C'!$A$30:$A$121&amp;'Outcome Indicators - Section C'!$C$30:$C$121,0))&lt;&gt;"",INDEX('Outcome Indicators - Section C'!E$30:E$121,MATCH('Print View'!$A87&amp;'Print View'!$Z$81,'Outcome Indicators - Section C'!$A$30:$A$121&amp;'Outcome Indicators - Section C'!$C$30:$C$121,0)),""),"")</f>
        <v/>
      </c>
      <c r="AA88" s="604"/>
      <c r="AB88" s="606"/>
      <c r="AC88" s="608"/>
      <c r="AD88" s="277"/>
      <c r="AE88" s="258"/>
      <c r="AF88" s="258"/>
      <c r="AG88" s="258"/>
      <c r="AH88" s="258"/>
      <c r="AI88" s="267"/>
      <c r="AJ88" s="664" t="s">
        <v>287</v>
      </c>
    </row>
    <row r="89" spans="1:36" ht="60" customHeight="1" x14ac:dyDescent="0.55000000000000004">
      <c r="A89" s="609">
        <v>4</v>
      </c>
      <c r="B89" s="610" t="str">
        <f>IFERROR(IF(INDEX('Outcome Indicators - Section C'!B$10:B$26,MATCH('Print View'!$A89,'Outcome Indicators - Section C'!$A$10:$A$26,0))&lt;&gt;"",INDEX('Outcome Indicators - Section C'!B$10:B$26,MATCH('Print View'!$A89,'Outcome Indicators - Section C'!$A$10:$A$26,0)),""),"")</f>
        <v>HIV O-5(M): Percentage of sex workers reporting the use of a condom with their most recent client</v>
      </c>
      <c r="C89" s="610" t="str">
        <f>IFERROR(IF(INDEX('Outcome Indicators - Section C'!C$10:C$26,MATCH('Print View'!$A89,'Outcome Indicators - Section C'!$A$10:$A$26,0))&lt;&gt;"",INDEX('Outcome Indicators - Section C'!C$10:C$26,MATCH('Print View'!$A89,'Outcome Indicators - Section C'!$A$10:$A$26,0)),""),"")</f>
        <v/>
      </c>
      <c r="D89" s="610" t="str">
        <f>IFERROR(IF(INDEX('Outcome Indicators - Section C'!D$10:D$26,MATCH('Print View'!$A89,'Outcome Indicators - Section C'!$A$10:$A$26,0))&lt;&gt;"",INDEX('Outcome Indicators - Section C'!D$10:D$26,MATCH('Print View'!$A89,'Outcome Indicators - Section C'!$A$10:$A$26,0)),""),"")</f>
        <v>90%</v>
      </c>
      <c r="E89" s="610" t="str">
        <f>IFERROR(IF(INDEX('Outcome Indicators - Section C'!E$10:E$26,MATCH('Print View'!$A89,'Outcome Indicators - Section C'!$A$10:$A$26,0))&lt;&gt;"",INDEX('Outcome Indicators - Section C'!E$10:E$26,MATCH('Print View'!$A89,'Outcome Indicators - Section C'!$A$10:$A$26,0)),""),"")</f>
        <v>2015</v>
      </c>
      <c r="F89" s="610" t="str">
        <f>IFERROR(IF(INDEX('Outcome Indicators - Section C'!F$10:F$26,MATCH('Print View'!$A89,'Outcome Indicators - Section C'!$A$10:$A$26,0))&lt;&gt;"",INDEX('Outcome Indicators - Section C'!F$10:F$26,MATCH('Print View'!$A89,'Outcome Indicators - Section C'!$A$10:$A$26,0)),""),"")</f>
        <v>IBBSS</v>
      </c>
      <c r="G89" s="610" t="str">
        <f>IFERROR(IF(INDEX('Outcome Indicators - Section C'!G$10:G$26,MATCH('Print View'!$A89,'Outcome Indicators - Section C'!$A$10:$A$26,0))&lt;&gt;"",INDEX('Outcome Indicators - Section C'!G$10:G$26,MATCH('Print View'!$A89,'Outcome Indicators - Section C'!$A$10:$A$26,0)),""),"")</f>
        <v>Age,Gender</v>
      </c>
      <c r="H89" s="610" t="str">
        <f>IFERROR(IF(INDEX('Outcome Indicators - Section C'!H$10:H$26,MATCH('Print View'!$A89,'Outcome Indicators - Section C'!$A$10:$A$26,0))&lt;&gt;"",INDEX('Outcome Indicators - Section C'!H$10:H$26,MATCH('Print View'!$A89,'Outcome Indicators - Section C'!$A$10:$A$26,0)),""),"")</f>
        <v/>
      </c>
      <c r="I89" s="612">
        <f>IFERROR(IF(INDEX('Outcome Indicators - Section C'!A$10:A$26,MATCH('Print View'!$A89,'Outcome Indicators - Section C'!$A$10:$A$26,0))&lt;&gt;"",INDEX('Outcome Indicators - Section C'!A$10:A$26,MATCH('Print View'!$A89,'Outcome Indicators - Section C'!$A$10:$A$26,0)),""),"")</f>
        <v>4</v>
      </c>
      <c r="J89" s="312" t="str">
        <f t="array" ref="J89">IFERROR(IF(INDEX('Outcome Indicators - Section C'!D$30:D$121,MATCH('Print View'!$A89&amp;'Print View'!$J$81,'Outcome Indicators - Section C'!$A$30:$A$121&amp;'Outcome Indicators - Section C'!$C$30:$C$121,0))&lt;&gt;"",INDEX('Outcome Indicators - Section C'!D$30:D$121,MATCH('Print View'!$A89&amp;'Print View'!$J$81,'Outcome Indicators - Section C'!$A$30:$A$121&amp;'Outcome Indicators - Section C'!$C$30:$C$121,0)),""),"")</f>
        <v/>
      </c>
      <c r="K89" s="656">
        <f t="array" ref="K89">IFERROR(IF(INDEX('Outcome Indicators - Section C'!F$30:F$121,MATCH('Print View'!$A89&amp;'Print View'!$J$81,'Outcome Indicators - Section C'!$A$30:$A$121&amp;'Outcome Indicators - Section C'!$C$30:$C$121,0))&lt;&gt;"",INDEX('Outcome Indicators - Section C'!F$30:F$121,MATCH('Print View'!$A89&amp;'Print View'!$J$81,'Outcome Indicators - Section C'!$A$30:$A$121&amp;'Outcome Indicators - Section C'!$C$30:$C$121,0)),""),"")</f>
        <v>99</v>
      </c>
      <c r="L89" s="658">
        <f t="array" ref="L89">IFERROR(IF(INDEX('Outcome Indicators - Section C'!G$30:G$121,MATCH('Print View'!$A89&amp;'Print View'!$J$81,'Outcome Indicators - Section C'!$A$30:$A$121&amp;'Outcome Indicators - Section C'!$C$30:$C$121,0))&lt;&gt;"",INDEX('Outcome Indicators - Section C'!G$30:G$121,MATCH('Print View'!$A89&amp;'Print View'!$J$81,'Outcome Indicators - Section C'!$A$30:$A$121&amp;'Outcome Indicators - Section C'!$C$30:$C$121,0)),""),"")</f>
        <v>43525</v>
      </c>
      <c r="M89" s="660" t="str">
        <f t="array" ref="M89">IFERROR(IF(INDEX('Outcome Indicators - Section C'!H$30:H$121,MATCH('Print View'!$A89&amp;'Print View'!$J$81,'Outcome Indicators - Section C'!$A$30:$A$121&amp;'Outcome Indicators - Section C'!$C$30:$C$121,0))&lt;&gt;"",INDEX('Outcome Indicators - Section C'!H$30:H$121,MATCH('Print View'!$A89&amp;'Print View'!$J$81,'Outcome Indicators - Section C'!$A$30:$A$121&amp;'Outcome Indicators - Section C'!$C$30:$C$121,0)),""),"")</f>
        <v/>
      </c>
      <c r="N89" s="312" t="str">
        <f t="array" ref="N89">IFERROR(IF(INDEX('Outcome Indicators - Section C'!D$30:D$121,MATCH('Print View'!$A89&amp;'Print View'!$N$81,'Outcome Indicators - Section C'!$A$30:$A$121&amp;'Outcome Indicators - Section C'!$C$30:$C$121,0))&lt;&gt;"",INDEX('Outcome Indicators - Section C'!D$30:D$121,MATCH('Print View'!$A89&amp;'Print View'!$N$81,'Outcome Indicators - Section C'!$A$30:$A$121&amp;'Outcome Indicators - Section C'!$C$30:$C$121,0)),""),"")</f>
        <v/>
      </c>
      <c r="O89" s="656" t="str">
        <f t="array" ref="O89">IFERROR(IF(INDEX('Outcome Indicators - Section C'!F$30:F$121,MATCH('Print View'!$A89&amp;'Print View'!$N$81,'Outcome Indicators - Section C'!$A$30:$A$121&amp;'Outcome Indicators - Section C'!$C$30:$C$121,0))&lt;&gt;"",INDEX('Outcome Indicators - Section C'!F$30:F$121,MATCH('Print View'!$A89&amp;'Print View'!$N$81,'Outcome Indicators - Section C'!$A$30:$A$121&amp;'Outcome Indicators - Section C'!$C$30:$C$121,0)),""),"")</f>
        <v/>
      </c>
      <c r="P89" s="658" t="str">
        <f t="array" ref="P89">IFERROR(IF(INDEX('Outcome Indicators - Section C'!G$30:G$121,MATCH('Print View'!$A89&amp;'Print View'!$N$81,'Outcome Indicators - Section C'!$A$30:$A$121&amp;'Outcome Indicators - Section C'!$C$30:$C$121,0))&lt;&gt;"",INDEX('Outcome Indicators - Section C'!G$30:G$121,MATCH('Print View'!$A89&amp;'Print View'!$N$81,'Outcome Indicators - Section C'!$A$30:$A$121&amp;'Outcome Indicators - Section C'!$C$30:$C$121,0)),""),"")</f>
        <v/>
      </c>
      <c r="Q89" s="660" t="str">
        <f t="array" ref="Q89">IFERROR(IF(INDEX('Outcome Indicators - Section C'!H$30:H$121,MATCH('Print View'!$A89&amp;'Print View'!$N$81,'Outcome Indicators - Section C'!$A$30:$A$121&amp;'Outcome Indicators - Section C'!$C$30:$C$121,0))&lt;&gt;"",INDEX('Outcome Indicators - Section C'!H$30:H$121,MATCH('Print View'!$A89&amp;'Print View'!$N$81,'Outcome Indicators - Section C'!$A$30:$A$121&amp;'Outcome Indicators - Section C'!$C$30:$C$121,0)),""),"")</f>
        <v/>
      </c>
      <c r="R89" s="312" t="str">
        <f t="array" ref="R89">IFERROR(IF(INDEX('Outcome Indicators - Section C'!D$30:D$121,MATCH('Print View'!$A89&amp;'Print View'!$R$81,'Outcome Indicators - Section C'!$A$30:$A$121&amp;'Outcome Indicators - Section C'!$C$30:$C$121,0))&lt;&gt;"",INDEX('Outcome Indicators - Section C'!D$30:D$121,MATCH('Print View'!$A89&amp;'Print View'!$R$81,'Outcome Indicators - Section C'!$A$30:$A$121&amp;'Outcome Indicators - Section C'!$C$30:$C$121,0)),""),"")</f>
        <v/>
      </c>
      <c r="S89" s="656" t="str">
        <f t="array" ref="S89">IFERROR(IF(INDEX('Outcome Indicators - Section C'!F$30:F$121,MATCH('Print View'!$A89&amp;'Print View'!$R$81,'Outcome Indicators - Section C'!$A$30:$A$121&amp;'Outcome Indicators - Section C'!$C$30:$C$121,0))&lt;&gt;"",INDEX('Outcome Indicators - Section C'!F$30:F$121,MATCH('Print View'!$A89&amp;'Print View'!$R$81,'Outcome Indicators - Section C'!$A$30:$A$121&amp;'Outcome Indicators - Section C'!$C$30:$C$121,0)),""),"")</f>
        <v/>
      </c>
      <c r="T89" s="658" t="str">
        <f t="array" ref="T89">IFERROR(IF(INDEX('Outcome Indicators - Section C'!G$30:G$121,MATCH('Print View'!$A89&amp;'Print View'!$R$81,'Outcome Indicators - Section C'!$A$30:$A$121&amp;'Outcome Indicators - Section C'!$C$30:$C$121,0))&lt;&gt;"",INDEX('Outcome Indicators - Section C'!G$30:G$121,MATCH('Print View'!$A89&amp;'Print View'!$R$81,'Outcome Indicators - Section C'!$A$30:$A$121&amp;'Outcome Indicators - Section C'!$C$30:$C$121,0)),""),"")</f>
        <v/>
      </c>
      <c r="U89" s="660" t="str">
        <f t="array" ref="U89">IFERROR(IF(INDEX('Outcome Indicators - Section C'!H$30:H$121,MATCH('Print View'!$A89&amp;'Print View'!$R$81,'Outcome Indicators - Section C'!$A$30:$A$121&amp;'Outcome Indicators - Section C'!$C$30:$C$121,0))&lt;&gt;"",INDEX('Outcome Indicators - Section C'!H$30:H$121,MATCH('Print View'!$A89&amp;'Print View'!$R$81,'Outcome Indicators - Section C'!$A$30:$A$121&amp;'Outcome Indicators - Section C'!$C$30:$C$121,0)),""),"")</f>
        <v/>
      </c>
      <c r="V89" s="312" t="str">
        <f t="array" ref="V89">IFERROR(IF(INDEX('Outcome Indicators - Section C'!D$30:D$121,MATCH('Print View'!$A89&amp;'Print View'!$V$81,'Outcome Indicators - Section C'!$A$30:$A$121&amp;'Outcome Indicators - Section C'!$C$30:$C$121,0))&lt;&gt;"",INDEX('Outcome Indicators - Section C'!D$30:D$121,MATCH('Print View'!$A89&amp;'Print View'!$V$81,'Outcome Indicators - Section C'!$A$30:$A$121&amp;'Outcome Indicators - Section C'!$C$30:$C$121,0)),""),"")</f>
        <v/>
      </c>
      <c r="W89" s="656" t="str">
        <f t="array" ref="W89">IFERROR(IF(INDEX('Outcome Indicators - Section C'!F$30:F$121,MATCH('Print View'!$A89&amp;'Print View'!$V$81,'Outcome Indicators - Section C'!$A$30:$A$121&amp;'Outcome Indicators - Section C'!$C$30:$C$121,0))&lt;&gt;"",INDEX('Outcome Indicators - Section C'!F$30:F$121,MATCH('Print View'!$A89&amp;'Print View'!$V$81,'Outcome Indicators - Section C'!$A$30:$A$121&amp;'Outcome Indicators - Section C'!$C$30:$C$121,0)),""),"")</f>
        <v/>
      </c>
      <c r="X89" s="658" t="str">
        <f t="array" ref="X89">IFERROR(IF(INDEX('Outcome Indicators - Section C'!G$30:G$121,MATCH('Print View'!$A89&amp;'Print View'!$V$81,'Outcome Indicators - Section C'!$A$30:$A$121&amp;'Outcome Indicators - Section C'!$C$30:$C$121,0))&lt;&gt;"",INDEX('Outcome Indicators - Section C'!G$30:G$121,MATCH('Print View'!$A89&amp;'Print View'!$V$81,'Outcome Indicators - Section C'!$A$30:$A$121&amp;'Outcome Indicators - Section C'!$C$30:$C$121,0)),""),"")</f>
        <v/>
      </c>
      <c r="Y89" s="660" t="str">
        <f t="array" ref="Y89">IFERROR(IF(INDEX('Outcome Indicators - Section C'!H$30:H$121,MATCH('Print View'!$A89&amp;'Print View'!$V$81,'Outcome Indicators - Section C'!$A$30:$A$121&amp;'Outcome Indicators - Section C'!$C$30:$C$121,0))&lt;&gt;"",INDEX('Outcome Indicators - Section C'!H$30:H$121,MATCH('Print View'!$A89&amp;'Print View'!$V$81,'Outcome Indicators - Section C'!$A$30:$A$121&amp;'Outcome Indicators - Section C'!$C$30:$C$121,0)),""),"")</f>
        <v/>
      </c>
      <c r="Z89" s="312" t="str">
        <f t="array" ref="Z89">IFERROR(IF(INDEX('Outcome Indicators - Section C'!D$30:D$121,MATCH('Print View'!$A89&amp;'Print View'!$Z$81,'Outcome Indicators - Section C'!$A$30:$A$121&amp;'Outcome Indicators - Section C'!$C$30:$C$121,0))&lt;&gt;"",INDEX('Outcome Indicators - Section C'!D$30:D$121,MATCH('Print View'!$A89&amp;'Print View'!$Z$81,'Outcome Indicators - Section C'!$A$30:$A$121&amp;'Outcome Indicators - Section C'!$C$30:$C$121,0)),""),"")</f>
        <v/>
      </c>
      <c r="AA89" s="656" t="str">
        <f t="array" ref="AA89">IFERROR(IF(INDEX('Outcome Indicators - Section C'!F$30:F$121,MATCH('Print View'!$A89&amp;'Print View'!$Z$81,'Outcome Indicators - Section C'!$A$30:$A$121&amp;'Outcome Indicators - Section C'!$C$30:$C$121,0))&lt;&gt;"",INDEX('Outcome Indicators - Section C'!F$30:F$121,MATCH('Print View'!$A89&amp;'Print View'!$Z$81,'Outcome Indicators - Section C'!$A$30:$A$121&amp;'Outcome Indicators - Section C'!$C$30:$C$121,0)),""),"")</f>
        <v/>
      </c>
      <c r="AB89" s="658" t="str">
        <f t="array" ref="AB89">IFERROR(IF(INDEX('Outcome Indicators - Section C'!G$30:G$121,MATCH('Print View'!$A89&amp;'Print View'!$Z$81,'Outcome Indicators - Section C'!$A$30:$A$121&amp;'Outcome Indicators - Section C'!$C$30:$C$121,0))&lt;&gt;"",INDEX('Outcome Indicators - Section C'!G$30:G$121,MATCH('Print View'!$A89&amp;'Print View'!$Z$81,'Outcome Indicators - Section C'!$A$30:$A$121&amp;'Outcome Indicators - Section C'!$C$30:$C$121,0)),""),"")</f>
        <v/>
      </c>
      <c r="AC89" s="660" t="str">
        <f t="array" ref="AC89">IFERROR(IF(INDEX('Outcome Indicators - Section C'!H$30:H$121,MATCH('Print View'!$A89&amp;'Print View'!$Z$81,'Outcome Indicators - Section C'!$A$30:$A$121&amp;'Outcome Indicators - Section C'!$C$30:$C$121,0))&lt;&gt;"",INDEX('Outcome Indicators - Section C'!H$30:H$121,MATCH('Print View'!$A89&amp;'Print View'!$Z$81,'Outcome Indicators - Section C'!$A$30:$A$121&amp;'Outcome Indicators - Section C'!$C$30:$C$121,0)),""),"")</f>
        <v/>
      </c>
      <c r="AD89" s="278"/>
      <c r="AE89" s="260"/>
      <c r="AF89" s="260"/>
      <c r="AG89" s="260"/>
      <c r="AH89" s="260"/>
      <c r="AI89" s="260"/>
      <c r="AJ89" s="261" t="s">
        <v>287</v>
      </c>
    </row>
    <row r="90" spans="1:36" ht="60" customHeight="1" x14ac:dyDescent="0.3">
      <c r="A90" s="609"/>
      <c r="B90" s="611"/>
      <c r="C90" s="611"/>
      <c r="D90" s="611"/>
      <c r="E90" s="611"/>
      <c r="F90" s="611"/>
      <c r="G90" s="611"/>
      <c r="H90" s="611"/>
      <c r="I90" s="613"/>
      <c r="J90" s="313" t="str">
        <f t="array" ref="J90">IFERROR(IF(INDEX('Outcome Indicators - Section C'!E$30:E$121,MATCH('Print View'!$A89&amp;'Print View'!$J$81,'Outcome Indicators - Section C'!$A$30:$A$121&amp;'Outcome Indicators - Section C'!$C$30:$C$121,0))&lt;&gt;"",INDEX('Outcome Indicators - Section C'!E$30:E$121,MATCH('Print View'!$A89&amp;'Print View'!$J$81,'Outcome Indicators - Section C'!$A$30:$A$121&amp;'Outcome Indicators - Section C'!$C$30:$C$121,0)),""),"")</f>
        <v/>
      </c>
      <c r="K90" s="657"/>
      <c r="L90" s="659"/>
      <c r="M90" s="661"/>
      <c r="N90" s="313" t="str">
        <f t="array" ref="N90">IFERROR(IF(INDEX('Outcome Indicators - Section C'!E$30:E$121,MATCH('Print View'!$A89&amp;'Print View'!$N$81,'Outcome Indicators - Section C'!$A$30:$A$121&amp;'Outcome Indicators - Section C'!$C$30:$C$121,0))&lt;&gt;"",INDEX('Outcome Indicators - Section C'!E$30:E$121,MATCH('Print View'!$A89&amp;'Print View'!$N$81,'Outcome Indicators - Section C'!$A$30:$A$121&amp;'Outcome Indicators - Section C'!$C$30:$C$121,0)),""),"")</f>
        <v/>
      </c>
      <c r="O90" s="657"/>
      <c r="P90" s="659"/>
      <c r="Q90" s="661"/>
      <c r="R90" s="313" t="str">
        <f t="array" ref="R90">IFERROR(IF(INDEX('Outcome Indicators - Section C'!E$30:E$121,MATCH('Print View'!$A89&amp;'Print View'!$R$81,'Outcome Indicators - Section C'!$A$30:$A$121&amp;'Outcome Indicators - Section C'!$C$30:$C$121,0))&lt;&gt;"",INDEX('Outcome Indicators - Section C'!E$30:E$121,MATCH('Print View'!$A89&amp;'Print View'!$R$81,'Outcome Indicators - Section C'!$A$30:$A$121&amp;'Outcome Indicators - Section C'!$C$30:$C$121,0)),""),"")</f>
        <v/>
      </c>
      <c r="S90" s="657"/>
      <c r="T90" s="659"/>
      <c r="U90" s="661"/>
      <c r="V90" s="313" t="str">
        <f t="array" ref="V90">IFERROR(IF(INDEX('Outcome Indicators - Section C'!E$30:E$121,MATCH('Print View'!$A89&amp;'Print View'!$V$81,'Outcome Indicators - Section C'!$A$30:$A$121&amp;'Outcome Indicators - Section C'!$C$30:$C$121,0))&lt;&gt;"",INDEX('Outcome Indicators - Section C'!E$30:E$121,MATCH('Print View'!$A89&amp;'Print View'!$V$81,'Outcome Indicators - Section C'!$A$30:$A$121&amp;'Outcome Indicators - Section C'!$C$30:$C$121,0)),""),"")</f>
        <v/>
      </c>
      <c r="W90" s="657"/>
      <c r="X90" s="659"/>
      <c r="Y90" s="661"/>
      <c r="Z90" s="313" t="str">
        <f t="array" ref="Z90">IFERROR(IF(INDEX('Outcome Indicators - Section C'!E$30:E$121,MATCH('Print View'!$A89&amp;'Print View'!$Z$81,'Outcome Indicators - Section C'!$A$30:$A$121&amp;'Outcome Indicators - Section C'!$C$30:$C$121,0))&lt;&gt;"",INDEX('Outcome Indicators - Section C'!E$30:E$121,MATCH('Print View'!$A89&amp;'Print View'!$Z$81,'Outcome Indicators - Section C'!$A$30:$A$121&amp;'Outcome Indicators - Section C'!$C$30:$C$121,0)),""),"")</f>
        <v/>
      </c>
      <c r="AA90" s="657"/>
      <c r="AB90" s="659"/>
      <c r="AC90" s="661"/>
      <c r="AD90" s="279"/>
      <c r="AE90" s="262"/>
      <c r="AF90" s="262"/>
      <c r="AG90" s="262"/>
      <c r="AH90" s="262"/>
      <c r="AI90" s="262"/>
      <c r="AJ90" s="263" t="s">
        <v>287</v>
      </c>
    </row>
    <row r="91" spans="1:36" ht="60" customHeight="1" x14ac:dyDescent="0.55000000000000004">
      <c r="A91" s="653">
        <v>5</v>
      </c>
      <c r="B91" s="654" t="str">
        <f>IFERROR(IF(INDEX('Outcome Indicators - Section C'!B$10:B$26,MATCH('Print View'!$A91,'Outcome Indicators - Section C'!$A$10:$A$26,0))&lt;&gt;"",INDEX('Outcome Indicators - Section C'!B$10:B$26,MATCH('Print View'!$A91,'Outcome Indicators - Section C'!$A$10:$A$26,0)),""),"")</f>
        <v>HIV O-12: Percentage of people living with HIV and on ART who are virologically suppressed (among all those currently on treatment who received a VL measurement regardless of when they started ART)</v>
      </c>
      <c r="C91" s="654" t="str">
        <f>IFERROR(IF(INDEX('Outcome Indicators - Section C'!C$10:C$26,MATCH('Print View'!$A91,'Outcome Indicators - Section C'!$A$10:$A$26,0))&lt;&gt;"",INDEX('Outcome Indicators - Section C'!C$10:C$26,MATCH('Print View'!$A91,'Outcome Indicators - Section C'!$A$10:$A$26,0)),""),"")</f>
        <v/>
      </c>
      <c r="D91" s="654" t="str">
        <f>IFERROR(IF(INDEX('Outcome Indicators - Section C'!D$10:D$26,MATCH('Print View'!$A91,'Outcome Indicators - Section C'!$A$10:$A$26,0))&lt;&gt;"",INDEX('Outcome Indicators - Section C'!D$10:D$26,MATCH('Print View'!$A91,'Outcome Indicators - Section C'!$A$10:$A$26,0)),""),"")</f>
        <v>72%</v>
      </c>
      <c r="E91" s="654" t="str">
        <f>IFERROR(IF(INDEX('Outcome Indicators - Section C'!E$10:E$26,MATCH('Print View'!$A91,'Outcome Indicators - Section C'!$A$10:$A$26,0))&lt;&gt;"",INDEX('Outcome Indicators - Section C'!E$10:E$26,MATCH('Print View'!$A91,'Outcome Indicators - Section C'!$A$10:$A$26,0)),""),"")</f>
        <v>2015</v>
      </c>
      <c r="F91" s="654" t="str">
        <f>IFERROR(IF(INDEX('Outcome Indicators - Section C'!F$10:F$26,MATCH('Print View'!$A91,'Outcome Indicators - Section C'!$A$10:$A$26,0))&lt;&gt;"",INDEX('Outcome Indicators - Section C'!F$10:F$26,MATCH('Print View'!$A91,'Outcome Indicators - Section C'!$A$10:$A$26,0)),""),"")</f>
        <v>NACP Programme Data</v>
      </c>
      <c r="G91" s="654" t="str">
        <f>IFERROR(IF(INDEX('Outcome Indicators - Section C'!G$10:G$26,MATCH('Print View'!$A91,'Outcome Indicators - Section C'!$A$10:$A$26,0))&lt;&gt;"",INDEX('Outcome Indicators - Section C'!G$10:G$26,MATCH('Print View'!$A91,'Outcome Indicators - Section C'!$A$10:$A$26,0)),""),"")</f>
        <v/>
      </c>
      <c r="H91" s="662" t="str">
        <f>IFERROR(IF(INDEX('Outcome Indicators - Section C'!H$10:H$26,MATCH('Print View'!$A91,'Outcome Indicators - Section C'!$A$10:$A$26,0))&lt;&gt;"",INDEX('Outcome Indicators - Section C'!H$10:H$26,MATCH('Print View'!$A91,'Outcome Indicators - Section C'!$A$10:$A$26,0)),""),"")</f>
        <v/>
      </c>
      <c r="I91" s="607">
        <f>IFERROR(IF(INDEX('Outcome Indicators - Section C'!A$10:A$26,MATCH('Print View'!$A91,'Outcome Indicators - Section C'!$A$10:$A$26,0))&lt;&gt;"",INDEX('Outcome Indicators - Section C'!A$10:A$26,MATCH('Print View'!$A91,'Outcome Indicators - Section C'!$A$10:$A$26,0)),""),"")</f>
        <v>5</v>
      </c>
      <c r="J91" s="284" t="str">
        <f t="array" ref="J91">IFERROR(IF(INDEX('Outcome Indicators - Section C'!D$30:D$121,MATCH('Print View'!$A91&amp;'Print View'!$J$81,'Outcome Indicators - Section C'!$A$30:$A$121&amp;'Outcome Indicators - Section C'!$C$30:$C$121,0))&lt;&gt;"",INDEX('Outcome Indicators - Section C'!D$30:D$121,MATCH('Print View'!$A91&amp;'Print View'!$J$81,'Outcome Indicators - Section C'!$A$30:$A$121&amp;'Outcome Indicators - Section C'!$C$30:$C$121,0)),""),"")</f>
        <v/>
      </c>
      <c r="K91" s="603">
        <f t="array" ref="K91">IFERROR(IF(INDEX('Outcome Indicators - Section C'!F$30:F$121,MATCH('Print View'!$A91&amp;'Print View'!$J$81,'Outcome Indicators - Section C'!$A$30:$A$121&amp;'Outcome Indicators - Section C'!$C$30:$C$121,0))&lt;&gt;"",INDEX('Outcome Indicators - Section C'!F$30:F$121,MATCH('Print View'!$A91&amp;'Print View'!$J$81,'Outcome Indicators - Section C'!$A$30:$A$121&amp;'Outcome Indicators - Section C'!$C$30:$C$121,0)),""),"")</f>
        <v>80</v>
      </c>
      <c r="L91" s="605">
        <f t="array" ref="L91">IFERROR(IF(INDEX('Outcome Indicators - Section C'!G$30:G$121,MATCH('Print View'!$A91&amp;'Print View'!$J$81,'Outcome Indicators - Section C'!$A$30:$A$121&amp;'Outcome Indicators - Section C'!$C$30:$C$121,0))&lt;&gt;"",INDEX('Outcome Indicators - Section C'!G$30:G$121,MATCH('Print View'!$A91&amp;'Print View'!$J$81,'Outcome Indicators - Section C'!$A$30:$A$121&amp;'Outcome Indicators - Section C'!$C$30:$C$121,0)),""),"")</f>
        <v>43506</v>
      </c>
      <c r="M91" s="607" t="str">
        <f t="array" ref="M91">IFERROR(IF(INDEX('Outcome Indicators - Section C'!H$30:H$121,MATCH('Print View'!$A91&amp;'Print View'!$J$81,'Outcome Indicators - Section C'!$A$30:$A$121&amp;'Outcome Indicators - Section C'!$C$30:$C$121,0))&lt;&gt;"",INDEX('Outcome Indicators - Section C'!H$30:H$121,MATCH('Print View'!$A91&amp;'Print View'!$J$81,'Outcome Indicators - Section C'!$A$30:$A$121&amp;'Outcome Indicators - Section C'!$C$30:$C$121,0)),""),"")</f>
        <v/>
      </c>
      <c r="N91" s="284" t="str">
        <f t="array" ref="N91">IFERROR(IF(INDEX('Outcome Indicators - Section C'!D$30:D$121,MATCH('Print View'!$A91&amp;'Print View'!$N$81,'Outcome Indicators - Section C'!$A$30:$A$121&amp;'Outcome Indicators - Section C'!$C$30:$C$121,0))&lt;&gt;"",INDEX('Outcome Indicators - Section C'!D$30:D$121,MATCH('Print View'!$A91&amp;'Print View'!$N$81,'Outcome Indicators - Section C'!$A$30:$A$121&amp;'Outcome Indicators - Section C'!$C$30:$C$121,0)),""),"")</f>
        <v/>
      </c>
      <c r="O91" s="603">
        <f t="array" ref="O91">IFERROR(IF(INDEX('Outcome Indicators - Section C'!F$30:F$121,MATCH('Print View'!$A91&amp;'Print View'!$N$81,'Outcome Indicators - Section C'!$A$30:$A$121&amp;'Outcome Indicators - Section C'!$C$30:$C$121,0))&lt;&gt;"",INDEX('Outcome Indicators - Section C'!F$30:F$121,MATCH('Print View'!$A91&amp;'Print View'!$N$81,'Outcome Indicators - Section C'!$A$30:$A$121&amp;'Outcome Indicators - Section C'!$C$30:$C$121,0)),""),"")</f>
        <v>85</v>
      </c>
      <c r="P91" s="605">
        <f t="array" ref="P91">IFERROR(IF(INDEX('Outcome Indicators - Section C'!G$30:G$121,MATCH('Print View'!$A91&amp;'Print View'!$N$81,'Outcome Indicators - Section C'!$A$30:$A$121&amp;'Outcome Indicators - Section C'!$C$30:$C$121,0))&lt;&gt;"",INDEX('Outcome Indicators - Section C'!G$30:G$121,MATCH('Print View'!$A91&amp;'Print View'!$N$81,'Outcome Indicators - Section C'!$A$30:$A$121&amp;'Outcome Indicators - Section C'!$C$30:$C$121,0)),""),"")</f>
        <v>43871</v>
      </c>
      <c r="Q91" s="607" t="str">
        <f t="array" ref="Q91">IFERROR(IF(INDEX('Outcome Indicators - Section C'!H$30:H$121,MATCH('Print View'!$A91&amp;'Print View'!$N$81,'Outcome Indicators - Section C'!$A$30:$A$121&amp;'Outcome Indicators - Section C'!$C$30:$C$121,0))&lt;&gt;"",INDEX('Outcome Indicators - Section C'!H$30:H$121,MATCH('Print View'!$A91&amp;'Print View'!$N$81,'Outcome Indicators - Section C'!$A$30:$A$121&amp;'Outcome Indicators - Section C'!$C$30:$C$121,0)),""),"")</f>
        <v/>
      </c>
      <c r="R91" s="284" t="str">
        <f t="array" ref="R91">IFERROR(IF(INDEX('Outcome Indicators - Section C'!D$30:D$121,MATCH('Print View'!$A91&amp;'Print View'!$R$81,'Outcome Indicators - Section C'!$A$30:$A$121&amp;'Outcome Indicators - Section C'!$C$30:$C$121,0))&lt;&gt;"",INDEX('Outcome Indicators - Section C'!D$30:D$121,MATCH('Print View'!$A91&amp;'Print View'!$R$81,'Outcome Indicators - Section C'!$A$30:$A$121&amp;'Outcome Indicators - Section C'!$C$30:$C$121,0)),""),"")</f>
        <v/>
      </c>
      <c r="S91" s="603">
        <f t="array" ref="S91">IFERROR(IF(INDEX('Outcome Indicators - Section C'!F$30:F$121,MATCH('Print View'!$A91&amp;'Print View'!$R$81,'Outcome Indicators - Section C'!$A$30:$A$121&amp;'Outcome Indicators - Section C'!$C$30:$C$121,0))&lt;&gt;"",INDEX('Outcome Indicators - Section C'!F$30:F$121,MATCH('Print View'!$A91&amp;'Print View'!$R$81,'Outcome Indicators - Section C'!$A$30:$A$121&amp;'Outcome Indicators - Section C'!$C$30:$C$121,0)),""),"")</f>
        <v>90</v>
      </c>
      <c r="T91" s="605">
        <f t="array" ref="T91">IFERROR(IF(INDEX('Outcome Indicators - Section C'!G$30:G$121,MATCH('Print View'!$A91&amp;'Print View'!$R$81,'Outcome Indicators - Section C'!$A$30:$A$121&amp;'Outcome Indicators - Section C'!$C$30:$C$121,0))&lt;&gt;"",INDEX('Outcome Indicators - Section C'!G$30:G$121,MATCH('Print View'!$A91&amp;'Print View'!$R$81,'Outcome Indicators - Section C'!$A$30:$A$121&amp;'Outcome Indicators - Section C'!$C$30:$C$121,0)),""),"")</f>
        <v>44237</v>
      </c>
      <c r="U91" s="607" t="str">
        <f t="array" ref="U91">IFERROR(IF(INDEX('Outcome Indicators - Section C'!H$30:H$121,MATCH('Print View'!$A91&amp;'Print View'!$R$81,'Outcome Indicators - Section C'!$A$30:$A$121&amp;'Outcome Indicators - Section C'!$C$30:$C$121,0))&lt;&gt;"",INDEX('Outcome Indicators - Section C'!H$30:H$121,MATCH('Print View'!$A91&amp;'Print View'!$R$81,'Outcome Indicators - Section C'!$A$30:$A$121&amp;'Outcome Indicators - Section C'!$C$30:$C$121,0)),""),"")</f>
        <v/>
      </c>
      <c r="V91" s="284" t="str">
        <f t="array" ref="V91">IFERROR(IF(INDEX('Outcome Indicators - Section C'!D$30:D$121,MATCH('Print View'!$A91&amp;'Print View'!$V$81,'Outcome Indicators - Section C'!$A$30:$A$121&amp;'Outcome Indicators - Section C'!$C$30:$C$121,0))&lt;&gt;"",INDEX('Outcome Indicators - Section C'!D$30:D$121,MATCH('Print View'!$A91&amp;'Print View'!$V$81,'Outcome Indicators - Section C'!$A$30:$A$121&amp;'Outcome Indicators - Section C'!$C$30:$C$121,0)),""),"")</f>
        <v/>
      </c>
      <c r="W91" s="603" t="str">
        <f t="array" ref="W91">IFERROR(IF(INDEX('Outcome Indicators - Section C'!F$30:F$121,MATCH('Print View'!$A91&amp;'Print View'!$V$81,'Outcome Indicators - Section C'!$A$30:$A$121&amp;'Outcome Indicators - Section C'!$C$30:$C$121,0))&lt;&gt;"",INDEX('Outcome Indicators - Section C'!F$30:F$121,MATCH('Print View'!$A91&amp;'Print View'!$V$81,'Outcome Indicators - Section C'!$A$30:$A$121&amp;'Outcome Indicators - Section C'!$C$30:$C$121,0)),""),"")</f>
        <v/>
      </c>
      <c r="X91" s="605" t="str">
        <f t="array" ref="X91">IFERROR(IF(INDEX('Outcome Indicators - Section C'!G$30:G$121,MATCH('Print View'!$A91&amp;'Print View'!$V$81,'Outcome Indicators - Section C'!$A$30:$A$121&amp;'Outcome Indicators - Section C'!$C$30:$C$121,0))&lt;&gt;"",INDEX('Outcome Indicators - Section C'!G$30:G$121,MATCH('Print View'!$A91&amp;'Print View'!$V$81,'Outcome Indicators - Section C'!$A$30:$A$121&amp;'Outcome Indicators - Section C'!$C$30:$C$121,0)),""),"")</f>
        <v/>
      </c>
      <c r="Y91" s="607" t="str">
        <f t="array" ref="Y91">IFERROR(IF(INDEX('Outcome Indicators - Section C'!H$30:H$121,MATCH('Print View'!$A91&amp;'Print View'!$V$81,'Outcome Indicators - Section C'!$A$30:$A$121&amp;'Outcome Indicators - Section C'!$C$30:$C$121,0))&lt;&gt;"",INDEX('Outcome Indicators - Section C'!H$30:H$121,MATCH('Print View'!$A91&amp;'Print View'!$V$81,'Outcome Indicators - Section C'!$A$30:$A$121&amp;'Outcome Indicators - Section C'!$C$30:$C$121,0)),""),"")</f>
        <v/>
      </c>
      <c r="Z91" s="284" t="str">
        <f t="array" ref="Z91">IFERROR(IF(INDEX('Outcome Indicators - Section C'!D$30:D$121,MATCH('Print View'!$A91&amp;'Print View'!$Z$81,'Outcome Indicators - Section C'!$A$30:$A$121&amp;'Outcome Indicators - Section C'!$C$30:$C$121,0))&lt;&gt;"",INDEX('Outcome Indicators - Section C'!D$30:D$121,MATCH('Print View'!$A91&amp;'Print View'!$Z$81,'Outcome Indicators - Section C'!$A$30:$A$121&amp;'Outcome Indicators - Section C'!$C$30:$C$121,0)),""),"")</f>
        <v/>
      </c>
      <c r="AA91" s="603" t="str">
        <f t="array" ref="AA91">IFERROR(IF(INDEX('Outcome Indicators - Section C'!F$30:F$121,MATCH('Print View'!$A91&amp;'Print View'!$Z$81,'Outcome Indicators - Section C'!$A$30:$A$121&amp;'Outcome Indicators - Section C'!$C$30:$C$121,0))&lt;&gt;"",INDEX('Outcome Indicators - Section C'!F$30:F$121,MATCH('Print View'!$A91&amp;'Print View'!$Z$81,'Outcome Indicators - Section C'!$A$30:$A$121&amp;'Outcome Indicators - Section C'!$C$30:$C$121,0)),""),"")</f>
        <v/>
      </c>
      <c r="AB91" s="605" t="str">
        <f t="array" ref="AB91">IFERROR(IF(INDEX('Outcome Indicators - Section C'!G$30:G$121,MATCH('Print View'!$A91&amp;'Print View'!$Z$81,'Outcome Indicators - Section C'!$A$30:$A$121&amp;'Outcome Indicators - Section C'!$C$30:$C$121,0))&lt;&gt;"",INDEX('Outcome Indicators - Section C'!G$30:G$121,MATCH('Print View'!$A91&amp;'Print View'!$Z$81,'Outcome Indicators - Section C'!$A$30:$A$121&amp;'Outcome Indicators - Section C'!$C$30:$C$121,0)),""),"")</f>
        <v/>
      </c>
      <c r="AC91" s="607" t="str">
        <f t="array" ref="AC91">IFERROR(IF(INDEX('Outcome Indicators - Section C'!H$30:H$121,MATCH('Print View'!$A91&amp;'Print View'!$Z$81,'Outcome Indicators - Section C'!$A$30:$A$121&amp;'Outcome Indicators - Section C'!$C$30:$C$121,0))&lt;&gt;"",INDEX('Outcome Indicators - Section C'!H$30:H$121,MATCH('Print View'!$A91&amp;'Print View'!$Z$81,'Outcome Indicators - Section C'!$A$30:$A$121&amp;'Outcome Indicators - Section C'!$C$30:$C$121,0)),""),"")</f>
        <v/>
      </c>
      <c r="AD91" s="276"/>
      <c r="AE91" s="256"/>
      <c r="AF91" s="256"/>
      <c r="AG91" s="256"/>
      <c r="AH91" s="256"/>
      <c r="AI91" s="267"/>
      <c r="AJ91" s="664" t="s">
        <v>287</v>
      </c>
    </row>
    <row r="92" spans="1:36" ht="60" customHeight="1" x14ac:dyDescent="0.3">
      <c r="A92" s="653"/>
      <c r="B92" s="655"/>
      <c r="C92" s="655"/>
      <c r="D92" s="655"/>
      <c r="E92" s="655"/>
      <c r="F92" s="655"/>
      <c r="G92" s="655"/>
      <c r="H92" s="663"/>
      <c r="I92" s="608"/>
      <c r="J92" s="285" t="str">
        <f t="array" ref="J92">IFERROR(IF(INDEX('Outcome Indicators - Section C'!E$30:E$121,MATCH('Print View'!$A91&amp;'Print View'!$J$81,'Outcome Indicators - Section C'!$A$30:$A$121&amp;'Outcome Indicators - Section C'!$C$30:$C$121,0))&lt;&gt;"",INDEX('Outcome Indicators - Section C'!E$30:E$121,MATCH('Print View'!$A91&amp;'Print View'!$J$81,'Outcome Indicators - Section C'!$A$30:$A$121&amp;'Outcome Indicators - Section C'!$C$30:$C$121,0)),""),"")</f>
        <v/>
      </c>
      <c r="K92" s="604"/>
      <c r="L92" s="606"/>
      <c r="M92" s="608"/>
      <c r="N92" s="285" t="str">
        <f t="array" ref="N92">IFERROR(IF(INDEX('Outcome Indicators - Section C'!E$30:E$121,MATCH('Print View'!$A91&amp;'Print View'!$N$81,'Outcome Indicators - Section C'!$A$30:$A$121&amp;'Outcome Indicators - Section C'!$C$30:$C$121,0))&lt;&gt;"",INDEX('Outcome Indicators - Section C'!E$30:E$121,MATCH('Print View'!$A91&amp;'Print View'!$N$81,'Outcome Indicators - Section C'!$A$30:$A$121&amp;'Outcome Indicators - Section C'!$C$30:$C$121,0)),""),"")</f>
        <v/>
      </c>
      <c r="O92" s="604"/>
      <c r="P92" s="606"/>
      <c r="Q92" s="608"/>
      <c r="R92" s="285" t="str">
        <f t="array" ref="R92">IFERROR(IF(INDEX('Outcome Indicators - Section C'!E$30:E$121,MATCH('Print View'!$A91&amp;'Print View'!$R$81,'Outcome Indicators - Section C'!$A$30:$A$121&amp;'Outcome Indicators - Section C'!$C$30:$C$121,0))&lt;&gt;"",INDEX('Outcome Indicators - Section C'!E$30:E$121,MATCH('Print View'!$A91&amp;'Print View'!$R$81,'Outcome Indicators - Section C'!$A$30:$A$121&amp;'Outcome Indicators - Section C'!$C$30:$C$121,0)),""),"")</f>
        <v/>
      </c>
      <c r="S92" s="604"/>
      <c r="T92" s="606"/>
      <c r="U92" s="608"/>
      <c r="V92" s="285" t="str">
        <f t="array" ref="V92">IFERROR(IF(INDEX('Outcome Indicators - Section C'!E$30:E$121,MATCH('Print View'!$A91&amp;'Print View'!$V$81,'Outcome Indicators - Section C'!$A$30:$A$121&amp;'Outcome Indicators - Section C'!$C$30:$C$121,0))&lt;&gt;"",INDEX('Outcome Indicators - Section C'!E$30:E$121,MATCH('Print View'!$A91&amp;'Print View'!$V$81,'Outcome Indicators - Section C'!$A$30:$A$121&amp;'Outcome Indicators - Section C'!$C$30:$C$121,0)),""),"")</f>
        <v/>
      </c>
      <c r="W92" s="604"/>
      <c r="X92" s="606"/>
      <c r="Y92" s="608"/>
      <c r="Z92" s="285" t="str">
        <f t="array" ref="Z92">IFERROR(IF(INDEX('Outcome Indicators - Section C'!E$30:E$121,MATCH('Print View'!$A91&amp;'Print View'!$Z$81,'Outcome Indicators - Section C'!$A$30:$A$121&amp;'Outcome Indicators - Section C'!$C$30:$C$121,0))&lt;&gt;"",INDEX('Outcome Indicators - Section C'!E$30:E$121,MATCH('Print View'!$A91&amp;'Print View'!$Z$81,'Outcome Indicators - Section C'!$A$30:$A$121&amp;'Outcome Indicators - Section C'!$C$30:$C$121,0)),""),"")</f>
        <v/>
      </c>
      <c r="AA92" s="604"/>
      <c r="AB92" s="606"/>
      <c r="AC92" s="608"/>
      <c r="AD92" s="277"/>
      <c r="AE92" s="258"/>
      <c r="AF92" s="258"/>
      <c r="AG92" s="258"/>
      <c r="AH92" s="258"/>
      <c r="AI92" s="267"/>
      <c r="AJ92" s="664" t="s">
        <v>287</v>
      </c>
    </row>
    <row r="93" spans="1:36" ht="60" customHeight="1" x14ac:dyDescent="0.55000000000000004">
      <c r="A93" s="609">
        <v>6</v>
      </c>
      <c r="B93" s="610" t="str">
        <f>IFERROR(IF(INDEX('Outcome Indicators - Section C'!B$10:B$26,MATCH('Print View'!$A93,'Outcome Indicators - Section C'!$A$10:$A$26,0))&lt;&gt;"",INDEX('Outcome Indicators - Section C'!B$10:B$26,MATCH('Print View'!$A93,'Outcome Indicators - Section C'!$A$10:$A$26,0)),""),"")</f>
        <v/>
      </c>
      <c r="C93" s="610" t="str">
        <f>IFERROR(IF(INDEX('Outcome Indicators - Section C'!C$10:C$26,MATCH('Print View'!$A93,'Outcome Indicators - Section C'!$A$10:$A$26,0))&lt;&gt;"",INDEX('Outcome Indicators - Section C'!C$10:C$26,MATCH('Print View'!$A93,'Outcome Indicators - Section C'!$A$10:$A$26,0)),""),"")</f>
        <v/>
      </c>
      <c r="D93" s="610" t="str">
        <f>IFERROR(IF(INDEX('Outcome Indicators - Section C'!D$10:D$26,MATCH('Print View'!$A93,'Outcome Indicators - Section C'!$A$10:$A$26,0))&lt;&gt;"",INDEX('Outcome Indicators - Section C'!D$10:D$26,MATCH('Print View'!$A93,'Outcome Indicators - Section C'!$A$10:$A$26,0)),""),"")</f>
        <v/>
      </c>
      <c r="E93" s="610" t="str">
        <f>IFERROR(IF(INDEX('Outcome Indicators - Section C'!E$10:E$26,MATCH('Print View'!$A93,'Outcome Indicators - Section C'!$A$10:$A$26,0))&lt;&gt;"",INDEX('Outcome Indicators - Section C'!E$10:E$26,MATCH('Print View'!$A93,'Outcome Indicators - Section C'!$A$10:$A$26,0)),""),"")</f>
        <v/>
      </c>
      <c r="F93" s="610" t="str">
        <f>IFERROR(IF(INDEX('Outcome Indicators - Section C'!F$10:F$26,MATCH('Print View'!$A93,'Outcome Indicators - Section C'!$A$10:$A$26,0))&lt;&gt;"",INDEX('Outcome Indicators - Section C'!F$10:F$26,MATCH('Print View'!$A93,'Outcome Indicators - Section C'!$A$10:$A$26,0)),""),"")</f>
        <v/>
      </c>
      <c r="G93" s="610" t="str">
        <f>IFERROR(IF(INDEX('Outcome Indicators - Section C'!G$10:G$26,MATCH('Print View'!$A93,'Outcome Indicators - Section C'!$A$10:$A$26,0))&lt;&gt;"",INDEX('Outcome Indicators - Section C'!G$10:G$26,MATCH('Print View'!$A93,'Outcome Indicators - Section C'!$A$10:$A$26,0)),""),"")</f>
        <v/>
      </c>
      <c r="H93" s="610" t="str">
        <f>IFERROR(IF(INDEX('Outcome Indicators - Section C'!H$10:H$26,MATCH('Print View'!$A93,'Outcome Indicators - Section C'!$A$10:$A$26,0))&lt;&gt;"",INDEX('Outcome Indicators - Section C'!H$10:H$26,MATCH('Print View'!$A93,'Outcome Indicators - Section C'!$A$10:$A$26,0)),""),"")</f>
        <v/>
      </c>
      <c r="I93" s="612">
        <f>IFERROR(IF(INDEX('Outcome Indicators - Section C'!A$10:A$26,MATCH('Print View'!$A93,'Outcome Indicators - Section C'!$A$10:$A$26,0))&lt;&gt;"",INDEX('Outcome Indicators - Section C'!A$10:A$26,MATCH('Print View'!$A93,'Outcome Indicators - Section C'!$A$10:$A$26,0)),""),"")</f>
        <v>6</v>
      </c>
      <c r="J93" s="312" t="str">
        <f t="array" ref="J93">IFERROR(IF(INDEX('Outcome Indicators - Section C'!D$30:D$121,MATCH('Print View'!$A93&amp;'Print View'!$J$81,'Outcome Indicators - Section C'!$A$30:$A$121&amp;'Outcome Indicators - Section C'!$C$30:$C$121,0))&lt;&gt;"",INDEX('Outcome Indicators - Section C'!D$30:D$121,MATCH('Print View'!$A93&amp;'Print View'!$J$81,'Outcome Indicators - Section C'!$A$30:$A$121&amp;'Outcome Indicators - Section C'!$C$30:$C$121,0)),""),"")</f>
        <v/>
      </c>
      <c r="K93" s="656" t="str">
        <f t="array" ref="K93">IFERROR(IF(INDEX('Outcome Indicators - Section C'!F$30:F$121,MATCH('Print View'!$A93&amp;'Print View'!$J$81,'Outcome Indicators - Section C'!$A$30:$A$121&amp;'Outcome Indicators - Section C'!$C$30:$C$121,0))&lt;&gt;"",INDEX('Outcome Indicators - Section C'!F$30:F$121,MATCH('Print View'!$A93&amp;'Print View'!$J$81,'Outcome Indicators - Section C'!$A$30:$A$121&amp;'Outcome Indicators - Section C'!$C$30:$C$121,0)),""),"")</f>
        <v/>
      </c>
      <c r="L93" s="658" t="str">
        <f t="array" ref="L93">IFERROR(IF(INDEX('Outcome Indicators - Section C'!G$30:G$121,MATCH('Print View'!$A93&amp;'Print View'!$J$81,'Outcome Indicators - Section C'!$A$30:$A$121&amp;'Outcome Indicators - Section C'!$C$30:$C$121,0))&lt;&gt;"",INDEX('Outcome Indicators - Section C'!G$30:G$121,MATCH('Print View'!$A93&amp;'Print View'!$J$81,'Outcome Indicators - Section C'!$A$30:$A$121&amp;'Outcome Indicators - Section C'!$C$30:$C$121,0)),""),"")</f>
        <v/>
      </c>
      <c r="M93" s="660" t="str">
        <f t="array" ref="M93">IFERROR(IF(INDEX('Outcome Indicators - Section C'!H$30:H$121,MATCH('Print View'!$A93&amp;'Print View'!$J$81,'Outcome Indicators - Section C'!$A$30:$A$121&amp;'Outcome Indicators - Section C'!$C$30:$C$121,0))&lt;&gt;"",INDEX('Outcome Indicators - Section C'!H$30:H$121,MATCH('Print View'!$A93&amp;'Print View'!$J$81,'Outcome Indicators - Section C'!$A$30:$A$121&amp;'Outcome Indicators - Section C'!$C$30:$C$121,0)),""),"")</f>
        <v/>
      </c>
      <c r="N93" s="312" t="str">
        <f t="array" ref="N93">IFERROR(IF(INDEX('Outcome Indicators - Section C'!D$30:D$121,MATCH('Print View'!$A93&amp;'Print View'!$N$81,'Outcome Indicators - Section C'!$A$30:$A$121&amp;'Outcome Indicators - Section C'!$C$30:$C$121,0))&lt;&gt;"",INDEX('Outcome Indicators - Section C'!D$30:D$121,MATCH('Print View'!$A93&amp;'Print View'!$N$81,'Outcome Indicators - Section C'!$A$30:$A$121&amp;'Outcome Indicators - Section C'!$C$30:$C$121,0)),""),"")</f>
        <v/>
      </c>
      <c r="O93" s="656" t="str">
        <f t="array" ref="O93">IFERROR(IF(INDEX('Outcome Indicators - Section C'!F$30:F$121,MATCH('Print View'!$A93&amp;'Print View'!$N$81,'Outcome Indicators - Section C'!$A$30:$A$121&amp;'Outcome Indicators - Section C'!$C$30:$C$121,0))&lt;&gt;"",INDEX('Outcome Indicators - Section C'!F$30:F$121,MATCH('Print View'!$A93&amp;'Print View'!$N$81,'Outcome Indicators - Section C'!$A$30:$A$121&amp;'Outcome Indicators - Section C'!$C$30:$C$121,0)),""),"")</f>
        <v/>
      </c>
      <c r="P93" s="658" t="str">
        <f t="array" ref="P93">IFERROR(IF(INDEX('Outcome Indicators - Section C'!G$30:G$121,MATCH('Print View'!$A93&amp;'Print View'!$N$81,'Outcome Indicators - Section C'!$A$30:$A$121&amp;'Outcome Indicators - Section C'!$C$30:$C$121,0))&lt;&gt;"",INDEX('Outcome Indicators - Section C'!G$30:G$121,MATCH('Print View'!$A93&amp;'Print View'!$N$81,'Outcome Indicators - Section C'!$A$30:$A$121&amp;'Outcome Indicators - Section C'!$C$30:$C$121,0)),""),"")</f>
        <v/>
      </c>
      <c r="Q93" s="660" t="str">
        <f t="array" ref="Q93">IFERROR(IF(INDEX('Outcome Indicators - Section C'!H$30:H$121,MATCH('Print View'!$A93&amp;'Print View'!$N$81,'Outcome Indicators - Section C'!$A$30:$A$121&amp;'Outcome Indicators - Section C'!$C$30:$C$121,0))&lt;&gt;"",INDEX('Outcome Indicators - Section C'!H$30:H$121,MATCH('Print View'!$A93&amp;'Print View'!$N$81,'Outcome Indicators - Section C'!$A$30:$A$121&amp;'Outcome Indicators - Section C'!$C$30:$C$121,0)),""),"")</f>
        <v/>
      </c>
      <c r="R93" s="312" t="str">
        <f t="array" ref="R93">IFERROR(IF(INDEX('Outcome Indicators - Section C'!D$30:D$121,MATCH('Print View'!$A93&amp;'Print View'!$R$81,'Outcome Indicators - Section C'!$A$30:$A$121&amp;'Outcome Indicators - Section C'!$C$30:$C$121,0))&lt;&gt;"",INDEX('Outcome Indicators - Section C'!D$30:D$121,MATCH('Print View'!$A93&amp;'Print View'!$R$81,'Outcome Indicators - Section C'!$A$30:$A$121&amp;'Outcome Indicators - Section C'!$C$30:$C$121,0)),""),"")</f>
        <v/>
      </c>
      <c r="S93" s="656" t="str">
        <f t="array" ref="S93">IFERROR(IF(INDEX('Outcome Indicators - Section C'!F$30:F$121,MATCH('Print View'!$A93&amp;'Print View'!$R$81,'Outcome Indicators - Section C'!$A$30:$A$121&amp;'Outcome Indicators - Section C'!$C$30:$C$121,0))&lt;&gt;"",INDEX('Outcome Indicators - Section C'!F$30:F$121,MATCH('Print View'!$A93&amp;'Print View'!$R$81,'Outcome Indicators - Section C'!$A$30:$A$121&amp;'Outcome Indicators - Section C'!$C$30:$C$121,0)),""),"")</f>
        <v/>
      </c>
      <c r="T93" s="658" t="str">
        <f t="array" ref="T93">IFERROR(IF(INDEX('Outcome Indicators - Section C'!G$30:G$121,MATCH('Print View'!$A93&amp;'Print View'!$R$81,'Outcome Indicators - Section C'!$A$30:$A$121&amp;'Outcome Indicators - Section C'!$C$30:$C$121,0))&lt;&gt;"",INDEX('Outcome Indicators - Section C'!G$30:G$121,MATCH('Print View'!$A93&amp;'Print View'!$R$81,'Outcome Indicators - Section C'!$A$30:$A$121&amp;'Outcome Indicators - Section C'!$C$30:$C$121,0)),""),"")</f>
        <v/>
      </c>
      <c r="U93" s="660" t="str">
        <f t="array" ref="U93">IFERROR(IF(INDEX('Outcome Indicators - Section C'!H$30:H$121,MATCH('Print View'!$A93&amp;'Print View'!$R$81,'Outcome Indicators - Section C'!$A$30:$A$121&amp;'Outcome Indicators - Section C'!$C$30:$C$121,0))&lt;&gt;"",INDEX('Outcome Indicators - Section C'!H$30:H$121,MATCH('Print View'!$A93&amp;'Print View'!$R$81,'Outcome Indicators - Section C'!$A$30:$A$121&amp;'Outcome Indicators - Section C'!$C$30:$C$121,0)),""),"")</f>
        <v/>
      </c>
      <c r="V93" s="312" t="str">
        <f t="array" ref="V93">IFERROR(IF(INDEX('Outcome Indicators - Section C'!D$30:D$121,MATCH('Print View'!$A93&amp;'Print View'!$V$81,'Outcome Indicators - Section C'!$A$30:$A$121&amp;'Outcome Indicators - Section C'!$C$30:$C$121,0))&lt;&gt;"",INDEX('Outcome Indicators - Section C'!D$30:D$121,MATCH('Print View'!$A93&amp;'Print View'!$V$81,'Outcome Indicators - Section C'!$A$30:$A$121&amp;'Outcome Indicators - Section C'!$C$30:$C$121,0)),""),"")</f>
        <v/>
      </c>
      <c r="W93" s="656" t="str">
        <f t="array" ref="W93">IFERROR(IF(INDEX('Outcome Indicators - Section C'!F$30:F$121,MATCH('Print View'!$A93&amp;'Print View'!$V$81,'Outcome Indicators - Section C'!$A$30:$A$121&amp;'Outcome Indicators - Section C'!$C$30:$C$121,0))&lt;&gt;"",INDEX('Outcome Indicators - Section C'!F$30:F$121,MATCH('Print View'!$A93&amp;'Print View'!$V$81,'Outcome Indicators - Section C'!$A$30:$A$121&amp;'Outcome Indicators - Section C'!$C$30:$C$121,0)),""),"")</f>
        <v/>
      </c>
      <c r="X93" s="658" t="str">
        <f t="array" ref="X93">IFERROR(IF(INDEX('Outcome Indicators - Section C'!G$30:G$121,MATCH('Print View'!$A93&amp;'Print View'!$V$81,'Outcome Indicators - Section C'!$A$30:$A$121&amp;'Outcome Indicators - Section C'!$C$30:$C$121,0))&lt;&gt;"",INDEX('Outcome Indicators - Section C'!G$30:G$121,MATCH('Print View'!$A93&amp;'Print View'!$V$81,'Outcome Indicators - Section C'!$A$30:$A$121&amp;'Outcome Indicators - Section C'!$C$30:$C$121,0)),""),"")</f>
        <v/>
      </c>
      <c r="Y93" s="660" t="str">
        <f t="array" ref="Y93">IFERROR(IF(INDEX('Outcome Indicators - Section C'!H$30:H$121,MATCH('Print View'!$A93&amp;'Print View'!$V$81,'Outcome Indicators - Section C'!$A$30:$A$121&amp;'Outcome Indicators - Section C'!$C$30:$C$121,0))&lt;&gt;"",INDEX('Outcome Indicators - Section C'!H$30:H$121,MATCH('Print View'!$A93&amp;'Print View'!$V$81,'Outcome Indicators - Section C'!$A$30:$A$121&amp;'Outcome Indicators - Section C'!$C$30:$C$121,0)),""),"")</f>
        <v/>
      </c>
      <c r="Z93" s="312" t="str">
        <f t="array" ref="Z93">IFERROR(IF(INDEX('Outcome Indicators - Section C'!D$30:D$121,MATCH('Print View'!$A93&amp;'Print View'!$Z$81,'Outcome Indicators - Section C'!$A$30:$A$121&amp;'Outcome Indicators - Section C'!$C$30:$C$121,0))&lt;&gt;"",INDEX('Outcome Indicators - Section C'!D$30:D$121,MATCH('Print View'!$A93&amp;'Print View'!$Z$81,'Outcome Indicators - Section C'!$A$30:$A$121&amp;'Outcome Indicators - Section C'!$C$30:$C$121,0)),""),"")</f>
        <v/>
      </c>
      <c r="AA93" s="656" t="str">
        <f t="array" ref="AA93">IFERROR(IF(INDEX('Outcome Indicators - Section C'!F$30:F$121,MATCH('Print View'!$A93&amp;'Print View'!$Z$81,'Outcome Indicators - Section C'!$A$30:$A$121&amp;'Outcome Indicators - Section C'!$C$30:$C$121,0))&lt;&gt;"",INDEX('Outcome Indicators - Section C'!F$30:F$121,MATCH('Print View'!$A93&amp;'Print View'!$Z$81,'Outcome Indicators - Section C'!$A$30:$A$121&amp;'Outcome Indicators - Section C'!$C$30:$C$121,0)),""),"")</f>
        <v/>
      </c>
      <c r="AB93" s="658" t="str">
        <f t="array" ref="AB93">IFERROR(IF(INDEX('Outcome Indicators - Section C'!G$30:G$121,MATCH('Print View'!$A93&amp;'Print View'!$Z$81,'Outcome Indicators - Section C'!$A$30:$A$121&amp;'Outcome Indicators - Section C'!$C$30:$C$121,0))&lt;&gt;"",INDEX('Outcome Indicators - Section C'!G$30:G$121,MATCH('Print View'!$A93&amp;'Print View'!$Z$81,'Outcome Indicators - Section C'!$A$30:$A$121&amp;'Outcome Indicators - Section C'!$C$30:$C$121,0)),""),"")</f>
        <v/>
      </c>
      <c r="AC93" s="660" t="str">
        <f t="array" ref="AC93">IFERROR(IF(INDEX('Outcome Indicators - Section C'!H$30:H$121,MATCH('Print View'!$A93&amp;'Print View'!$Z$81,'Outcome Indicators - Section C'!$A$30:$A$121&amp;'Outcome Indicators - Section C'!$C$30:$C$121,0))&lt;&gt;"",INDEX('Outcome Indicators - Section C'!H$30:H$121,MATCH('Print View'!$A93&amp;'Print View'!$Z$81,'Outcome Indicators - Section C'!$A$30:$A$121&amp;'Outcome Indicators - Section C'!$C$30:$C$121,0)),""),"")</f>
        <v/>
      </c>
      <c r="AD93" s="278"/>
      <c r="AE93" s="260"/>
      <c r="AF93" s="260"/>
      <c r="AG93" s="260"/>
      <c r="AH93" s="260"/>
      <c r="AI93" s="260"/>
      <c r="AJ93" s="261" t="s">
        <v>287</v>
      </c>
    </row>
    <row r="94" spans="1:36" ht="60" customHeight="1" x14ac:dyDescent="0.3">
      <c r="A94" s="609"/>
      <c r="B94" s="611"/>
      <c r="C94" s="611"/>
      <c r="D94" s="611"/>
      <c r="E94" s="611"/>
      <c r="F94" s="611"/>
      <c r="G94" s="611"/>
      <c r="H94" s="611"/>
      <c r="I94" s="613"/>
      <c r="J94" s="313" t="str">
        <f t="array" ref="J94">IFERROR(IF(INDEX('Outcome Indicators - Section C'!E$30:E$121,MATCH('Print View'!$A93&amp;'Print View'!$J$81,'Outcome Indicators - Section C'!$A$30:$A$121&amp;'Outcome Indicators - Section C'!$C$30:$C$121,0))&lt;&gt;"",INDEX('Outcome Indicators - Section C'!E$30:E$121,MATCH('Print View'!$A93&amp;'Print View'!$J$81,'Outcome Indicators - Section C'!$A$30:$A$121&amp;'Outcome Indicators - Section C'!$C$30:$C$121,0)),""),"")</f>
        <v/>
      </c>
      <c r="K94" s="657"/>
      <c r="L94" s="659"/>
      <c r="M94" s="661"/>
      <c r="N94" s="313" t="str">
        <f t="array" ref="N94">IFERROR(IF(INDEX('Outcome Indicators - Section C'!E$30:E$121,MATCH('Print View'!$A93&amp;'Print View'!$N$81,'Outcome Indicators - Section C'!$A$30:$A$121&amp;'Outcome Indicators - Section C'!$C$30:$C$121,0))&lt;&gt;"",INDEX('Outcome Indicators - Section C'!E$30:E$121,MATCH('Print View'!$A93&amp;'Print View'!$N$81,'Outcome Indicators - Section C'!$A$30:$A$121&amp;'Outcome Indicators - Section C'!$C$30:$C$121,0)),""),"")</f>
        <v/>
      </c>
      <c r="O94" s="657"/>
      <c r="P94" s="659"/>
      <c r="Q94" s="661"/>
      <c r="R94" s="313" t="str">
        <f t="array" ref="R94">IFERROR(IF(INDEX('Outcome Indicators - Section C'!E$30:E$121,MATCH('Print View'!$A93&amp;'Print View'!$R$81,'Outcome Indicators - Section C'!$A$30:$A$121&amp;'Outcome Indicators - Section C'!$C$30:$C$121,0))&lt;&gt;"",INDEX('Outcome Indicators - Section C'!E$30:E$121,MATCH('Print View'!$A93&amp;'Print View'!$R$81,'Outcome Indicators - Section C'!$A$30:$A$121&amp;'Outcome Indicators - Section C'!$C$30:$C$121,0)),""),"")</f>
        <v/>
      </c>
      <c r="S94" s="657"/>
      <c r="T94" s="659"/>
      <c r="U94" s="661"/>
      <c r="V94" s="313" t="str">
        <f t="array" ref="V94">IFERROR(IF(INDEX('Outcome Indicators - Section C'!E$30:E$121,MATCH('Print View'!$A93&amp;'Print View'!$V$81,'Outcome Indicators - Section C'!$A$30:$A$121&amp;'Outcome Indicators - Section C'!$C$30:$C$121,0))&lt;&gt;"",INDEX('Outcome Indicators - Section C'!E$30:E$121,MATCH('Print View'!$A93&amp;'Print View'!$V$81,'Outcome Indicators - Section C'!$A$30:$A$121&amp;'Outcome Indicators - Section C'!$C$30:$C$121,0)),""),"")</f>
        <v/>
      </c>
      <c r="W94" s="657"/>
      <c r="X94" s="659"/>
      <c r="Y94" s="661"/>
      <c r="Z94" s="313" t="str">
        <f t="array" ref="Z94">IFERROR(IF(INDEX('Outcome Indicators - Section C'!E$30:E$121,MATCH('Print View'!$A93&amp;'Print View'!$Z$81,'Outcome Indicators - Section C'!$A$30:$A$121&amp;'Outcome Indicators - Section C'!$C$30:$C$121,0))&lt;&gt;"",INDEX('Outcome Indicators - Section C'!E$30:E$121,MATCH('Print View'!$A93&amp;'Print View'!$Z$81,'Outcome Indicators - Section C'!$A$30:$A$121&amp;'Outcome Indicators - Section C'!$C$30:$C$121,0)),""),"")</f>
        <v/>
      </c>
      <c r="AA94" s="657"/>
      <c r="AB94" s="659"/>
      <c r="AC94" s="661"/>
      <c r="AD94" s="279"/>
      <c r="AE94" s="262"/>
      <c r="AF94" s="262"/>
      <c r="AG94" s="262"/>
      <c r="AH94" s="262"/>
      <c r="AI94" s="262"/>
      <c r="AJ94" s="263" t="s">
        <v>287</v>
      </c>
    </row>
    <row r="95" spans="1:36" ht="60" customHeight="1" x14ac:dyDescent="0.55000000000000004">
      <c r="A95" s="653">
        <v>7</v>
      </c>
      <c r="B95" s="654" t="str">
        <f>IFERROR(IF(INDEX('Outcome Indicators - Section C'!B$10:B$26,MATCH('Print View'!$A95,'Outcome Indicators - Section C'!$A$10:$A$26,0))&lt;&gt;"",INDEX('Outcome Indicators - Section C'!B$10:B$26,MATCH('Print View'!$A95,'Outcome Indicators - Section C'!$A$10:$A$26,0)),""),"")</f>
        <v/>
      </c>
      <c r="C95" s="654" t="str">
        <f>IFERROR(IF(INDEX('Outcome Indicators - Section C'!C$10:C$26,MATCH('Print View'!$A95,'Outcome Indicators - Section C'!$A$10:$A$26,0))&lt;&gt;"",INDEX('Outcome Indicators - Section C'!C$10:C$26,MATCH('Print View'!$A95,'Outcome Indicators - Section C'!$A$10:$A$26,0)),""),"")</f>
        <v/>
      </c>
      <c r="D95" s="654" t="str">
        <f>IFERROR(IF(INDEX('Outcome Indicators - Section C'!D$10:D$26,MATCH('Print View'!$A95,'Outcome Indicators - Section C'!$A$10:$A$26,0))&lt;&gt;"",INDEX('Outcome Indicators - Section C'!D$10:D$26,MATCH('Print View'!$A95,'Outcome Indicators - Section C'!$A$10:$A$26,0)),""),"")</f>
        <v/>
      </c>
      <c r="E95" s="654" t="str">
        <f>IFERROR(IF(INDEX('Outcome Indicators - Section C'!E$10:E$26,MATCH('Print View'!$A95,'Outcome Indicators - Section C'!$A$10:$A$26,0))&lt;&gt;"",INDEX('Outcome Indicators - Section C'!E$10:E$26,MATCH('Print View'!$A95,'Outcome Indicators - Section C'!$A$10:$A$26,0)),""),"")</f>
        <v/>
      </c>
      <c r="F95" s="654" t="str">
        <f>IFERROR(IF(INDEX('Outcome Indicators - Section C'!F$10:F$26,MATCH('Print View'!$A95,'Outcome Indicators - Section C'!$A$10:$A$26,0))&lt;&gt;"",INDEX('Outcome Indicators - Section C'!F$10:F$26,MATCH('Print View'!$A95,'Outcome Indicators - Section C'!$A$10:$A$26,0)),""),"")</f>
        <v/>
      </c>
      <c r="G95" s="654" t="str">
        <f>IFERROR(IF(INDEX('Outcome Indicators - Section C'!G$10:G$26,MATCH('Print View'!$A95,'Outcome Indicators - Section C'!$A$10:$A$26,0))&lt;&gt;"",INDEX('Outcome Indicators - Section C'!G$10:G$26,MATCH('Print View'!$A95,'Outcome Indicators - Section C'!$A$10:$A$26,0)),""),"")</f>
        <v/>
      </c>
      <c r="H95" s="662" t="str">
        <f>IFERROR(IF(INDEX('Outcome Indicators - Section C'!H$10:H$26,MATCH('Print View'!$A95,'Outcome Indicators - Section C'!$A$10:$A$26,0))&lt;&gt;"",INDEX('Outcome Indicators - Section C'!H$10:H$26,MATCH('Print View'!$A95,'Outcome Indicators - Section C'!$A$10:$A$26,0)),""),"")</f>
        <v/>
      </c>
      <c r="I95" s="607">
        <f>IFERROR(IF(INDEX('Outcome Indicators - Section C'!A$10:A$26,MATCH('Print View'!$A95,'Outcome Indicators - Section C'!$A$10:$A$26,0))&lt;&gt;"",INDEX('Outcome Indicators - Section C'!A$10:A$26,MATCH('Print View'!$A95,'Outcome Indicators - Section C'!$A$10:$A$26,0)),""),"")</f>
        <v>7</v>
      </c>
      <c r="J95" s="284" t="str">
        <f t="array" ref="J95">IFERROR(IF(INDEX('Outcome Indicators - Section C'!D$30:D$121,MATCH('Print View'!$A95&amp;'Print View'!$J$81,'Outcome Indicators - Section C'!$A$30:$A$121&amp;'Outcome Indicators - Section C'!$C$30:$C$121,0))&lt;&gt;"",INDEX('Outcome Indicators - Section C'!D$30:D$121,MATCH('Print View'!$A95&amp;'Print View'!$J$81,'Outcome Indicators - Section C'!$A$30:$A$121&amp;'Outcome Indicators - Section C'!$C$30:$C$121,0)),""),"")</f>
        <v/>
      </c>
      <c r="K95" s="603" t="str">
        <f t="array" ref="K95">IFERROR(IF(INDEX('Outcome Indicators - Section C'!F$30:F$121,MATCH('Print View'!$A95&amp;'Print View'!$J$81,'Outcome Indicators - Section C'!$A$30:$A$121&amp;'Outcome Indicators - Section C'!$C$30:$C$121,0))&lt;&gt;"",INDEX('Outcome Indicators - Section C'!F$30:F$121,MATCH('Print View'!$A95&amp;'Print View'!$J$81,'Outcome Indicators - Section C'!$A$30:$A$121&amp;'Outcome Indicators - Section C'!$C$30:$C$121,0)),""),"")</f>
        <v/>
      </c>
      <c r="L95" s="605" t="str">
        <f t="array" ref="L95">IFERROR(IF(INDEX('Outcome Indicators - Section C'!G$30:G$121,MATCH('Print View'!$A95&amp;'Print View'!$J$81,'Outcome Indicators - Section C'!$A$30:$A$121&amp;'Outcome Indicators - Section C'!$C$30:$C$121,0))&lt;&gt;"",INDEX('Outcome Indicators - Section C'!G$30:G$121,MATCH('Print View'!$A95&amp;'Print View'!$J$81,'Outcome Indicators - Section C'!$A$30:$A$121&amp;'Outcome Indicators - Section C'!$C$30:$C$121,0)),""),"")</f>
        <v/>
      </c>
      <c r="M95" s="607" t="str">
        <f t="array" ref="M95">IFERROR(IF(INDEX('Outcome Indicators - Section C'!H$30:H$121,MATCH('Print View'!$A95&amp;'Print View'!$J$81,'Outcome Indicators - Section C'!$A$30:$A$121&amp;'Outcome Indicators - Section C'!$C$30:$C$121,0))&lt;&gt;"",INDEX('Outcome Indicators - Section C'!H$30:H$121,MATCH('Print View'!$A95&amp;'Print View'!$J$81,'Outcome Indicators - Section C'!$A$30:$A$121&amp;'Outcome Indicators - Section C'!$C$30:$C$121,0)),""),"")</f>
        <v/>
      </c>
      <c r="N95" s="284" t="str">
        <f t="array" ref="N95">IFERROR(IF(INDEX('Outcome Indicators - Section C'!D$30:D$121,MATCH('Print View'!$A95&amp;'Print View'!$N$81,'Outcome Indicators - Section C'!$A$30:$A$121&amp;'Outcome Indicators - Section C'!$C$30:$C$121,0))&lt;&gt;"",INDEX('Outcome Indicators - Section C'!D$30:D$121,MATCH('Print View'!$A95&amp;'Print View'!$N$81,'Outcome Indicators - Section C'!$A$30:$A$121&amp;'Outcome Indicators - Section C'!$C$30:$C$121,0)),""),"")</f>
        <v/>
      </c>
      <c r="O95" s="603" t="str">
        <f t="array" ref="O95">IFERROR(IF(INDEX('Outcome Indicators - Section C'!F$30:F$121,MATCH('Print View'!$A95&amp;'Print View'!$N$81,'Outcome Indicators - Section C'!$A$30:$A$121&amp;'Outcome Indicators - Section C'!$C$30:$C$121,0))&lt;&gt;"",INDEX('Outcome Indicators - Section C'!F$30:F$121,MATCH('Print View'!$A95&amp;'Print View'!$N$81,'Outcome Indicators - Section C'!$A$30:$A$121&amp;'Outcome Indicators - Section C'!$C$30:$C$121,0)),""),"")</f>
        <v/>
      </c>
      <c r="P95" s="605" t="str">
        <f t="array" ref="P95">IFERROR(IF(INDEX('Outcome Indicators - Section C'!G$30:G$121,MATCH('Print View'!$A95&amp;'Print View'!$N$81,'Outcome Indicators - Section C'!$A$30:$A$121&amp;'Outcome Indicators - Section C'!$C$30:$C$121,0))&lt;&gt;"",INDEX('Outcome Indicators - Section C'!G$30:G$121,MATCH('Print View'!$A95&amp;'Print View'!$N$81,'Outcome Indicators - Section C'!$A$30:$A$121&amp;'Outcome Indicators - Section C'!$C$30:$C$121,0)),""),"")</f>
        <v/>
      </c>
      <c r="Q95" s="607" t="str">
        <f t="array" ref="Q95">IFERROR(IF(INDEX('Outcome Indicators - Section C'!H$30:H$121,MATCH('Print View'!$A95&amp;'Print View'!$N$81,'Outcome Indicators - Section C'!$A$30:$A$121&amp;'Outcome Indicators - Section C'!$C$30:$C$121,0))&lt;&gt;"",INDEX('Outcome Indicators - Section C'!H$30:H$121,MATCH('Print View'!$A95&amp;'Print View'!$N$81,'Outcome Indicators - Section C'!$A$30:$A$121&amp;'Outcome Indicators - Section C'!$C$30:$C$121,0)),""),"")</f>
        <v/>
      </c>
      <c r="R95" s="284" t="str">
        <f t="array" ref="R95">IFERROR(IF(INDEX('Outcome Indicators - Section C'!D$30:D$121,MATCH('Print View'!$A95&amp;'Print View'!$R$81,'Outcome Indicators - Section C'!$A$30:$A$121&amp;'Outcome Indicators - Section C'!$C$30:$C$121,0))&lt;&gt;"",INDEX('Outcome Indicators - Section C'!D$30:D$121,MATCH('Print View'!$A95&amp;'Print View'!$R$81,'Outcome Indicators - Section C'!$A$30:$A$121&amp;'Outcome Indicators - Section C'!$C$30:$C$121,0)),""),"")</f>
        <v/>
      </c>
      <c r="S95" s="603" t="str">
        <f t="array" ref="S95">IFERROR(IF(INDEX('Outcome Indicators - Section C'!F$30:F$121,MATCH('Print View'!$A95&amp;'Print View'!$R$81,'Outcome Indicators - Section C'!$A$30:$A$121&amp;'Outcome Indicators - Section C'!$C$30:$C$121,0))&lt;&gt;"",INDEX('Outcome Indicators - Section C'!F$30:F$121,MATCH('Print View'!$A95&amp;'Print View'!$R$81,'Outcome Indicators - Section C'!$A$30:$A$121&amp;'Outcome Indicators - Section C'!$C$30:$C$121,0)),""),"")</f>
        <v/>
      </c>
      <c r="T95" s="605" t="str">
        <f t="array" ref="T95">IFERROR(IF(INDEX('Outcome Indicators - Section C'!G$30:G$121,MATCH('Print View'!$A95&amp;'Print View'!$R$81,'Outcome Indicators - Section C'!$A$30:$A$121&amp;'Outcome Indicators - Section C'!$C$30:$C$121,0))&lt;&gt;"",INDEX('Outcome Indicators - Section C'!G$30:G$121,MATCH('Print View'!$A95&amp;'Print View'!$R$81,'Outcome Indicators - Section C'!$A$30:$A$121&amp;'Outcome Indicators - Section C'!$C$30:$C$121,0)),""),"")</f>
        <v/>
      </c>
      <c r="U95" s="607" t="str">
        <f t="array" ref="U95">IFERROR(IF(INDEX('Outcome Indicators - Section C'!H$30:H$121,MATCH('Print View'!$A95&amp;'Print View'!$R$81,'Outcome Indicators - Section C'!$A$30:$A$121&amp;'Outcome Indicators - Section C'!$C$30:$C$121,0))&lt;&gt;"",INDEX('Outcome Indicators - Section C'!H$30:H$121,MATCH('Print View'!$A95&amp;'Print View'!$R$81,'Outcome Indicators - Section C'!$A$30:$A$121&amp;'Outcome Indicators - Section C'!$C$30:$C$121,0)),""),"")</f>
        <v/>
      </c>
      <c r="V95" s="284" t="str">
        <f t="array" ref="V95">IFERROR(IF(INDEX('Outcome Indicators - Section C'!D$30:D$121,MATCH('Print View'!$A95&amp;'Print View'!$V$81,'Outcome Indicators - Section C'!$A$30:$A$121&amp;'Outcome Indicators - Section C'!$C$30:$C$121,0))&lt;&gt;"",INDEX('Outcome Indicators - Section C'!D$30:D$121,MATCH('Print View'!$A95&amp;'Print View'!$V$81,'Outcome Indicators - Section C'!$A$30:$A$121&amp;'Outcome Indicators - Section C'!$C$30:$C$121,0)),""),"")</f>
        <v/>
      </c>
      <c r="W95" s="603" t="str">
        <f t="array" ref="W95">IFERROR(IF(INDEX('Outcome Indicators - Section C'!F$30:F$121,MATCH('Print View'!$A95&amp;'Print View'!$V$81,'Outcome Indicators - Section C'!$A$30:$A$121&amp;'Outcome Indicators - Section C'!$C$30:$C$121,0))&lt;&gt;"",INDEX('Outcome Indicators - Section C'!F$30:F$121,MATCH('Print View'!$A95&amp;'Print View'!$V$81,'Outcome Indicators - Section C'!$A$30:$A$121&amp;'Outcome Indicators - Section C'!$C$30:$C$121,0)),""),"")</f>
        <v/>
      </c>
      <c r="X95" s="605" t="str">
        <f t="array" ref="X95">IFERROR(IF(INDEX('Outcome Indicators - Section C'!G$30:G$121,MATCH('Print View'!$A95&amp;'Print View'!$V$81,'Outcome Indicators - Section C'!$A$30:$A$121&amp;'Outcome Indicators - Section C'!$C$30:$C$121,0))&lt;&gt;"",INDEX('Outcome Indicators - Section C'!G$30:G$121,MATCH('Print View'!$A95&amp;'Print View'!$V$81,'Outcome Indicators - Section C'!$A$30:$A$121&amp;'Outcome Indicators - Section C'!$C$30:$C$121,0)),""),"")</f>
        <v/>
      </c>
      <c r="Y95" s="607" t="str">
        <f t="array" ref="Y95">IFERROR(IF(INDEX('Outcome Indicators - Section C'!H$30:H$121,MATCH('Print View'!$A95&amp;'Print View'!$V$81,'Outcome Indicators - Section C'!$A$30:$A$121&amp;'Outcome Indicators - Section C'!$C$30:$C$121,0))&lt;&gt;"",INDEX('Outcome Indicators - Section C'!H$30:H$121,MATCH('Print View'!$A95&amp;'Print View'!$V$81,'Outcome Indicators - Section C'!$A$30:$A$121&amp;'Outcome Indicators - Section C'!$C$30:$C$121,0)),""),"")</f>
        <v/>
      </c>
      <c r="Z95" s="284" t="str">
        <f t="array" ref="Z95">IFERROR(IF(INDEX('Outcome Indicators - Section C'!D$30:D$121,MATCH('Print View'!$A95&amp;'Print View'!$Z$81,'Outcome Indicators - Section C'!$A$30:$A$121&amp;'Outcome Indicators - Section C'!$C$30:$C$121,0))&lt;&gt;"",INDEX('Outcome Indicators - Section C'!D$30:D$121,MATCH('Print View'!$A95&amp;'Print View'!$Z$81,'Outcome Indicators - Section C'!$A$30:$A$121&amp;'Outcome Indicators - Section C'!$C$30:$C$121,0)),""),"")</f>
        <v/>
      </c>
      <c r="AA95" s="603" t="str">
        <f t="array" ref="AA95">IFERROR(IF(INDEX('Outcome Indicators - Section C'!F$30:F$121,MATCH('Print View'!$A95&amp;'Print View'!$Z$81,'Outcome Indicators - Section C'!$A$30:$A$121&amp;'Outcome Indicators - Section C'!$C$30:$C$121,0))&lt;&gt;"",INDEX('Outcome Indicators - Section C'!F$30:F$121,MATCH('Print View'!$A95&amp;'Print View'!$Z$81,'Outcome Indicators - Section C'!$A$30:$A$121&amp;'Outcome Indicators - Section C'!$C$30:$C$121,0)),""),"")</f>
        <v/>
      </c>
      <c r="AB95" s="605" t="str">
        <f t="array" ref="AB95">IFERROR(IF(INDEX('Outcome Indicators - Section C'!G$30:G$121,MATCH('Print View'!$A95&amp;'Print View'!$Z$81,'Outcome Indicators - Section C'!$A$30:$A$121&amp;'Outcome Indicators - Section C'!$C$30:$C$121,0))&lt;&gt;"",INDEX('Outcome Indicators - Section C'!G$30:G$121,MATCH('Print View'!$A95&amp;'Print View'!$Z$81,'Outcome Indicators - Section C'!$A$30:$A$121&amp;'Outcome Indicators - Section C'!$C$30:$C$121,0)),""),"")</f>
        <v/>
      </c>
      <c r="AC95" s="607" t="str">
        <f t="array" ref="AC95">IFERROR(IF(INDEX('Outcome Indicators - Section C'!H$30:H$121,MATCH('Print View'!$A95&amp;'Print View'!$Z$81,'Outcome Indicators - Section C'!$A$30:$A$121&amp;'Outcome Indicators - Section C'!$C$30:$C$121,0))&lt;&gt;"",INDEX('Outcome Indicators - Section C'!H$30:H$121,MATCH('Print View'!$A95&amp;'Print View'!$Z$81,'Outcome Indicators - Section C'!$A$30:$A$121&amp;'Outcome Indicators - Section C'!$C$30:$C$121,0)),""),"")</f>
        <v/>
      </c>
      <c r="AD95" s="276"/>
      <c r="AE95" s="256"/>
      <c r="AF95" s="256"/>
      <c r="AG95" s="256"/>
      <c r="AH95" s="256"/>
      <c r="AI95" s="267"/>
      <c r="AJ95" s="664" t="s">
        <v>287</v>
      </c>
    </row>
    <row r="96" spans="1:36" ht="60" customHeight="1" x14ac:dyDescent="0.3">
      <c r="A96" s="653"/>
      <c r="B96" s="655"/>
      <c r="C96" s="655"/>
      <c r="D96" s="655"/>
      <c r="E96" s="655"/>
      <c r="F96" s="655"/>
      <c r="G96" s="655"/>
      <c r="H96" s="663"/>
      <c r="I96" s="608"/>
      <c r="J96" s="285" t="str">
        <f t="array" ref="J96">IFERROR(IF(INDEX('Outcome Indicators - Section C'!E$30:E$121,MATCH('Print View'!$A95&amp;'Print View'!$J$81,'Outcome Indicators - Section C'!$A$30:$A$121&amp;'Outcome Indicators - Section C'!$C$30:$C$121,0))&lt;&gt;"",INDEX('Outcome Indicators - Section C'!E$30:E$121,MATCH('Print View'!$A95&amp;'Print View'!$J$81,'Outcome Indicators - Section C'!$A$30:$A$121&amp;'Outcome Indicators - Section C'!$C$30:$C$121,0)),""),"")</f>
        <v/>
      </c>
      <c r="K96" s="604"/>
      <c r="L96" s="606"/>
      <c r="M96" s="608"/>
      <c r="N96" s="285" t="str">
        <f t="array" ref="N96">IFERROR(IF(INDEX('Outcome Indicators - Section C'!E$30:E$121,MATCH('Print View'!$A95&amp;'Print View'!$N$81,'Outcome Indicators - Section C'!$A$30:$A$121&amp;'Outcome Indicators - Section C'!$C$30:$C$121,0))&lt;&gt;"",INDEX('Outcome Indicators - Section C'!E$30:E$121,MATCH('Print View'!$A95&amp;'Print View'!$N$81,'Outcome Indicators - Section C'!$A$30:$A$121&amp;'Outcome Indicators - Section C'!$C$30:$C$121,0)),""),"")</f>
        <v/>
      </c>
      <c r="O96" s="604"/>
      <c r="P96" s="606"/>
      <c r="Q96" s="608"/>
      <c r="R96" s="285" t="str">
        <f t="array" ref="R96">IFERROR(IF(INDEX('Outcome Indicators - Section C'!E$30:E$121,MATCH('Print View'!$A95&amp;'Print View'!$R$81,'Outcome Indicators - Section C'!$A$30:$A$121&amp;'Outcome Indicators - Section C'!$C$30:$C$121,0))&lt;&gt;"",INDEX('Outcome Indicators - Section C'!E$30:E$121,MATCH('Print View'!$A95&amp;'Print View'!$R$81,'Outcome Indicators - Section C'!$A$30:$A$121&amp;'Outcome Indicators - Section C'!$C$30:$C$121,0)),""),"")</f>
        <v/>
      </c>
      <c r="S96" s="604"/>
      <c r="T96" s="606"/>
      <c r="U96" s="608"/>
      <c r="V96" s="285" t="str">
        <f t="array" ref="V96">IFERROR(IF(INDEX('Outcome Indicators - Section C'!E$30:E$121,MATCH('Print View'!$A95&amp;'Print View'!$V$81,'Outcome Indicators - Section C'!$A$30:$A$121&amp;'Outcome Indicators - Section C'!$C$30:$C$121,0))&lt;&gt;"",INDEX('Outcome Indicators - Section C'!E$30:E$121,MATCH('Print View'!$A95&amp;'Print View'!$V$81,'Outcome Indicators - Section C'!$A$30:$A$121&amp;'Outcome Indicators - Section C'!$C$30:$C$121,0)),""),"")</f>
        <v/>
      </c>
      <c r="W96" s="604"/>
      <c r="X96" s="606"/>
      <c r="Y96" s="608"/>
      <c r="Z96" s="285" t="str">
        <f t="array" ref="Z96">IFERROR(IF(INDEX('Outcome Indicators - Section C'!E$30:E$121,MATCH('Print View'!$A95&amp;'Print View'!$Z$81,'Outcome Indicators - Section C'!$A$30:$A$121&amp;'Outcome Indicators - Section C'!$C$30:$C$121,0))&lt;&gt;"",INDEX('Outcome Indicators - Section C'!E$30:E$121,MATCH('Print View'!$A95&amp;'Print View'!$Z$81,'Outcome Indicators - Section C'!$A$30:$A$121&amp;'Outcome Indicators - Section C'!$C$30:$C$121,0)),""),"")</f>
        <v/>
      </c>
      <c r="AA96" s="604"/>
      <c r="AB96" s="606"/>
      <c r="AC96" s="608"/>
      <c r="AD96" s="277"/>
      <c r="AE96" s="258"/>
      <c r="AF96" s="258"/>
      <c r="AG96" s="258"/>
      <c r="AH96" s="258"/>
      <c r="AI96" s="267"/>
      <c r="AJ96" s="664" t="s">
        <v>287</v>
      </c>
    </row>
    <row r="97" spans="1:36" ht="60" customHeight="1" x14ac:dyDescent="0.55000000000000004">
      <c r="A97" s="609">
        <v>8</v>
      </c>
      <c r="B97" s="610" t="str">
        <f>IFERROR(IF(INDEX('Outcome Indicators - Section C'!B$10:B$26,MATCH('Print View'!$A97,'Outcome Indicators - Section C'!$A$10:$A$26,0))&lt;&gt;"",INDEX('Outcome Indicators - Section C'!B$10:B$26,MATCH('Print View'!$A97,'Outcome Indicators - Section C'!$A$10:$A$26,0)),""),"")</f>
        <v/>
      </c>
      <c r="C97" s="610" t="str">
        <f>IFERROR(IF(INDEX('Outcome Indicators - Section C'!C$10:C$26,MATCH('Print View'!$A97,'Outcome Indicators - Section C'!$A$10:$A$26,0))&lt;&gt;"",INDEX('Outcome Indicators - Section C'!C$10:C$26,MATCH('Print View'!$A97,'Outcome Indicators - Section C'!$A$10:$A$26,0)),""),"")</f>
        <v/>
      </c>
      <c r="D97" s="610" t="str">
        <f>IFERROR(IF(INDEX('Outcome Indicators - Section C'!D$10:D$26,MATCH('Print View'!$A97,'Outcome Indicators - Section C'!$A$10:$A$26,0))&lt;&gt;"",INDEX('Outcome Indicators - Section C'!D$10:D$26,MATCH('Print View'!$A97,'Outcome Indicators - Section C'!$A$10:$A$26,0)),""),"")</f>
        <v/>
      </c>
      <c r="E97" s="610" t="str">
        <f>IFERROR(IF(INDEX('Outcome Indicators - Section C'!E$10:E$26,MATCH('Print View'!$A97,'Outcome Indicators - Section C'!$A$10:$A$26,0))&lt;&gt;"",INDEX('Outcome Indicators - Section C'!E$10:E$26,MATCH('Print View'!$A97,'Outcome Indicators - Section C'!$A$10:$A$26,0)),""),"")</f>
        <v/>
      </c>
      <c r="F97" s="610" t="str">
        <f>IFERROR(IF(INDEX('Outcome Indicators - Section C'!F$10:F$26,MATCH('Print View'!$A97,'Outcome Indicators - Section C'!$A$10:$A$26,0))&lt;&gt;"",INDEX('Outcome Indicators - Section C'!F$10:F$26,MATCH('Print View'!$A97,'Outcome Indicators - Section C'!$A$10:$A$26,0)),""),"")</f>
        <v/>
      </c>
      <c r="G97" s="610" t="str">
        <f>IFERROR(IF(INDEX('Outcome Indicators - Section C'!G$10:G$26,MATCH('Print View'!$A97,'Outcome Indicators - Section C'!$A$10:$A$26,0))&lt;&gt;"",INDEX('Outcome Indicators - Section C'!G$10:G$26,MATCH('Print View'!$A97,'Outcome Indicators - Section C'!$A$10:$A$26,0)),""),"")</f>
        <v/>
      </c>
      <c r="H97" s="610" t="str">
        <f>IFERROR(IF(INDEX('Outcome Indicators - Section C'!H$10:H$26,MATCH('Print View'!$A97,'Outcome Indicators - Section C'!$A$10:$A$26,0))&lt;&gt;"",INDEX('Outcome Indicators - Section C'!H$10:H$26,MATCH('Print View'!$A97,'Outcome Indicators - Section C'!$A$10:$A$26,0)),""),"")</f>
        <v/>
      </c>
      <c r="I97" s="612">
        <f>IFERROR(IF(INDEX('Outcome Indicators - Section C'!A$10:A$26,MATCH('Print View'!$A97,'Outcome Indicators - Section C'!$A$10:$A$26,0))&lt;&gt;"",INDEX('Outcome Indicators - Section C'!A$10:A$26,MATCH('Print View'!$A97,'Outcome Indicators - Section C'!$A$10:$A$26,0)),""),"")</f>
        <v>8</v>
      </c>
      <c r="J97" s="312" t="str">
        <f t="array" ref="J97">IFERROR(IF(INDEX('Outcome Indicators - Section C'!D$30:D$121,MATCH('Print View'!$A97&amp;'Print View'!$J$81,'Outcome Indicators - Section C'!$A$30:$A$121&amp;'Outcome Indicators - Section C'!$C$30:$C$121,0))&lt;&gt;"",INDEX('Outcome Indicators - Section C'!D$30:D$121,MATCH('Print View'!$A97&amp;'Print View'!$J$81,'Outcome Indicators - Section C'!$A$30:$A$121&amp;'Outcome Indicators - Section C'!$C$30:$C$121,0)),""),"")</f>
        <v/>
      </c>
      <c r="K97" s="656" t="str">
        <f t="array" ref="K97">IFERROR(IF(INDEX('Outcome Indicators - Section C'!F$30:F$121,MATCH('Print View'!$A97&amp;'Print View'!$J$81,'Outcome Indicators - Section C'!$A$30:$A$121&amp;'Outcome Indicators - Section C'!$C$30:$C$121,0))&lt;&gt;"",INDEX('Outcome Indicators - Section C'!F$30:F$121,MATCH('Print View'!$A97&amp;'Print View'!$J$81,'Outcome Indicators - Section C'!$A$30:$A$121&amp;'Outcome Indicators - Section C'!$C$30:$C$121,0)),""),"")</f>
        <v/>
      </c>
      <c r="L97" s="658" t="str">
        <f t="array" ref="L97">IFERROR(IF(INDEX('Outcome Indicators - Section C'!G$30:G$121,MATCH('Print View'!$A97&amp;'Print View'!$J$81,'Outcome Indicators - Section C'!$A$30:$A$121&amp;'Outcome Indicators - Section C'!$C$30:$C$121,0))&lt;&gt;"",INDEX('Outcome Indicators - Section C'!G$30:G$121,MATCH('Print View'!$A97&amp;'Print View'!$J$81,'Outcome Indicators - Section C'!$A$30:$A$121&amp;'Outcome Indicators - Section C'!$C$30:$C$121,0)),""),"")</f>
        <v/>
      </c>
      <c r="M97" s="660" t="str">
        <f t="array" ref="M97">IFERROR(IF(INDEX('Outcome Indicators - Section C'!H$30:H$121,MATCH('Print View'!$A97&amp;'Print View'!$J$81,'Outcome Indicators - Section C'!$A$30:$A$121&amp;'Outcome Indicators - Section C'!$C$30:$C$121,0))&lt;&gt;"",INDEX('Outcome Indicators - Section C'!H$30:H$121,MATCH('Print View'!$A97&amp;'Print View'!$J$81,'Outcome Indicators - Section C'!$A$30:$A$121&amp;'Outcome Indicators - Section C'!$C$30:$C$121,0)),""),"")</f>
        <v/>
      </c>
      <c r="N97" s="312" t="str">
        <f t="array" ref="N97">IFERROR(IF(INDEX('Outcome Indicators - Section C'!D$30:D$121,MATCH('Print View'!$A97&amp;'Print View'!$N$81,'Outcome Indicators - Section C'!$A$30:$A$121&amp;'Outcome Indicators - Section C'!$C$30:$C$121,0))&lt;&gt;"",INDEX('Outcome Indicators - Section C'!D$30:D$121,MATCH('Print View'!$A97&amp;'Print View'!$N$81,'Outcome Indicators - Section C'!$A$30:$A$121&amp;'Outcome Indicators - Section C'!$C$30:$C$121,0)),""),"")</f>
        <v/>
      </c>
      <c r="O97" s="656" t="str">
        <f t="array" ref="O97">IFERROR(IF(INDEX('Outcome Indicators - Section C'!F$30:F$121,MATCH('Print View'!$A97&amp;'Print View'!$N$81,'Outcome Indicators - Section C'!$A$30:$A$121&amp;'Outcome Indicators - Section C'!$C$30:$C$121,0))&lt;&gt;"",INDEX('Outcome Indicators - Section C'!F$30:F$121,MATCH('Print View'!$A97&amp;'Print View'!$N$81,'Outcome Indicators - Section C'!$A$30:$A$121&amp;'Outcome Indicators - Section C'!$C$30:$C$121,0)),""),"")</f>
        <v/>
      </c>
      <c r="P97" s="658" t="str">
        <f t="array" ref="P97">IFERROR(IF(INDEX('Outcome Indicators - Section C'!G$30:G$121,MATCH('Print View'!$A97&amp;'Print View'!$N$81,'Outcome Indicators - Section C'!$A$30:$A$121&amp;'Outcome Indicators - Section C'!$C$30:$C$121,0))&lt;&gt;"",INDEX('Outcome Indicators - Section C'!G$30:G$121,MATCH('Print View'!$A97&amp;'Print View'!$N$81,'Outcome Indicators - Section C'!$A$30:$A$121&amp;'Outcome Indicators - Section C'!$C$30:$C$121,0)),""),"")</f>
        <v/>
      </c>
      <c r="Q97" s="660" t="str">
        <f t="array" ref="Q97">IFERROR(IF(INDEX('Outcome Indicators - Section C'!H$30:H$121,MATCH('Print View'!$A97&amp;'Print View'!$N$81,'Outcome Indicators - Section C'!$A$30:$A$121&amp;'Outcome Indicators - Section C'!$C$30:$C$121,0))&lt;&gt;"",INDEX('Outcome Indicators - Section C'!H$30:H$121,MATCH('Print View'!$A97&amp;'Print View'!$N$81,'Outcome Indicators - Section C'!$A$30:$A$121&amp;'Outcome Indicators - Section C'!$C$30:$C$121,0)),""),"")</f>
        <v/>
      </c>
      <c r="R97" s="312" t="str">
        <f t="array" ref="R97">IFERROR(IF(INDEX('Outcome Indicators - Section C'!D$30:D$121,MATCH('Print View'!$A97&amp;'Print View'!$R$81,'Outcome Indicators - Section C'!$A$30:$A$121&amp;'Outcome Indicators - Section C'!$C$30:$C$121,0))&lt;&gt;"",INDEX('Outcome Indicators - Section C'!D$30:D$121,MATCH('Print View'!$A97&amp;'Print View'!$R$81,'Outcome Indicators - Section C'!$A$30:$A$121&amp;'Outcome Indicators - Section C'!$C$30:$C$121,0)),""),"")</f>
        <v/>
      </c>
      <c r="S97" s="656" t="str">
        <f t="array" ref="S97">IFERROR(IF(INDEX('Outcome Indicators - Section C'!F$30:F$121,MATCH('Print View'!$A97&amp;'Print View'!$R$81,'Outcome Indicators - Section C'!$A$30:$A$121&amp;'Outcome Indicators - Section C'!$C$30:$C$121,0))&lt;&gt;"",INDEX('Outcome Indicators - Section C'!F$30:F$121,MATCH('Print View'!$A97&amp;'Print View'!$R$81,'Outcome Indicators - Section C'!$A$30:$A$121&amp;'Outcome Indicators - Section C'!$C$30:$C$121,0)),""),"")</f>
        <v/>
      </c>
      <c r="T97" s="658" t="str">
        <f t="array" ref="T97">IFERROR(IF(INDEX('Outcome Indicators - Section C'!G$30:G$121,MATCH('Print View'!$A97&amp;'Print View'!$R$81,'Outcome Indicators - Section C'!$A$30:$A$121&amp;'Outcome Indicators - Section C'!$C$30:$C$121,0))&lt;&gt;"",INDEX('Outcome Indicators - Section C'!G$30:G$121,MATCH('Print View'!$A97&amp;'Print View'!$R$81,'Outcome Indicators - Section C'!$A$30:$A$121&amp;'Outcome Indicators - Section C'!$C$30:$C$121,0)),""),"")</f>
        <v/>
      </c>
      <c r="U97" s="660" t="str">
        <f t="array" ref="U97">IFERROR(IF(INDEX('Outcome Indicators - Section C'!H$30:H$121,MATCH('Print View'!$A97&amp;'Print View'!$R$81,'Outcome Indicators - Section C'!$A$30:$A$121&amp;'Outcome Indicators - Section C'!$C$30:$C$121,0))&lt;&gt;"",INDEX('Outcome Indicators - Section C'!H$30:H$121,MATCH('Print View'!$A97&amp;'Print View'!$R$81,'Outcome Indicators - Section C'!$A$30:$A$121&amp;'Outcome Indicators - Section C'!$C$30:$C$121,0)),""),"")</f>
        <v/>
      </c>
      <c r="V97" s="312" t="str">
        <f t="array" ref="V97">IFERROR(IF(INDEX('Outcome Indicators - Section C'!D$30:D$121,MATCH('Print View'!$A97&amp;'Print View'!$V$81,'Outcome Indicators - Section C'!$A$30:$A$121&amp;'Outcome Indicators - Section C'!$C$30:$C$121,0))&lt;&gt;"",INDEX('Outcome Indicators - Section C'!D$30:D$121,MATCH('Print View'!$A97&amp;'Print View'!$V$81,'Outcome Indicators - Section C'!$A$30:$A$121&amp;'Outcome Indicators - Section C'!$C$30:$C$121,0)),""),"")</f>
        <v/>
      </c>
      <c r="W97" s="656" t="str">
        <f t="array" ref="W97">IFERROR(IF(INDEX('Outcome Indicators - Section C'!F$30:F$121,MATCH('Print View'!$A97&amp;'Print View'!$V$81,'Outcome Indicators - Section C'!$A$30:$A$121&amp;'Outcome Indicators - Section C'!$C$30:$C$121,0))&lt;&gt;"",INDEX('Outcome Indicators - Section C'!F$30:F$121,MATCH('Print View'!$A97&amp;'Print View'!$V$81,'Outcome Indicators - Section C'!$A$30:$A$121&amp;'Outcome Indicators - Section C'!$C$30:$C$121,0)),""),"")</f>
        <v/>
      </c>
      <c r="X97" s="658" t="str">
        <f t="array" ref="X97">IFERROR(IF(INDEX('Outcome Indicators - Section C'!G$30:G$121,MATCH('Print View'!$A97&amp;'Print View'!$V$81,'Outcome Indicators - Section C'!$A$30:$A$121&amp;'Outcome Indicators - Section C'!$C$30:$C$121,0))&lt;&gt;"",INDEX('Outcome Indicators - Section C'!G$30:G$121,MATCH('Print View'!$A97&amp;'Print View'!$V$81,'Outcome Indicators - Section C'!$A$30:$A$121&amp;'Outcome Indicators - Section C'!$C$30:$C$121,0)),""),"")</f>
        <v/>
      </c>
      <c r="Y97" s="660" t="str">
        <f t="array" ref="Y97">IFERROR(IF(INDEX('Outcome Indicators - Section C'!H$30:H$121,MATCH('Print View'!$A97&amp;'Print View'!$V$81,'Outcome Indicators - Section C'!$A$30:$A$121&amp;'Outcome Indicators - Section C'!$C$30:$C$121,0))&lt;&gt;"",INDEX('Outcome Indicators - Section C'!H$30:H$121,MATCH('Print View'!$A97&amp;'Print View'!$V$81,'Outcome Indicators - Section C'!$A$30:$A$121&amp;'Outcome Indicators - Section C'!$C$30:$C$121,0)),""),"")</f>
        <v/>
      </c>
      <c r="Z97" s="312" t="str">
        <f t="array" ref="Z97">IFERROR(IF(INDEX('Outcome Indicators - Section C'!D$30:D$121,MATCH('Print View'!$A97&amp;'Print View'!$Z$81,'Outcome Indicators - Section C'!$A$30:$A$121&amp;'Outcome Indicators - Section C'!$C$30:$C$121,0))&lt;&gt;"",INDEX('Outcome Indicators - Section C'!D$30:D$121,MATCH('Print View'!$A97&amp;'Print View'!$Z$81,'Outcome Indicators - Section C'!$A$30:$A$121&amp;'Outcome Indicators - Section C'!$C$30:$C$121,0)),""),"")</f>
        <v/>
      </c>
      <c r="AA97" s="656" t="str">
        <f t="array" ref="AA97">IFERROR(IF(INDEX('Outcome Indicators - Section C'!F$30:F$121,MATCH('Print View'!$A97&amp;'Print View'!$Z$81,'Outcome Indicators - Section C'!$A$30:$A$121&amp;'Outcome Indicators - Section C'!$C$30:$C$121,0))&lt;&gt;"",INDEX('Outcome Indicators - Section C'!F$30:F$121,MATCH('Print View'!$A97&amp;'Print View'!$Z$81,'Outcome Indicators - Section C'!$A$30:$A$121&amp;'Outcome Indicators - Section C'!$C$30:$C$121,0)),""),"")</f>
        <v/>
      </c>
      <c r="AB97" s="658" t="str">
        <f t="array" ref="AB97">IFERROR(IF(INDEX('Outcome Indicators - Section C'!G$30:G$121,MATCH('Print View'!$A97&amp;'Print View'!$Z$81,'Outcome Indicators - Section C'!$A$30:$A$121&amp;'Outcome Indicators - Section C'!$C$30:$C$121,0))&lt;&gt;"",INDEX('Outcome Indicators - Section C'!G$30:G$121,MATCH('Print View'!$A97&amp;'Print View'!$Z$81,'Outcome Indicators - Section C'!$A$30:$A$121&amp;'Outcome Indicators - Section C'!$C$30:$C$121,0)),""),"")</f>
        <v/>
      </c>
      <c r="AC97" s="660" t="str">
        <f t="array" ref="AC97">IFERROR(IF(INDEX('Outcome Indicators - Section C'!H$30:H$121,MATCH('Print View'!$A97&amp;'Print View'!$Z$81,'Outcome Indicators - Section C'!$A$30:$A$121&amp;'Outcome Indicators - Section C'!$C$30:$C$121,0))&lt;&gt;"",INDEX('Outcome Indicators - Section C'!H$30:H$121,MATCH('Print View'!$A97&amp;'Print View'!$Z$81,'Outcome Indicators - Section C'!$A$30:$A$121&amp;'Outcome Indicators - Section C'!$C$30:$C$121,0)),""),"")</f>
        <v/>
      </c>
      <c r="AD97" s="278"/>
      <c r="AE97" s="260"/>
      <c r="AF97" s="260"/>
      <c r="AG97" s="260"/>
      <c r="AH97" s="260"/>
      <c r="AI97" s="260"/>
      <c r="AJ97" s="261" t="s">
        <v>287</v>
      </c>
    </row>
    <row r="98" spans="1:36" ht="60" customHeight="1" x14ac:dyDescent="0.3">
      <c r="A98" s="609"/>
      <c r="B98" s="611"/>
      <c r="C98" s="611"/>
      <c r="D98" s="611"/>
      <c r="E98" s="611"/>
      <c r="F98" s="611"/>
      <c r="G98" s="611"/>
      <c r="H98" s="611"/>
      <c r="I98" s="613"/>
      <c r="J98" s="313" t="str">
        <f t="array" ref="J98">IFERROR(IF(INDEX('Outcome Indicators - Section C'!E$30:E$121,MATCH('Print View'!$A97&amp;'Print View'!$J$81,'Outcome Indicators - Section C'!$A$30:$A$121&amp;'Outcome Indicators - Section C'!$C$30:$C$121,0))&lt;&gt;"",INDEX('Outcome Indicators - Section C'!E$30:E$121,MATCH('Print View'!$A97&amp;'Print View'!$J$81,'Outcome Indicators - Section C'!$A$30:$A$121&amp;'Outcome Indicators - Section C'!$C$30:$C$121,0)),""),"")</f>
        <v/>
      </c>
      <c r="K98" s="657"/>
      <c r="L98" s="659"/>
      <c r="M98" s="661"/>
      <c r="N98" s="313" t="str">
        <f t="array" ref="N98">IFERROR(IF(INDEX('Outcome Indicators - Section C'!E$30:E$121,MATCH('Print View'!$A97&amp;'Print View'!$N$81,'Outcome Indicators - Section C'!$A$30:$A$121&amp;'Outcome Indicators - Section C'!$C$30:$C$121,0))&lt;&gt;"",INDEX('Outcome Indicators - Section C'!E$30:E$121,MATCH('Print View'!$A97&amp;'Print View'!$N$81,'Outcome Indicators - Section C'!$A$30:$A$121&amp;'Outcome Indicators - Section C'!$C$30:$C$121,0)),""),"")</f>
        <v/>
      </c>
      <c r="O98" s="657"/>
      <c r="P98" s="659"/>
      <c r="Q98" s="661"/>
      <c r="R98" s="313" t="str">
        <f t="array" ref="R98">IFERROR(IF(INDEX('Outcome Indicators - Section C'!E$30:E$121,MATCH('Print View'!$A97&amp;'Print View'!$R$81,'Outcome Indicators - Section C'!$A$30:$A$121&amp;'Outcome Indicators - Section C'!$C$30:$C$121,0))&lt;&gt;"",INDEX('Outcome Indicators - Section C'!E$30:E$121,MATCH('Print View'!$A97&amp;'Print View'!$R$81,'Outcome Indicators - Section C'!$A$30:$A$121&amp;'Outcome Indicators - Section C'!$C$30:$C$121,0)),""),"")</f>
        <v/>
      </c>
      <c r="S98" s="657"/>
      <c r="T98" s="659"/>
      <c r="U98" s="661"/>
      <c r="V98" s="313" t="str">
        <f t="array" ref="V98">IFERROR(IF(INDEX('Outcome Indicators - Section C'!E$30:E$121,MATCH('Print View'!$A97&amp;'Print View'!$V$81,'Outcome Indicators - Section C'!$A$30:$A$121&amp;'Outcome Indicators - Section C'!$C$30:$C$121,0))&lt;&gt;"",INDEX('Outcome Indicators - Section C'!E$30:E$121,MATCH('Print View'!$A97&amp;'Print View'!$V$81,'Outcome Indicators - Section C'!$A$30:$A$121&amp;'Outcome Indicators - Section C'!$C$30:$C$121,0)),""),"")</f>
        <v/>
      </c>
      <c r="W98" s="657"/>
      <c r="X98" s="659"/>
      <c r="Y98" s="661"/>
      <c r="Z98" s="313" t="str">
        <f t="array" ref="Z98">IFERROR(IF(INDEX('Outcome Indicators - Section C'!E$30:E$121,MATCH('Print View'!$A97&amp;'Print View'!$Z$81,'Outcome Indicators - Section C'!$A$30:$A$121&amp;'Outcome Indicators - Section C'!$C$30:$C$121,0))&lt;&gt;"",INDEX('Outcome Indicators - Section C'!E$30:E$121,MATCH('Print View'!$A97&amp;'Print View'!$Z$81,'Outcome Indicators - Section C'!$A$30:$A$121&amp;'Outcome Indicators - Section C'!$C$30:$C$121,0)),""),"")</f>
        <v/>
      </c>
      <c r="AA98" s="657"/>
      <c r="AB98" s="659"/>
      <c r="AC98" s="661"/>
      <c r="AD98" s="279"/>
      <c r="AE98" s="262"/>
      <c r="AF98" s="262"/>
      <c r="AG98" s="262"/>
      <c r="AH98" s="262"/>
      <c r="AI98" s="262"/>
      <c r="AJ98" s="263" t="s">
        <v>287</v>
      </c>
    </row>
    <row r="99" spans="1:36" ht="60" customHeight="1" x14ac:dyDescent="0.55000000000000004">
      <c r="A99" s="653">
        <v>9</v>
      </c>
      <c r="B99" s="654" t="str">
        <f>IFERROR(IF(INDEX('Outcome Indicators - Section C'!B$10:B$26,MATCH('Print View'!$A99,'Outcome Indicators - Section C'!$A$10:$A$26,0))&lt;&gt;"",INDEX('Outcome Indicators - Section C'!B$10:B$26,MATCH('Print View'!$A99,'Outcome Indicators - Section C'!$A$10:$A$26,0)),""),"")</f>
        <v/>
      </c>
      <c r="C99" s="654" t="str">
        <f>IFERROR(IF(INDEX('Outcome Indicators - Section C'!C$10:C$26,MATCH('Print View'!$A99,'Outcome Indicators - Section C'!$A$10:$A$26,0))&lt;&gt;"",INDEX('Outcome Indicators - Section C'!C$10:C$26,MATCH('Print View'!$A99,'Outcome Indicators - Section C'!$A$10:$A$26,0)),""),"")</f>
        <v/>
      </c>
      <c r="D99" s="654" t="str">
        <f>IFERROR(IF(INDEX('Outcome Indicators - Section C'!D$10:D$26,MATCH('Print View'!$A99,'Outcome Indicators - Section C'!$A$10:$A$26,0))&lt;&gt;"",INDEX('Outcome Indicators - Section C'!D$10:D$26,MATCH('Print View'!$A99,'Outcome Indicators - Section C'!$A$10:$A$26,0)),""),"")</f>
        <v/>
      </c>
      <c r="E99" s="654" t="str">
        <f>IFERROR(IF(INDEX('Outcome Indicators - Section C'!E$10:E$26,MATCH('Print View'!$A99,'Outcome Indicators - Section C'!$A$10:$A$26,0))&lt;&gt;"",INDEX('Outcome Indicators - Section C'!E$10:E$26,MATCH('Print View'!$A99,'Outcome Indicators - Section C'!$A$10:$A$26,0)),""),"")</f>
        <v/>
      </c>
      <c r="F99" s="654" t="str">
        <f>IFERROR(IF(INDEX('Outcome Indicators - Section C'!F$10:F$26,MATCH('Print View'!$A99,'Outcome Indicators - Section C'!$A$10:$A$26,0))&lt;&gt;"",INDEX('Outcome Indicators - Section C'!F$10:F$26,MATCH('Print View'!$A99,'Outcome Indicators - Section C'!$A$10:$A$26,0)),""),"")</f>
        <v/>
      </c>
      <c r="G99" s="654" t="str">
        <f>IFERROR(IF(INDEX('Outcome Indicators - Section C'!G$10:G$26,MATCH('Print View'!$A99,'Outcome Indicators - Section C'!$A$10:$A$26,0))&lt;&gt;"",INDEX('Outcome Indicators - Section C'!G$10:G$26,MATCH('Print View'!$A99,'Outcome Indicators - Section C'!$A$10:$A$26,0)),""),"")</f>
        <v/>
      </c>
      <c r="H99" s="662" t="str">
        <f>IFERROR(IF(INDEX('Outcome Indicators - Section C'!H$10:H$26,MATCH('Print View'!$A99,'Outcome Indicators - Section C'!$A$10:$A$26,0))&lt;&gt;"",INDEX('Outcome Indicators - Section C'!H$10:H$26,MATCH('Print View'!$A99,'Outcome Indicators - Section C'!$A$10:$A$26,0)),""),"")</f>
        <v/>
      </c>
      <c r="I99" s="607">
        <f>IFERROR(IF(INDEX('Outcome Indicators - Section C'!A$10:A$26,MATCH('Print View'!$A99,'Outcome Indicators - Section C'!$A$10:$A$26,0))&lt;&gt;"",INDEX('Outcome Indicators - Section C'!A$10:A$26,MATCH('Print View'!$A99,'Outcome Indicators - Section C'!$A$10:$A$26,0)),""),"")</f>
        <v>9</v>
      </c>
      <c r="J99" s="284" t="str">
        <f t="array" ref="J99">IFERROR(IF(INDEX('Outcome Indicators - Section C'!D$30:D$121,MATCH('Print View'!$A99&amp;'Print View'!$J$81,'Outcome Indicators - Section C'!$A$30:$A$121&amp;'Outcome Indicators - Section C'!$C$30:$C$121,0))&lt;&gt;"",INDEX('Outcome Indicators - Section C'!D$30:D$121,MATCH('Print View'!$A99&amp;'Print View'!$J$81,'Outcome Indicators - Section C'!$A$30:$A$121&amp;'Outcome Indicators - Section C'!$C$30:$C$121,0)),""),"")</f>
        <v/>
      </c>
      <c r="K99" s="603" t="str">
        <f t="array" ref="K99">IFERROR(IF(INDEX('Outcome Indicators - Section C'!F$30:F$121,MATCH('Print View'!$A99&amp;'Print View'!$J$81,'Outcome Indicators - Section C'!$A$30:$A$121&amp;'Outcome Indicators - Section C'!$C$30:$C$121,0))&lt;&gt;"",INDEX('Outcome Indicators - Section C'!F$30:F$121,MATCH('Print View'!$A99&amp;'Print View'!$J$81,'Outcome Indicators - Section C'!$A$30:$A$121&amp;'Outcome Indicators - Section C'!$C$30:$C$121,0)),""),"")</f>
        <v/>
      </c>
      <c r="L99" s="605" t="str">
        <f t="array" ref="L99">IFERROR(IF(INDEX('Outcome Indicators - Section C'!G$30:G$121,MATCH('Print View'!$A99&amp;'Print View'!$J$81,'Outcome Indicators - Section C'!$A$30:$A$121&amp;'Outcome Indicators - Section C'!$C$30:$C$121,0))&lt;&gt;"",INDEX('Outcome Indicators - Section C'!G$30:G$121,MATCH('Print View'!$A99&amp;'Print View'!$J$81,'Outcome Indicators - Section C'!$A$30:$A$121&amp;'Outcome Indicators - Section C'!$C$30:$C$121,0)),""),"")</f>
        <v/>
      </c>
      <c r="M99" s="607" t="str">
        <f t="array" ref="M99">IFERROR(IF(INDEX('Outcome Indicators - Section C'!H$30:H$121,MATCH('Print View'!$A99&amp;'Print View'!$J$81,'Outcome Indicators - Section C'!$A$30:$A$121&amp;'Outcome Indicators - Section C'!$C$30:$C$121,0))&lt;&gt;"",INDEX('Outcome Indicators - Section C'!H$30:H$121,MATCH('Print View'!$A99&amp;'Print View'!$J$81,'Outcome Indicators - Section C'!$A$30:$A$121&amp;'Outcome Indicators - Section C'!$C$30:$C$121,0)),""),"")</f>
        <v/>
      </c>
      <c r="N99" s="284" t="str">
        <f t="array" ref="N99">IFERROR(IF(INDEX('Outcome Indicators - Section C'!D$30:D$121,MATCH('Print View'!$A99&amp;'Print View'!$N$81,'Outcome Indicators - Section C'!$A$30:$A$121&amp;'Outcome Indicators - Section C'!$C$30:$C$121,0))&lt;&gt;"",INDEX('Outcome Indicators - Section C'!D$30:D$121,MATCH('Print View'!$A99&amp;'Print View'!$N$81,'Outcome Indicators - Section C'!$A$30:$A$121&amp;'Outcome Indicators - Section C'!$C$30:$C$121,0)),""),"")</f>
        <v/>
      </c>
      <c r="O99" s="603" t="str">
        <f t="array" ref="O99">IFERROR(IF(INDEX('Outcome Indicators - Section C'!F$30:F$121,MATCH('Print View'!$A99&amp;'Print View'!$N$81,'Outcome Indicators - Section C'!$A$30:$A$121&amp;'Outcome Indicators - Section C'!$C$30:$C$121,0))&lt;&gt;"",INDEX('Outcome Indicators - Section C'!F$30:F$121,MATCH('Print View'!$A99&amp;'Print View'!$N$81,'Outcome Indicators - Section C'!$A$30:$A$121&amp;'Outcome Indicators - Section C'!$C$30:$C$121,0)),""),"")</f>
        <v/>
      </c>
      <c r="P99" s="605" t="str">
        <f t="array" ref="P99">IFERROR(IF(INDEX('Outcome Indicators - Section C'!G$30:G$121,MATCH('Print View'!$A99&amp;'Print View'!$N$81,'Outcome Indicators - Section C'!$A$30:$A$121&amp;'Outcome Indicators - Section C'!$C$30:$C$121,0))&lt;&gt;"",INDEX('Outcome Indicators - Section C'!G$30:G$121,MATCH('Print View'!$A99&amp;'Print View'!$N$81,'Outcome Indicators - Section C'!$A$30:$A$121&amp;'Outcome Indicators - Section C'!$C$30:$C$121,0)),""),"")</f>
        <v/>
      </c>
      <c r="Q99" s="607" t="str">
        <f t="array" ref="Q99">IFERROR(IF(INDEX('Outcome Indicators - Section C'!H$30:H$121,MATCH('Print View'!$A99&amp;'Print View'!$N$81,'Outcome Indicators - Section C'!$A$30:$A$121&amp;'Outcome Indicators - Section C'!$C$30:$C$121,0))&lt;&gt;"",INDEX('Outcome Indicators - Section C'!H$30:H$121,MATCH('Print View'!$A99&amp;'Print View'!$N$81,'Outcome Indicators - Section C'!$A$30:$A$121&amp;'Outcome Indicators - Section C'!$C$30:$C$121,0)),""),"")</f>
        <v/>
      </c>
      <c r="R99" s="284" t="str">
        <f t="array" ref="R99">IFERROR(IF(INDEX('Outcome Indicators - Section C'!D$30:D$121,MATCH('Print View'!$A99&amp;'Print View'!$R$81,'Outcome Indicators - Section C'!$A$30:$A$121&amp;'Outcome Indicators - Section C'!$C$30:$C$121,0))&lt;&gt;"",INDEX('Outcome Indicators - Section C'!D$30:D$121,MATCH('Print View'!$A99&amp;'Print View'!$R$81,'Outcome Indicators - Section C'!$A$30:$A$121&amp;'Outcome Indicators - Section C'!$C$30:$C$121,0)),""),"")</f>
        <v/>
      </c>
      <c r="S99" s="603" t="str">
        <f t="array" ref="S99">IFERROR(IF(INDEX('Outcome Indicators - Section C'!F$30:F$121,MATCH('Print View'!$A99&amp;'Print View'!$R$81,'Outcome Indicators - Section C'!$A$30:$A$121&amp;'Outcome Indicators - Section C'!$C$30:$C$121,0))&lt;&gt;"",INDEX('Outcome Indicators - Section C'!F$30:F$121,MATCH('Print View'!$A99&amp;'Print View'!$R$81,'Outcome Indicators - Section C'!$A$30:$A$121&amp;'Outcome Indicators - Section C'!$C$30:$C$121,0)),""),"")</f>
        <v/>
      </c>
      <c r="T99" s="605" t="str">
        <f t="array" ref="T99">IFERROR(IF(INDEX('Outcome Indicators - Section C'!G$30:G$121,MATCH('Print View'!$A99&amp;'Print View'!$R$81,'Outcome Indicators - Section C'!$A$30:$A$121&amp;'Outcome Indicators - Section C'!$C$30:$C$121,0))&lt;&gt;"",INDEX('Outcome Indicators - Section C'!G$30:G$121,MATCH('Print View'!$A99&amp;'Print View'!$R$81,'Outcome Indicators - Section C'!$A$30:$A$121&amp;'Outcome Indicators - Section C'!$C$30:$C$121,0)),""),"")</f>
        <v/>
      </c>
      <c r="U99" s="607" t="str">
        <f t="array" ref="U99">IFERROR(IF(INDEX('Outcome Indicators - Section C'!H$30:H$121,MATCH('Print View'!$A99&amp;'Print View'!$R$81,'Outcome Indicators - Section C'!$A$30:$A$121&amp;'Outcome Indicators - Section C'!$C$30:$C$121,0))&lt;&gt;"",INDEX('Outcome Indicators - Section C'!H$30:H$121,MATCH('Print View'!$A99&amp;'Print View'!$R$81,'Outcome Indicators - Section C'!$A$30:$A$121&amp;'Outcome Indicators - Section C'!$C$30:$C$121,0)),""),"")</f>
        <v/>
      </c>
      <c r="V99" s="284" t="str">
        <f t="array" ref="V99">IFERROR(IF(INDEX('Outcome Indicators - Section C'!D$30:D$121,MATCH('Print View'!$A99&amp;'Print View'!$V$81,'Outcome Indicators - Section C'!$A$30:$A$121&amp;'Outcome Indicators - Section C'!$C$30:$C$121,0))&lt;&gt;"",INDEX('Outcome Indicators - Section C'!D$30:D$121,MATCH('Print View'!$A99&amp;'Print View'!$V$81,'Outcome Indicators - Section C'!$A$30:$A$121&amp;'Outcome Indicators - Section C'!$C$30:$C$121,0)),""),"")</f>
        <v/>
      </c>
      <c r="W99" s="603" t="str">
        <f t="array" ref="W99">IFERROR(IF(INDEX('Outcome Indicators - Section C'!F$30:F$121,MATCH('Print View'!$A99&amp;'Print View'!$V$81,'Outcome Indicators - Section C'!$A$30:$A$121&amp;'Outcome Indicators - Section C'!$C$30:$C$121,0))&lt;&gt;"",INDEX('Outcome Indicators - Section C'!F$30:F$121,MATCH('Print View'!$A99&amp;'Print View'!$V$81,'Outcome Indicators - Section C'!$A$30:$A$121&amp;'Outcome Indicators - Section C'!$C$30:$C$121,0)),""),"")</f>
        <v/>
      </c>
      <c r="X99" s="605" t="str">
        <f t="array" ref="X99">IFERROR(IF(INDEX('Outcome Indicators - Section C'!G$30:G$121,MATCH('Print View'!$A99&amp;'Print View'!$V$81,'Outcome Indicators - Section C'!$A$30:$A$121&amp;'Outcome Indicators - Section C'!$C$30:$C$121,0))&lt;&gt;"",INDEX('Outcome Indicators - Section C'!G$30:G$121,MATCH('Print View'!$A99&amp;'Print View'!$V$81,'Outcome Indicators - Section C'!$A$30:$A$121&amp;'Outcome Indicators - Section C'!$C$30:$C$121,0)),""),"")</f>
        <v/>
      </c>
      <c r="Y99" s="607" t="str">
        <f t="array" ref="Y99">IFERROR(IF(INDEX('Outcome Indicators - Section C'!H$30:H$121,MATCH('Print View'!$A99&amp;'Print View'!$V$81,'Outcome Indicators - Section C'!$A$30:$A$121&amp;'Outcome Indicators - Section C'!$C$30:$C$121,0))&lt;&gt;"",INDEX('Outcome Indicators - Section C'!H$30:H$121,MATCH('Print View'!$A99&amp;'Print View'!$V$81,'Outcome Indicators - Section C'!$A$30:$A$121&amp;'Outcome Indicators - Section C'!$C$30:$C$121,0)),""),"")</f>
        <v/>
      </c>
      <c r="Z99" s="284" t="str">
        <f t="array" ref="Z99">IFERROR(IF(INDEX('Outcome Indicators - Section C'!D$30:D$121,MATCH('Print View'!$A99&amp;'Print View'!$Z$81,'Outcome Indicators - Section C'!$A$30:$A$121&amp;'Outcome Indicators - Section C'!$C$30:$C$121,0))&lt;&gt;"",INDEX('Outcome Indicators - Section C'!D$30:D$121,MATCH('Print View'!$A99&amp;'Print View'!$Z$81,'Outcome Indicators - Section C'!$A$30:$A$121&amp;'Outcome Indicators - Section C'!$C$30:$C$121,0)),""),"")</f>
        <v/>
      </c>
      <c r="AA99" s="603" t="str">
        <f t="array" ref="AA99">IFERROR(IF(INDEX('Outcome Indicators - Section C'!F$30:F$121,MATCH('Print View'!$A99&amp;'Print View'!$Z$81,'Outcome Indicators - Section C'!$A$30:$A$121&amp;'Outcome Indicators - Section C'!$C$30:$C$121,0))&lt;&gt;"",INDEX('Outcome Indicators - Section C'!F$30:F$121,MATCH('Print View'!$A99&amp;'Print View'!$Z$81,'Outcome Indicators - Section C'!$A$30:$A$121&amp;'Outcome Indicators - Section C'!$C$30:$C$121,0)),""),"")</f>
        <v/>
      </c>
      <c r="AB99" s="605" t="str">
        <f t="array" ref="AB99">IFERROR(IF(INDEX('Outcome Indicators - Section C'!G$30:G$121,MATCH('Print View'!$A99&amp;'Print View'!$Z$81,'Outcome Indicators - Section C'!$A$30:$A$121&amp;'Outcome Indicators - Section C'!$C$30:$C$121,0))&lt;&gt;"",INDEX('Outcome Indicators - Section C'!G$30:G$121,MATCH('Print View'!$A99&amp;'Print View'!$Z$81,'Outcome Indicators - Section C'!$A$30:$A$121&amp;'Outcome Indicators - Section C'!$C$30:$C$121,0)),""),"")</f>
        <v/>
      </c>
      <c r="AC99" s="607" t="str">
        <f t="array" ref="AC99">IFERROR(IF(INDEX('Outcome Indicators - Section C'!H$30:H$121,MATCH('Print View'!$A99&amp;'Print View'!$Z$81,'Outcome Indicators - Section C'!$A$30:$A$121&amp;'Outcome Indicators - Section C'!$C$30:$C$121,0))&lt;&gt;"",INDEX('Outcome Indicators - Section C'!H$30:H$121,MATCH('Print View'!$A99&amp;'Print View'!$Z$81,'Outcome Indicators - Section C'!$A$30:$A$121&amp;'Outcome Indicators - Section C'!$C$30:$C$121,0)),""),"")</f>
        <v/>
      </c>
      <c r="AD99" s="276"/>
      <c r="AE99" s="256"/>
      <c r="AF99" s="256"/>
      <c r="AG99" s="256"/>
      <c r="AH99" s="256"/>
      <c r="AI99" s="267"/>
      <c r="AJ99" s="664" t="s">
        <v>287</v>
      </c>
    </row>
    <row r="100" spans="1:36" ht="60" customHeight="1" x14ac:dyDescent="0.3">
      <c r="A100" s="653"/>
      <c r="B100" s="655"/>
      <c r="C100" s="655"/>
      <c r="D100" s="655"/>
      <c r="E100" s="655"/>
      <c r="F100" s="655"/>
      <c r="G100" s="655"/>
      <c r="H100" s="663"/>
      <c r="I100" s="608"/>
      <c r="J100" s="285" t="str">
        <f t="array" ref="J100">IFERROR(IF(INDEX('Outcome Indicators - Section C'!E$30:E$121,MATCH('Print View'!$A99&amp;'Print View'!$J$81,'Outcome Indicators - Section C'!$A$30:$A$121&amp;'Outcome Indicators - Section C'!$C$30:$C$121,0))&lt;&gt;"",INDEX('Outcome Indicators - Section C'!E$30:E$121,MATCH('Print View'!$A99&amp;'Print View'!$J$81,'Outcome Indicators - Section C'!$A$30:$A$121&amp;'Outcome Indicators - Section C'!$C$30:$C$121,0)),""),"")</f>
        <v/>
      </c>
      <c r="K100" s="604"/>
      <c r="L100" s="606"/>
      <c r="M100" s="608"/>
      <c r="N100" s="285" t="str">
        <f t="array" ref="N100">IFERROR(IF(INDEX('Outcome Indicators - Section C'!E$30:E$121,MATCH('Print View'!$A99&amp;'Print View'!$N$81,'Outcome Indicators - Section C'!$A$30:$A$121&amp;'Outcome Indicators - Section C'!$C$30:$C$121,0))&lt;&gt;"",INDEX('Outcome Indicators - Section C'!E$30:E$121,MATCH('Print View'!$A99&amp;'Print View'!$N$81,'Outcome Indicators - Section C'!$A$30:$A$121&amp;'Outcome Indicators - Section C'!$C$30:$C$121,0)),""),"")</f>
        <v/>
      </c>
      <c r="O100" s="604"/>
      <c r="P100" s="606"/>
      <c r="Q100" s="608"/>
      <c r="R100" s="285" t="str">
        <f t="array" ref="R100">IFERROR(IF(INDEX('Outcome Indicators - Section C'!E$30:E$121,MATCH('Print View'!$A99&amp;'Print View'!$R$81,'Outcome Indicators - Section C'!$A$30:$A$121&amp;'Outcome Indicators - Section C'!$C$30:$C$121,0))&lt;&gt;"",INDEX('Outcome Indicators - Section C'!E$30:E$121,MATCH('Print View'!$A99&amp;'Print View'!$R$81,'Outcome Indicators - Section C'!$A$30:$A$121&amp;'Outcome Indicators - Section C'!$C$30:$C$121,0)),""),"")</f>
        <v/>
      </c>
      <c r="S100" s="604"/>
      <c r="T100" s="606"/>
      <c r="U100" s="608"/>
      <c r="V100" s="285" t="str">
        <f t="array" ref="V100">IFERROR(IF(INDEX('Outcome Indicators - Section C'!E$30:E$121,MATCH('Print View'!$A99&amp;'Print View'!$V$81,'Outcome Indicators - Section C'!$A$30:$A$121&amp;'Outcome Indicators - Section C'!$C$30:$C$121,0))&lt;&gt;"",INDEX('Outcome Indicators - Section C'!E$30:E$121,MATCH('Print View'!$A99&amp;'Print View'!$V$81,'Outcome Indicators - Section C'!$A$30:$A$121&amp;'Outcome Indicators - Section C'!$C$30:$C$121,0)),""),"")</f>
        <v/>
      </c>
      <c r="W100" s="604"/>
      <c r="X100" s="606"/>
      <c r="Y100" s="608"/>
      <c r="Z100" s="285" t="str">
        <f t="array" ref="Z100">IFERROR(IF(INDEX('Outcome Indicators - Section C'!E$30:E$121,MATCH('Print View'!$A99&amp;'Print View'!$Z$81,'Outcome Indicators - Section C'!$A$30:$A$121&amp;'Outcome Indicators - Section C'!$C$30:$C$121,0))&lt;&gt;"",INDEX('Outcome Indicators - Section C'!E$30:E$121,MATCH('Print View'!$A99&amp;'Print View'!$Z$81,'Outcome Indicators - Section C'!$A$30:$A$121&amp;'Outcome Indicators - Section C'!$C$30:$C$121,0)),""),"")</f>
        <v/>
      </c>
      <c r="AA100" s="604"/>
      <c r="AB100" s="606"/>
      <c r="AC100" s="608"/>
      <c r="AD100" s="277"/>
      <c r="AE100" s="258"/>
      <c r="AF100" s="258"/>
      <c r="AG100" s="258"/>
      <c r="AH100" s="258"/>
      <c r="AI100" s="267"/>
      <c r="AJ100" s="664"/>
    </row>
    <row r="101" spans="1:36" ht="60" customHeight="1" x14ac:dyDescent="0.55000000000000004">
      <c r="A101" s="609">
        <v>10</v>
      </c>
      <c r="B101" s="610" t="str">
        <f>IFERROR(IF(INDEX('Outcome Indicators - Section C'!B$10:B$26,MATCH('Print View'!$A101,'Outcome Indicators - Section C'!$A$10:$A$26,0))&lt;&gt;"",INDEX('Outcome Indicators - Section C'!B$10:B$26,MATCH('Print View'!$A101,'Outcome Indicators - Section C'!$A$10:$A$26,0)),""),"")</f>
        <v/>
      </c>
      <c r="C101" s="610" t="str">
        <f>IFERROR(IF(INDEX('Outcome Indicators - Section C'!C$10:C$26,MATCH('Print View'!$A101,'Outcome Indicators - Section C'!$A$10:$A$26,0))&lt;&gt;"",INDEX('Outcome Indicators - Section C'!C$10:C$26,MATCH('Print View'!$A101,'Outcome Indicators - Section C'!$A$10:$A$26,0)),""),"")</f>
        <v/>
      </c>
      <c r="D101" s="610" t="str">
        <f>IFERROR(IF(INDEX('Outcome Indicators - Section C'!D$10:D$26,MATCH('Print View'!$A101,'Outcome Indicators - Section C'!$A$10:$A$26,0))&lt;&gt;"",INDEX('Outcome Indicators - Section C'!D$10:D$26,MATCH('Print View'!$A101,'Outcome Indicators - Section C'!$A$10:$A$26,0)),""),"")</f>
        <v/>
      </c>
      <c r="E101" s="610" t="str">
        <f>IFERROR(IF(INDEX('Outcome Indicators - Section C'!E$10:E$26,MATCH('Print View'!$A101,'Outcome Indicators - Section C'!$A$10:$A$26,0))&lt;&gt;"",INDEX('Outcome Indicators - Section C'!E$10:E$26,MATCH('Print View'!$A101,'Outcome Indicators - Section C'!$A$10:$A$26,0)),""),"")</f>
        <v/>
      </c>
      <c r="F101" s="610" t="str">
        <f>IFERROR(IF(INDEX('Outcome Indicators - Section C'!F$10:F$26,MATCH('Print View'!$A101,'Outcome Indicators - Section C'!$A$10:$A$26,0))&lt;&gt;"",INDEX('Outcome Indicators - Section C'!F$10:F$26,MATCH('Print View'!$A101,'Outcome Indicators - Section C'!$A$10:$A$26,0)),""),"")</f>
        <v/>
      </c>
      <c r="G101" s="610" t="str">
        <f>IFERROR(IF(INDEX('Outcome Indicators - Section C'!G$10:G$26,MATCH('Print View'!$A101,'Outcome Indicators - Section C'!$A$10:$A$26,0))&lt;&gt;"",INDEX('Outcome Indicators - Section C'!G$10:G$26,MATCH('Print View'!$A101,'Outcome Indicators - Section C'!$A$10:$A$26,0)),""),"")</f>
        <v/>
      </c>
      <c r="H101" s="610" t="str">
        <f>IFERROR(IF(INDEX('Outcome Indicators - Section C'!H$10:H$26,MATCH('Print View'!$A101,'Outcome Indicators - Section C'!$A$10:$A$26,0))&lt;&gt;"",INDEX('Outcome Indicators - Section C'!H$10:H$26,MATCH('Print View'!$A101,'Outcome Indicators - Section C'!$A$10:$A$26,0)),""),"")</f>
        <v/>
      </c>
      <c r="I101" s="612">
        <f>IFERROR(IF(INDEX('Outcome Indicators - Section C'!A$10:A$26,MATCH('Print View'!$A101,'Outcome Indicators - Section C'!$A$10:$A$26,0))&lt;&gt;"",INDEX('Outcome Indicators - Section C'!A$10:A$26,MATCH('Print View'!$A101,'Outcome Indicators - Section C'!$A$10:$A$26,0)),""),"")</f>
        <v>10</v>
      </c>
      <c r="J101" s="312" t="str">
        <f t="array" ref="J101">IFERROR(IF(INDEX('Outcome Indicators - Section C'!D$30:D$121,MATCH('Print View'!$A101&amp;'Print View'!$J$81,'Outcome Indicators - Section C'!$A$30:$A$121&amp;'Outcome Indicators - Section C'!$C$30:$C$121,0))&lt;&gt;"",INDEX('Outcome Indicators - Section C'!D$30:D$121,MATCH('Print View'!$A101&amp;'Print View'!$J$81,'Outcome Indicators - Section C'!$A$30:$A$121&amp;'Outcome Indicators - Section C'!$C$30:$C$121,0)),""),"")</f>
        <v/>
      </c>
      <c r="K101" s="656" t="str">
        <f t="array" ref="K101">IFERROR(IF(INDEX('Outcome Indicators - Section C'!F$30:F$121,MATCH('Print View'!$A101&amp;'Print View'!$J$81,'Outcome Indicators - Section C'!$A$30:$A$121&amp;'Outcome Indicators - Section C'!$C$30:$C$121,0))&lt;&gt;"",INDEX('Outcome Indicators - Section C'!F$30:F$121,MATCH('Print View'!$A101&amp;'Print View'!$J$81,'Outcome Indicators - Section C'!$A$30:$A$121&amp;'Outcome Indicators - Section C'!$C$30:$C$121,0)),""),"")</f>
        <v/>
      </c>
      <c r="L101" s="658" t="str">
        <f t="array" ref="L101">IFERROR(IF(INDEX('Outcome Indicators - Section C'!G$30:G$121,MATCH('Print View'!$A101&amp;'Print View'!$J$81,'Outcome Indicators - Section C'!$A$30:$A$121&amp;'Outcome Indicators - Section C'!$C$30:$C$121,0))&lt;&gt;"",INDEX('Outcome Indicators - Section C'!G$30:G$121,MATCH('Print View'!$A101&amp;'Print View'!$J$81,'Outcome Indicators - Section C'!$A$30:$A$121&amp;'Outcome Indicators - Section C'!$C$30:$C$121,0)),""),"")</f>
        <v/>
      </c>
      <c r="M101" s="660" t="str">
        <f t="array" ref="M101">IFERROR(IF(INDEX('Outcome Indicators - Section C'!H$30:H$121,MATCH('Print View'!$A101&amp;'Print View'!$J$81,'Outcome Indicators - Section C'!$A$30:$A$121&amp;'Outcome Indicators - Section C'!$C$30:$C$121,0))&lt;&gt;"",INDEX('Outcome Indicators - Section C'!H$30:H$121,MATCH('Print View'!$A101&amp;'Print View'!$J$81,'Outcome Indicators - Section C'!$A$30:$A$121&amp;'Outcome Indicators - Section C'!$C$30:$C$121,0)),""),"")</f>
        <v/>
      </c>
      <c r="N101" s="312" t="str">
        <f t="array" ref="N101">IFERROR(IF(INDEX('Outcome Indicators - Section C'!D$30:D$121,MATCH('Print View'!$A101&amp;'Print View'!$N$81,'Outcome Indicators - Section C'!$A$30:$A$121&amp;'Outcome Indicators - Section C'!$C$30:$C$121,0))&lt;&gt;"",INDEX('Outcome Indicators - Section C'!D$30:D$121,MATCH('Print View'!$A101&amp;'Print View'!$N$81,'Outcome Indicators - Section C'!$A$30:$A$121&amp;'Outcome Indicators - Section C'!$C$30:$C$121,0)),""),"")</f>
        <v/>
      </c>
      <c r="O101" s="656" t="str">
        <f t="array" ref="O101">IFERROR(IF(INDEX('Outcome Indicators - Section C'!F$30:F$121,MATCH('Print View'!$A101&amp;'Print View'!$N$81,'Outcome Indicators - Section C'!$A$30:$A$121&amp;'Outcome Indicators - Section C'!$C$30:$C$121,0))&lt;&gt;"",INDEX('Outcome Indicators - Section C'!F$30:F$121,MATCH('Print View'!$A101&amp;'Print View'!$N$81,'Outcome Indicators - Section C'!$A$30:$A$121&amp;'Outcome Indicators - Section C'!$C$30:$C$121,0)),""),"")</f>
        <v/>
      </c>
      <c r="P101" s="658" t="str">
        <f t="array" ref="P101">IFERROR(IF(INDEX('Outcome Indicators - Section C'!G$30:G$121,MATCH('Print View'!$A101&amp;'Print View'!$N$81,'Outcome Indicators - Section C'!$A$30:$A$121&amp;'Outcome Indicators - Section C'!$C$30:$C$121,0))&lt;&gt;"",INDEX('Outcome Indicators - Section C'!G$30:G$121,MATCH('Print View'!$A101&amp;'Print View'!$N$81,'Outcome Indicators - Section C'!$A$30:$A$121&amp;'Outcome Indicators - Section C'!$C$30:$C$121,0)),""),"")</f>
        <v/>
      </c>
      <c r="Q101" s="660" t="str">
        <f t="array" ref="Q101">IFERROR(IF(INDEX('Outcome Indicators - Section C'!H$30:H$121,MATCH('Print View'!$A101&amp;'Print View'!$N$81,'Outcome Indicators - Section C'!$A$30:$A$121&amp;'Outcome Indicators - Section C'!$C$30:$C$121,0))&lt;&gt;"",INDEX('Outcome Indicators - Section C'!H$30:H$121,MATCH('Print View'!$A101&amp;'Print View'!$N$81,'Outcome Indicators - Section C'!$A$30:$A$121&amp;'Outcome Indicators - Section C'!$C$30:$C$121,0)),""),"")</f>
        <v/>
      </c>
      <c r="R101" s="312" t="str">
        <f t="array" ref="R101">IFERROR(IF(INDEX('Outcome Indicators - Section C'!D$30:D$121,MATCH('Print View'!$A101&amp;'Print View'!$R$81,'Outcome Indicators - Section C'!$A$30:$A$121&amp;'Outcome Indicators - Section C'!$C$30:$C$121,0))&lt;&gt;"",INDEX('Outcome Indicators - Section C'!D$30:D$121,MATCH('Print View'!$A101&amp;'Print View'!$R$81,'Outcome Indicators - Section C'!$A$30:$A$121&amp;'Outcome Indicators - Section C'!$C$30:$C$121,0)),""),"")</f>
        <v/>
      </c>
      <c r="S101" s="656" t="str">
        <f t="array" ref="S101">IFERROR(IF(INDEX('Outcome Indicators - Section C'!F$30:F$121,MATCH('Print View'!$A101&amp;'Print View'!$R$81,'Outcome Indicators - Section C'!$A$30:$A$121&amp;'Outcome Indicators - Section C'!$C$30:$C$121,0))&lt;&gt;"",INDEX('Outcome Indicators - Section C'!F$30:F$121,MATCH('Print View'!$A101&amp;'Print View'!$R$81,'Outcome Indicators - Section C'!$A$30:$A$121&amp;'Outcome Indicators - Section C'!$C$30:$C$121,0)),""),"")</f>
        <v/>
      </c>
      <c r="T101" s="658" t="str">
        <f t="array" ref="T101">IFERROR(IF(INDEX('Outcome Indicators - Section C'!G$30:G$121,MATCH('Print View'!$A101&amp;'Print View'!$R$81,'Outcome Indicators - Section C'!$A$30:$A$121&amp;'Outcome Indicators - Section C'!$C$30:$C$121,0))&lt;&gt;"",INDEX('Outcome Indicators - Section C'!G$30:G$121,MATCH('Print View'!$A101&amp;'Print View'!$R$81,'Outcome Indicators - Section C'!$A$30:$A$121&amp;'Outcome Indicators - Section C'!$C$30:$C$121,0)),""),"")</f>
        <v/>
      </c>
      <c r="U101" s="660" t="str">
        <f t="array" ref="U101">IFERROR(IF(INDEX('Outcome Indicators - Section C'!H$30:H$121,MATCH('Print View'!$A101&amp;'Print View'!$R$81,'Outcome Indicators - Section C'!$A$30:$A$121&amp;'Outcome Indicators - Section C'!$C$30:$C$121,0))&lt;&gt;"",INDEX('Outcome Indicators - Section C'!H$30:H$121,MATCH('Print View'!$A101&amp;'Print View'!$R$81,'Outcome Indicators - Section C'!$A$30:$A$121&amp;'Outcome Indicators - Section C'!$C$30:$C$121,0)),""),"")</f>
        <v/>
      </c>
      <c r="V101" s="312" t="str">
        <f t="array" ref="V101">IFERROR(IF(INDEX('Outcome Indicators - Section C'!D$30:D$121,MATCH('Print View'!$A101&amp;'Print View'!$V$81,'Outcome Indicators - Section C'!$A$30:$A$121&amp;'Outcome Indicators - Section C'!$C$30:$C$121,0))&lt;&gt;"",INDEX('Outcome Indicators - Section C'!D$30:D$121,MATCH('Print View'!$A101&amp;'Print View'!$V$81,'Outcome Indicators - Section C'!$A$30:$A$121&amp;'Outcome Indicators - Section C'!$C$30:$C$121,0)),""),"")</f>
        <v/>
      </c>
      <c r="W101" s="656" t="str">
        <f t="array" ref="W101">IFERROR(IF(INDEX('Outcome Indicators - Section C'!F$30:F$121,MATCH('Print View'!$A101&amp;'Print View'!$V$81,'Outcome Indicators - Section C'!$A$30:$A$121&amp;'Outcome Indicators - Section C'!$C$30:$C$121,0))&lt;&gt;"",INDEX('Outcome Indicators - Section C'!F$30:F$121,MATCH('Print View'!$A101&amp;'Print View'!$V$81,'Outcome Indicators - Section C'!$A$30:$A$121&amp;'Outcome Indicators - Section C'!$C$30:$C$121,0)),""),"")</f>
        <v/>
      </c>
      <c r="X101" s="658" t="str">
        <f t="array" ref="X101">IFERROR(IF(INDEX('Outcome Indicators - Section C'!G$30:G$121,MATCH('Print View'!$A101&amp;'Print View'!$V$81,'Outcome Indicators - Section C'!$A$30:$A$121&amp;'Outcome Indicators - Section C'!$C$30:$C$121,0))&lt;&gt;"",INDEX('Outcome Indicators - Section C'!G$30:G$121,MATCH('Print View'!$A101&amp;'Print View'!$V$81,'Outcome Indicators - Section C'!$A$30:$A$121&amp;'Outcome Indicators - Section C'!$C$30:$C$121,0)),""),"")</f>
        <v/>
      </c>
      <c r="Y101" s="660" t="str">
        <f t="array" ref="Y101">IFERROR(IF(INDEX('Outcome Indicators - Section C'!H$30:H$121,MATCH('Print View'!$A101&amp;'Print View'!$V$81,'Outcome Indicators - Section C'!$A$30:$A$121&amp;'Outcome Indicators - Section C'!$C$30:$C$121,0))&lt;&gt;"",INDEX('Outcome Indicators - Section C'!H$30:H$121,MATCH('Print View'!$A101&amp;'Print View'!$V$81,'Outcome Indicators - Section C'!$A$30:$A$121&amp;'Outcome Indicators - Section C'!$C$30:$C$121,0)),""),"")</f>
        <v/>
      </c>
      <c r="Z101" s="312" t="str">
        <f t="array" ref="Z101">IFERROR(IF(INDEX('Outcome Indicators - Section C'!D$30:D$121,MATCH('Print View'!$A101&amp;'Print View'!$Z$81,'Outcome Indicators - Section C'!$A$30:$A$121&amp;'Outcome Indicators - Section C'!$C$30:$C$121,0))&lt;&gt;"",INDEX('Outcome Indicators - Section C'!D$30:D$121,MATCH('Print View'!$A101&amp;'Print View'!$Z$81,'Outcome Indicators - Section C'!$A$30:$A$121&amp;'Outcome Indicators - Section C'!$C$30:$C$121,0)),""),"")</f>
        <v/>
      </c>
      <c r="AA101" s="656" t="str">
        <f t="array" ref="AA101">IFERROR(IF(INDEX('Outcome Indicators - Section C'!F$30:F$121,MATCH('Print View'!$A101&amp;'Print View'!$Z$81,'Outcome Indicators - Section C'!$A$30:$A$121&amp;'Outcome Indicators - Section C'!$C$30:$C$121,0))&lt;&gt;"",INDEX('Outcome Indicators - Section C'!F$30:F$121,MATCH('Print View'!$A101&amp;'Print View'!$Z$81,'Outcome Indicators - Section C'!$A$30:$A$121&amp;'Outcome Indicators - Section C'!$C$30:$C$121,0)),""),"")</f>
        <v/>
      </c>
      <c r="AB101" s="658" t="str">
        <f t="array" ref="AB101">IFERROR(IF(INDEX('Outcome Indicators - Section C'!G$30:G$121,MATCH('Print View'!$A101&amp;'Print View'!$Z$81,'Outcome Indicators - Section C'!$A$30:$A$121&amp;'Outcome Indicators - Section C'!$C$30:$C$121,0))&lt;&gt;"",INDEX('Outcome Indicators - Section C'!G$30:G$121,MATCH('Print View'!$A101&amp;'Print View'!$Z$81,'Outcome Indicators - Section C'!$A$30:$A$121&amp;'Outcome Indicators - Section C'!$C$30:$C$121,0)),""),"")</f>
        <v/>
      </c>
      <c r="AC101" s="660" t="str">
        <f t="array" ref="AC101">IFERROR(IF(INDEX('Outcome Indicators - Section C'!H$30:H$121,MATCH('Print View'!$A101&amp;'Print View'!$Z$81,'Outcome Indicators - Section C'!$A$30:$A$121&amp;'Outcome Indicators - Section C'!$C$30:$C$121,0))&lt;&gt;"",INDEX('Outcome Indicators - Section C'!H$30:H$121,MATCH('Print View'!$A101&amp;'Print View'!$Z$81,'Outcome Indicators - Section C'!$A$30:$A$121&amp;'Outcome Indicators - Section C'!$C$30:$C$121,0)),""),"")</f>
        <v/>
      </c>
      <c r="AD101" s="278"/>
      <c r="AE101" s="260"/>
      <c r="AF101" s="260"/>
      <c r="AG101" s="260"/>
      <c r="AH101" s="260"/>
      <c r="AI101" s="260"/>
      <c r="AJ101" s="261"/>
    </row>
    <row r="102" spans="1:36" ht="60" customHeight="1" x14ac:dyDescent="0.3">
      <c r="A102" s="609"/>
      <c r="B102" s="611"/>
      <c r="C102" s="611"/>
      <c r="D102" s="611"/>
      <c r="E102" s="611"/>
      <c r="F102" s="611"/>
      <c r="G102" s="611"/>
      <c r="H102" s="611"/>
      <c r="I102" s="613"/>
      <c r="J102" s="313" t="str">
        <f t="array" ref="J102">IFERROR(IF(INDEX('Outcome Indicators - Section C'!E$30:E$121,MATCH('Print View'!$A101&amp;'Print View'!$J$81,'Outcome Indicators - Section C'!$A$30:$A$121&amp;'Outcome Indicators - Section C'!$C$30:$C$121,0))&lt;&gt;"",INDEX('Outcome Indicators - Section C'!E$30:E$121,MATCH('Print View'!$A101&amp;'Print View'!$J$81,'Outcome Indicators - Section C'!$A$30:$A$121&amp;'Outcome Indicators - Section C'!$C$30:$C$121,0)),""),"")</f>
        <v/>
      </c>
      <c r="K102" s="657"/>
      <c r="L102" s="659"/>
      <c r="M102" s="661"/>
      <c r="N102" s="313" t="str">
        <f t="array" ref="N102">IFERROR(IF(INDEX('Outcome Indicators - Section C'!E$30:E$121,MATCH('Print View'!$A101&amp;'Print View'!$N$81,'Outcome Indicators - Section C'!$A$30:$A$121&amp;'Outcome Indicators - Section C'!$C$30:$C$121,0))&lt;&gt;"",INDEX('Outcome Indicators - Section C'!E$30:E$121,MATCH('Print View'!$A101&amp;'Print View'!$N$81,'Outcome Indicators - Section C'!$A$30:$A$121&amp;'Outcome Indicators - Section C'!$C$30:$C$121,0)),""),"")</f>
        <v/>
      </c>
      <c r="O102" s="657"/>
      <c r="P102" s="659"/>
      <c r="Q102" s="661"/>
      <c r="R102" s="313" t="str">
        <f t="array" ref="R102">IFERROR(IF(INDEX('Outcome Indicators - Section C'!E$30:E$121,MATCH('Print View'!$A101&amp;'Print View'!$R$81,'Outcome Indicators - Section C'!$A$30:$A$121&amp;'Outcome Indicators - Section C'!$C$30:$C$121,0))&lt;&gt;"",INDEX('Outcome Indicators - Section C'!E$30:E$121,MATCH('Print View'!$A101&amp;'Print View'!$R$81,'Outcome Indicators - Section C'!$A$30:$A$121&amp;'Outcome Indicators - Section C'!$C$30:$C$121,0)),""),"")</f>
        <v/>
      </c>
      <c r="S102" s="657"/>
      <c r="T102" s="659"/>
      <c r="U102" s="661"/>
      <c r="V102" s="313" t="str">
        <f t="array" ref="V102">IFERROR(IF(INDEX('Outcome Indicators - Section C'!E$30:E$121,MATCH('Print View'!$A101&amp;'Print View'!$V$81,'Outcome Indicators - Section C'!$A$30:$A$121&amp;'Outcome Indicators - Section C'!$C$30:$C$121,0))&lt;&gt;"",INDEX('Outcome Indicators - Section C'!E$30:E$121,MATCH('Print View'!$A101&amp;'Print View'!$V$81,'Outcome Indicators - Section C'!$A$30:$A$121&amp;'Outcome Indicators - Section C'!$C$30:$C$121,0)),""),"")</f>
        <v/>
      </c>
      <c r="W102" s="657"/>
      <c r="X102" s="659"/>
      <c r="Y102" s="661"/>
      <c r="Z102" s="313" t="str">
        <f t="array" ref="Z102">IFERROR(IF(INDEX('Outcome Indicators - Section C'!E$30:E$121,MATCH('Print View'!$A101&amp;'Print View'!$Z$81,'Outcome Indicators - Section C'!$A$30:$A$121&amp;'Outcome Indicators - Section C'!$C$30:$C$121,0))&lt;&gt;"",INDEX('Outcome Indicators - Section C'!E$30:E$121,MATCH('Print View'!$A101&amp;'Print View'!$Z$81,'Outcome Indicators - Section C'!$A$30:$A$121&amp;'Outcome Indicators - Section C'!$C$30:$C$121,0)),""),"")</f>
        <v/>
      </c>
      <c r="AA102" s="657"/>
      <c r="AB102" s="659"/>
      <c r="AC102" s="661"/>
      <c r="AD102" s="279"/>
      <c r="AE102" s="262"/>
      <c r="AF102" s="262"/>
      <c r="AG102" s="262"/>
      <c r="AH102" s="262"/>
      <c r="AI102" s="262"/>
      <c r="AJ102" s="263"/>
    </row>
    <row r="103" spans="1:36" ht="60" customHeight="1" x14ac:dyDescent="0.55000000000000004">
      <c r="A103" s="653">
        <v>11</v>
      </c>
      <c r="B103" s="654" t="str">
        <f>IFERROR(IF(INDEX('Outcome Indicators - Section C'!B$10:B$26,MATCH('Print View'!$A103,'Outcome Indicators - Section C'!$A$10:$A$26,0))&lt;&gt;"",INDEX('Outcome Indicators - Section C'!B$10:B$26,MATCH('Print View'!$A103,'Outcome Indicators - Section C'!$A$10:$A$26,0)),""),"")</f>
        <v/>
      </c>
      <c r="C103" s="654" t="str">
        <f>IFERROR(IF(INDEX('Outcome Indicators - Section C'!C$10:C$26,MATCH('Print View'!$A103,'Outcome Indicators - Section C'!$A$10:$A$26,0))&lt;&gt;"",INDEX('Outcome Indicators - Section C'!C$10:C$26,MATCH('Print View'!$A103,'Outcome Indicators - Section C'!$A$10:$A$26,0)),""),"")</f>
        <v/>
      </c>
      <c r="D103" s="654" t="str">
        <f>IFERROR(IF(INDEX('Outcome Indicators - Section C'!D$10:D$26,MATCH('Print View'!$A103,'Outcome Indicators - Section C'!$A$10:$A$26,0))&lt;&gt;"",INDEX('Outcome Indicators - Section C'!D$10:D$26,MATCH('Print View'!$A103,'Outcome Indicators - Section C'!$A$10:$A$26,0)),""),"")</f>
        <v/>
      </c>
      <c r="E103" s="654" t="str">
        <f>IFERROR(IF(INDEX('Outcome Indicators - Section C'!E$10:E$26,MATCH('Print View'!$A103,'Outcome Indicators - Section C'!$A$10:$A$26,0))&lt;&gt;"",INDEX('Outcome Indicators - Section C'!E$10:E$26,MATCH('Print View'!$A103,'Outcome Indicators - Section C'!$A$10:$A$26,0)),""),"")</f>
        <v/>
      </c>
      <c r="F103" s="654" t="str">
        <f>IFERROR(IF(INDEX('Outcome Indicators - Section C'!F$10:F$26,MATCH('Print View'!$A103,'Outcome Indicators - Section C'!$A$10:$A$26,0))&lt;&gt;"",INDEX('Outcome Indicators - Section C'!F$10:F$26,MATCH('Print View'!$A103,'Outcome Indicators - Section C'!$A$10:$A$26,0)),""),"")</f>
        <v/>
      </c>
      <c r="G103" s="654" t="str">
        <f>IFERROR(IF(INDEX('Outcome Indicators - Section C'!G$10:G$26,MATCH('Print View'!$A103,'Outcome Indicators - Section C'!$A$10:$A$26,0))&lt;&gt;"",INDEX('Outcome Indicators - Section C'!G$10:G$26,MATCH('Print View'!$A103,'Outcome Indicators - Section C'!$A$10:$A$26,0)),""),"")</f>
        <v/>
      </c>
      <c r="H103" s="662" t="str">
        <f>IFERROR(IF(INDEX('Outcome Indicators - Section C'!H$10:H$26,MATCH('Print View'!$A103,'Outcome Indicators - Section C'!$A$10:$A$26,0))&lt;&gt;"",INDEX('Outcome Indicators - Section C'!H$10:H$26,MATCH('Print View'!$A103,'Outcome Indicators - Section C'!$A$10:$A$26,0)),""),"")</f>
        <v/>
      </c>
      <c r="I103" s="607">
        <f>IFERROR(IF(INDEX('Outcome Indicators - Section C'!A$10:A$26,MATCH('Print View'!$A103,'Outcome Indicators - Section C'!$A$10:$A$26,0))&lt;&gt;"",INDEX('Outcome Indicators - Section C'!A$10:A$26,MATCH('Print View'!$A103,'Outcome Indicators - Section C'!$A$10:$A$26,0)),""),"")</f>
        <v>11</v>
      </c>
      <c r="J103" s="284" t="str">
        <f t="array" ref="J103">IFERROR(IF(INDEX('Outcome Indicators - Section C'!D$30:D$121,MATCH('Print View'!$A103&amp;'Print View'!$J$81,'Outcome Indicators - Section C'!$A$30:$A$121&amp;'Outcome Indicators - Section C'!$C$30:$C$121,0))&lt;&gt;"",INDEX('Outcome Indicators - Section C'!D$30:D$121,MATCH('Print View'!$A103&amp;'Print View'!$J$81,'Outcome Indicators - Section C'!$A$30:$A$121&amp;'Outcome Indicators - Section C'!$C$30:$C$121,0)),""),"")</f>
        <v/>
      </c>
      <c r="K103" s="603" t="str">
        <f t="array" ref="K103">IFERROR(IF(INDEX('Outcome Indicators - Section C'!F$30:F$121,MATCH('Print View'!$A103&amp;'Print View'!$J$81,'Outcome Indicators - Section C'!$A$30:$A$121&amp;'Outcome Indicators - Section C'!$C$30:$C$121,0))&lt;&gt;"",INDEX('Outcome Indicators - Section C'!F$30:F$121,MATCH('Print View'!$A103&amp;'Print View'!$J$81,'Outcome Indicators - Section C'!$A$30:$A$121&amp;'Outcome Indicators - Section C'!$C$30:$C$121,0)),""),"")</f>
        <v/>
      </c>
      <c r="L103" s="605" t="str">
        <f t="array" ref="L103">IFERROR(IF(INDEX('Outcome Indicators - Section C'!G$30:G$121,MATCH('Print View'!$A103&amp;'Print View'!$J$81,'Outcome Indicators - Section C'!$A$30:$A$121&amp;'Outcome Indicators - Section C'!$C$30:$C$121,0))&lt;&gt;"",INDEX('Outcome Indicators - Section C'!G$30:G$121,MATCH('Print View'!$A103&amp;'Print View'!$J$81,'Outcome Indicators - Section C'!$A$30:$A$121&amp;'Outcome Indicators - Section C'!$C$30:$C$121,0)),""),"")</f>
        <v/>
      </c>
      <c r="M103" s="607" t="str">
        <f t="array" ref="M103">IFERROR(IF(INDEX('Outcome Indicators - Section C'!H$30:H$121,MATCH('Print View'!$A103&amp;'Print View'!$J$81,'Outcome Indicators - Section C'!$A$30:$A$121&amp;'Outcome Indicators - Section C'!$C$30:$C$121,0))&lt;&gt;"",INDEX('Outcome Indicators - Section C'!H$30:H$121,MATCH('Print View'!$A103&amp;'Print View'!$J$81,'Outcome Indicators - Section C'!$A$30:$A$121&amp;'Outcome Indicators - Section C'!$C$30:$C$121,0)),""),"")</f>
        <v/>
      </c>
      <c r="N103" s="284" t="str">
        <f t="array" ref="N103">IFERROR(IF(INDEX('Outcome Indicators - Section C'!D$30:D$121,MATCH('Print View'!$A103&amp;'Print View'!$N$81,'Outcome Indicators - Section C'!$A$30:$A$121&amp;'Outcome Indicators - Section C'!$C$30:$C$121,0))&lt;&gt;"",INDEX('Outcome Indicators - Section C'!D$30:D$121,MATCH('Print View'!$A103&amp;'Print View'!$N$81,'Outcome Indicators - Section C'!$A$30:$A$121&amp;'Outcome Indicators - Section C'!$C$30:$C$121,0)),""),"")</f>
        <v/>
      </c>
      <c r="O103" s="603" t="str">
        <f t="array" ref="O103">IFERROR(IF(INDEX('Outcome Indicators - Section C'!F$30:F$121,MATCH('Print View'!$A103&amp;'Print View'!$N$81,'Outcome Indicators - Section C'!$A$30:$A$121&amp;'Outcome Indicators - Section C'!$C$30:$C$121,0))&lt;&gt;"",INDEX('Outcome Indicators - Section C'!F$30:F$121,MATCH('Print View'!$A103&amp;'Print View'!$N$81,'Outcome Indicators - Section C'!$A$30:$A$121&amp;'Outcome Indicators - Section C'!$C$30:$C$121,0)),""),"")</f>
        <v/>
      </c>
      <c r="P103" s="605" t="str">
        <f t="array" ref="P103">IFERROR(IF(INDEX('Outcome Indicators - Section C'!G$30:G$121,MATCH('Print View'!$A103&amp;'Print View'!$N$81,'Outcome Indicators - Section C'!$A$30:$A$121&amp;'Outcome Indicators - Section C'!$C$30:$C$121,0))&lt;&gt;"",INDEX('Outcome Indicators - Section C'!G$30:G$121,MATCH('Print View'!$A103&amp;'Print View'!$N$81,'Outcome Indicators - Section C'!$A$30:$A$121&amp;'Outcome Indicators - Section C'!$C$30:$C$121,0)),""),"")</f>
        <v/>
      </c>
      <c r="Q103" s="607" t="str">
        <f t="array" ref="Q103">IFERROR(IF(INDEX('Outcome Indicators - Section C'!H$30:H$121,MATCH('Print View'!$A103&amp;'Print View'!$N$81,'Outcome Indicators - Section C'!$A$30:$A$121&amp;'Outcome Indicators - Section C'!$C$30:$C$121,0))&lt;&gt;"",INDEX('Outcome Indicators - Section C'!H$30:H$121,MATCH('Print View'!$A103&amp;'Print View'!$N$81,'Outcome Indicators - Section C'!$A$30:$A$121&amp;'Outcome Indicators - Section C'!$C$30:$C$121,0)),""),"")</f>
        <v/>
      </c>
      <c r="R103" s="284" t="str">
        <f t="array" ref="R103">IFERROR(IF(INDEX('Outcome Indicators - Section C'!D$30:D$121,MATCH('Print View'!$A103&amp;'Print View'!$R$81,'Outcome Indicators - Section C'!$A$30:$A$121&amp;'Outcome Indicators - Section C'!$C$30:$C$121,0))&lt;&gt;"",INDEX('Outcome Indicators - Section C'!D$30:D$121,MATCH('Print View'!$A103&amp;'Print View'!$R$81,'Outcome Indicators - Section C'!$A$30:$A$121&amp;'Outcome Indicators - Section C'!$C$30:$C$121,0)),""),"")</f>
        <v/>
      </c>
      <c r="S103" s="603" t="str">
        <f t="array" ref="S103">IFERROR(IF(INDEX('Outcome Indicators - Section C'!F$30:F$121,MATCH('Print View'!$A103&amp;'Print View'!$R$81,'Outcome Indicators - Section C'!$A$30:$A$121&amp;'Outcome Indicators - Section C'!$C$30:$C$121,0))&lt;&gt;"",INDEX('Outcome Indicators - Section C'!F$30:F$121,MATCH('Print View'!$A103&amp;'Print View'!$R$81,'Outcome Indicators - Section C'!$A$30:$A$121&amp;'Outcome Indicators - Section C'!$C$30:$C$121,0)),""),"")</f>
        <v/>
      </c>
      <c r="T103" s="605" t="str">
        <f t="array" ref="T103">IFERROR(IF(INDEX('Outcome Indicators - Section C'!G$30:G$121,MATCH('Print View'!$A103&amp;'Print View'!$R$81,'Outcome Indicators - Section C'!$A$30:$A$121&amp;'Outcome Indicators - Section C'!$C$30:$C$121,0))&lt;&gt;"",INDEX('Outcome Indicators - Section C'!G$30:G$121,MATCH('Print View'!$A103&amp;'Print View'!$R$81,'Outcome Indicators - Section C'!$A$30:$A$121&amp;'Outcome Indicators - Section C'!$C$30:$C$121,0)),""),"")</f>
        <v/>
      </c>
      <c r="U103" s="607" t="str">
        <f t="array" ref="U103">IFERROR(IF(INDEX('Outcome Indicators - Section C'!H$30:H$121,MATCH('Print View'!$A103&amp;'Print View'!$R$81,'Outcome Indicators - Section C'!$A$30:$A$121&amp;'Outcome Indicators - Section C'!$C$30:$C$121,0))&lt;&gt;"",INDEX('Outcome Indicators - Section C'!H$30:H$121,MATCH('Print View'!$A103&amp;'Print View'!$R$81,'Outcome Indicators - Section C'!$A$30:$A$121&amp;'Outcome Indicators - Section C'!$C$30:$C$121,0)),""),"")</f>
        <v/>
      </c>
      <c r="V103" s="284" t="str">
        <f t="array" ref="V103">IFERROR(IF(INDEX('Outcome Indicators - Section C'!D$30:D$121,MATCH('Print View'!$A103&amp;'Print View'!$V$81,'Outcome Indicators - Section C'!$A$30:$A$121&amp;'Outcome Indicators - Section C'!$C$30:$C$121,0))&lt;&gt;"",INDEX('Outcome Indicators - Section C'!D$30:D$121,MATCH('Print View'!$A103&amp;'Print View'!$V$81,'Outcome Indicators - Section C'!$A$30:$A$121&amp;'Outcome Indicators - Section C'!$C$30:$C$121,0)),""),"")</f>
        <v/>
      </c>
      <c r="W103" s="603" t="str">
        <f t="array" ref="W103">IFERROR(IF(INDEX('Outcome Indicators - Section C'!F$30:F$121,MATCH('Print View'!$A103&amp;'Print View'!$V$81,'Outcome Indicators - Section C'!$A$30:$A$121&amp;'Outcome Indicators - Section C'!$C$30:$C$121,0))&lt;&gt;"",INDEX('Outcome Indicators - Section C'!F$30:F$121,MATCH('Print View'!$A103&amp;'Print View'!$V$81,'Outcome Indicators - Section C'!$A$30:$A$121&amp;'Outcome Indicators - Section C'!$C$30:$C$121,0)),""),"")</f>
        <v/>
      </c>
      <c r="X103" s="605" t="str">
        <f t="array" ref="X103">IFERROR(IF(INDEX('Outcome Indicators - Section C'!G$30:G$121,MATCH('Print View'!$A103&amp;'Print View'!$V$81,'Outcome Indicators - Section C'!$A$30:$A$121&amp;'Outcome Indicators - Section C'!$C$30:$C$121,0))&lt;&gt;"",INDEX('Outcome Indicators - Section C'!G$30:G$121,MATCH('Print View'!$A103&amp;'Print View'!$V$81,'Outcome Indicators - Section C'!$A$30:$A$121&amp;'Outcome Indicators - Section C'!$C$30:$C$121,0)),""),"")</f>
        <v/>
      </c>
      <c r="Y103" s="607" t="str">
        <f t="array" ref="Y103">IFERROR(IF(INDEX('Outcome Indicators - Section C'!H$30:H$121,MATCH('Print View'!$A103&amp;'Print View'!$V$81,'Outcome Indicators - Section C'!$A$30:$A$121&amp;'Outcome Indicators - Section C'!$C$30:$C$121,0))&lt;&gt;"",INDEX('Outcome Indicators - Section C'!H$30:H$121,MATCH('Print View'!$A103&amp;'Print View'!$V$81,'Outcome Indicators - Section C'!$A$30:$A$121&amp;'Outcome Indicators - Section C'!$C$30:$C$121,0)),""),"")</f>
        <v/>
      </c>
      <c r="Z103" s="284" t="str">
        <f t="array" ref="Z103">IFERROR(IF(INDEX('Outcome Indicators - Section C'!D$30:D$121,MATCH('Print View'!$A103&amp;'Print View'!$Z$81,'Outcome Indicators - Section C'!$A$30:$A$121&amp;'Outcome Indicators - Section C'!$C$30:$C$121,0))&lt;&gt;"",INDEX('Outcome Indicators - Section C'!D$30:D$121,MATCH('Print View'!$A103&amp;'Print View'!$Z$81,'Outcome Indicators - Section C'!$A$30:$A$121&amp;'Outcome Indicators - Section C'!$C$30:$C$121,0)),""),"")</f>
        <v/>
      </c>
      <c r="AA103" s="603" t="str">
        <f t="array" ref="AA103">IFERROR(IF(INDEX('Outcome Indicators - Section C'!F$30:F$121,MATCH('Print View'!$A103&amp;'Print View'!$Z$81,'Outcome Indicators - Section C'!$A$30:$A$121&amp;'Outcome Indicators - Section C'!$C$30:$C$121,0))&lt;&gt;"",INDEX('Outcome Indicators - Section C'!F$30:F$121,MATCH('Print View'!$A103&amp;'Print View'!$Z$81,'Outcome Indicators - Section C'!$A$30:$A$121&amp;'Outcome Indicators - Section C'!$C$30:$C$121,0)),""),"")</f>
        <v/>
      </c>
      <c r="AB103" s="605" t="str">
        <f t="array" ref="AB103">IFERROR(IF(INDEX('Outcome Indicators - Section C'!G$30:G$121,MATCH('Print View'!$A103&amp;'Print View'!$Z$81,'Outcome Indicators - Section C'!$A$30:$A$121&amp;'Outcome Indicators - Section C'!$C$30:$C$121,0))&lt;&gt;"",INDEX('Outcome Indicators - Section C'!G$30:G$121,MATCH('Print View'!$A103&amp;'Print View'!$Z$81,'Outcome Indicators - Section C'!$A$30:$A$121&amp;'Outcome Indicators - Section C'!$C$30:$C$121,0)),""),"")</f>
        <v/>
      </c>
      <c r="AC103" s="607" t="str">
        <f t="array" ref="AC103">IFERROR(IF(INDEX('Outcome Indicators - Section C'!H$30:H$121,MATCH('Print View'!$A103&amp;'Print View'!$Z$81,'Outcome Indicators - Section C'!$A$30:$A$121&amp;'Outcome Indicators - Section C'!$C$30:$C$121,0))&lt;&gt;"",INDEX('Outcome Indicators - Section C'!H$30:H$121,MATCH('Print View'!$A103&amp;'Print View'!$Z$81,'Outcome Indicators - Section C'!$A$30:$A$121&amp;'Outcome Indicators - Section C'!$C$30:$C$121,0)),""),"")</f>
        <v/>
      </c>
      <c r="AD103" s="276"/>
      <c r="AE103" s="256"/>
      <c r="AF103" s="256"/>
      <c r="AG103" s="256"/>
      <c r="AH103" s="256"/>
      <c r="AI103" s="267"/>
      <c r="AJ103" s="664"/>
    </row>
    <row r="104" spans="1:36" ht="60" customHeight="1" x14ac:dyDescent="0.3">
      <c r="A104" s="653"/>
      <c r="B104" s="655"/>
      <c r="C104" s="655"/>
      <c r="D104" s="655"/>
      <c r="E104" s="655"/>
      <c r="F104" s="655"/>
      <c r="G104" s="655"/>
      <c r="H104" s="663"/>
      <c r="I104" s="608"/>
      <c r="J104" s="285" t="str">
        <f t="array" ref="J104">IFERROR(IF(INDEX('Outcome Indicators - Section C'!E$30:E$121,MATCH('Print View'!$A103&amp;'Print View'!$J$81,'Outcome Indicators - Section C'!$A$30:$A$121&amp;'Outcome Indicators - Section C'!$C$30:$C$121,0))&lt;&gt;"",INDEX('Outcome Indicators - Section C'!E$30:E$121,MATCH('Print View'!$A103&amp;'Print View'!$J$81,'Outcome Indicators - Section C'!$A$30:$A$121&amp;'Outcome Indicators - Section C'!$C$30:$C$121,0)),""),"")</f>
        <v/>
      </c>
      <c r="K104" s="604"/>
      <c r="L104" s="606"/>
      <c r="M104" s="608"/>
      <c r="N104" s="285" t="str">
        <f t="array" ref="N104">IFERROR(IF(INDEX('Outcome Indicators - Section C'!E$30:E$121,MATCH('Print View'!$A103&amp;'Print View'!$N$81,'Outcome Indicators - Section C'!$A$30:$A$121&amp;'Outcome Indicators - Section C'!$C$30:$C$121,0))&lt;&gt;"",INDEX('Outcome Indicators - Section C'!E$30:E$121,MATCH('Print View'!$A103&amp;'Print View'!$N$81,'Outcome Indicators - Section C'!$A$30:$A$121&amp;'Outcome Indicators - Section C'!$C$30:$C$121,0)),""),"")</f>
        <v/>
      </c>
      <c r="O104" s="604"/>
      <c r="P104" s="606"/>
      <c r="Q104" s="608"/>
      <c r="R104" s="285" t="str">
        <f t="array" ref="R104">IFERROR(IF(INDEX('Outcome Indicators - Section C'!E$30:E$121,MATCH('Print View'!$A103&amp;'Print View'!$R$81,'Outcome Indicators - Section C'!$A$30:$A$121&amp;'Outcome Indicators - Section C'!$C$30:$C$121,0))&lt;&gt;"",INDEX('Outcome Indicators - Section C'!E$30:E$121,MATCH('Print View'!$A103&amp;'Print View'!$R$81,'Outcome Indicators - Section C'!$A$30:$A$121&amp;'Outcome Indicators - Section C'!$C$30:$C$121,0)),""),"")</f>
        <v/>
      </c>
      <c r="S104" s="604"/>
      <c r="T104" s="606"/>
      <c r="U104" s="608"/>
      <c r="V104" s="285" t="str">
        <f t="array" ref="V104">IFERROR(IF(INDEX('Outcome Indicators - Section C'!E$30:E$121,MATCH('Print View'!$A103&amp;'Print View'!$V$81,'Outcome Indicators - Section C'!$A$30:$A$121&amp;'Outcome Indicators - Section C'!$C$30:$C$121,0))&lt;&gt;"",INDEX('Outcome Indicators - Section C'!E$30:E$121,MATCH('Print View'!$A103&amp;'Print View'!$V$81,'Outcome Indicators - Section C'!$A$30:$A$121&amp;'Outcome Indicators - Section C'!$C$30:$C$121,0)),""),"")</f>
        <v/>
      </c>
      <c r="W104" s="604"/>
      <c r="X104" s="606"/>
      <c r="Y104" s="608"/>
      <c r="Z104" s="285" t="str">
        <f t="array" ref="Z104">IFERROR(IF(INDEX('Outcome Indicators - Section C'!E$30:E$121,MATCH('Print View'!$A103&amp;'Print View'!$Z$81,'Outcome Indicators - Section C'!$A$30:$A$121&amp;'Outcome Indicators - Section C'!$C$30:$C$121,0))&lt;&gt;"",INDEX('Outcome Indicators - Section C'!E$30:E$121,MATCH('Print View'!$A103&amp;'Print View'!$Z$81,'Outcome Indicators - Section C'!$A$30:$A$121&amp;'Outcome Indicators - Section C'!$C$30:$C$121,0)),""),"")</f>
        <v/>
      </c>
      <c r="AA104" s="604"/>
      <c r="AB104" s="606"/>
      <c r="AC104" s="608"/>
      <c r="AD104" s="277"/>
      <c r="AE104" s="258"/>
      <c r="AF104" s="258"/>
      <c r="AG104" s="258"/>
      <c r="AH104" s="258"/>
      <c r="AI104" s="267"/>
      <c r="AJ104" s="664"/>
    </row>
    <row r="105" spans="1:36" ht="60" customHeight="1" x14ac:dyDescent="0.55000000000000004">
      <c r="A105" s="609">
        <v>12</v>
      </c>
      <c r="B105" s="610" t="str">
        <f>IFERROR(IF(INDEX('Outcome Indicators - Section C'!B$10:B$26,MATCH('Print View'!$A105,'Outcome Indicators - Section C'!$A$10:$A$26,0))&lt;&gt;"",INDEX('Outcome Indicators - Section C'!B$10:B$26,MATCH('Print View'!$A105,'Outcome Indicators - Section C'!$A$10:$A$26,0)),""),"")</f>
        <v/>
      </c>
      <c r="C105" s="610" t="str">
        <f>IFERROR(IF(INDEX('Outcome Indicators - Section C'!C$10:C$26,MATCH('Print View'!$A105,'Outcome Indicators - Section C'!$A$10:$A$26,0))&lt;&gt;"",INDEX('Outcome Indicators - Section C'!C$10:C$26,MATCH('Print View'!$A105,'Outcome Indicators - Section C'!$A$10:$A$26,0)),""),"")</f>
        <v/>
      </c>
      <c r="D105" s="610" t="str">
        <f>IFERROR(IF(INDEX('Outcome Indicators - Section C'!D$10:D$26,MATCH('Print View'!$A105,'Outcome Indicators - Section C'!$A$10:$A$26,0))&lt;&gt;"",INDEX('Outcome Indicators - Section C'!D$10:D$26,MATCH('Print View'!$A105,'Outcome Indicators - Section C'!$A$10:$A$26,0)),""),"")</f>
        <v/>
      </c>
      <c r="E105" s="610" t="str">
        <f>IFERROR(IF(INDEX('Outcome Indicators - Section C'!E$10:E$26,MATCH('Print View'!$A105,'Outcome Indicators - Section C'!$A$10:$A$26,0))&lt;&gt;"",INDEX('Outcome Indicators - Section C'!E$10:E$26,MATCH('Print View'!$A105,'Outcome Indicators - Section C'!$A$10:$A$26,0)),""),"")</f>
        <v/>
      </c>
      <c r="F105" s="610" t="str">
        <f>IFERROR(IF(INDEX('Outcome Indicators - Section C'!F$10:F$26,MATCH('Print View'!$A105,'Outcome Indicators - Section C'!$A$10:$A$26,0))&lt;&gt;"",INDEX('Outcome Indicators - Section C'!F$10:F$26,MATCH('Print View'!$A105,'Outcome Indicators - Section C'!$A$10:$A$26,0)),""),"")</f>
        <v/>
      </c>
      <c r="G105" s="610" t="str">
        <f>IFERROR(IF(INDEX('Outcome Indicators - Section C'!G$10:G$26,MATCH('Print View'!$A105,'Outcome Indicators - Section C'!$A$10:$A$26,0))&lt;&gt;"",INDEX('Outcome Indicators - Section C'!G$10:G$26,MATCH('Print View'!$A105,'Outcome Indicators - Section C'!$A$10:$A$26,0)),""),"")</f>
        <v/>
      </c>
      <c r="H105" s="610" t="str">
        <f>IFERROR(IF(INDEX('Outcome Indicators - Section C'!H$10:H$26,MATCH('Print View'!$A105,'Outcome Indicators - Section C'!$A$10:$A$26,0))&lt;&gt;"",INDEX('Outcome Indicators - Section C'!H$10:H$26,MATCH('Print View'!$A105,'Outcome Indicators - Section C'!$A$10:$A$26,0)),""),"")</f>
        <v/>
      </c>
      <c r="I105" s="612">
        <f>IFERROR(IF(INDEX('Outcome Indicators - Section C'!A$10:A$26,MATCH('Print View'!$A105,'Outcome Indicators - Section C'!$A$10:$A$26,0))&lt;&gt;"",INDEX('Outcome Indicators - Section C'!A$10:A$26,MATCH('Print View'!$A105,'Outcome Indicators - Section C'!$A$10:$A$26,0)),""),"")</f>
        <v>12</v>
      </c>
      <c r="J105" s="312" t="str">
        <f t="array" ref="J105">IFERROR(IF(INDEX('Outcome Indicators - Section C'!D$30:D$121,MATCH('Print View'!$A105&amp;'Print View'!$J$81,'Outcome Indicators - Section C'!$A$30:$A$121&amp;'Outcome Indicators - Section C'!$C$30:$C$121,0))&lt;&gt;"",INDEX('Outcome Indicators - Section C'!D$30:D$121,MATCH('Print View'!$A105&amp;'Print View'!$J$81,'Outcome Indicators - Section C'!$A$30:$A$121&amp;'Outcome Indicators - Section C'!$C$30:$C$121,0)),""),"")</f>
        <v/>
      </c>
      <c r="K105" s="656" t="str">
        <f t="array" ref="K105">IFERROR(IF(INDEX('Outcome Indicators - Section C'!F$30:F$121,MATCH('Print View'!$A105&amp;'Print View'!$J$81,'Outcome Indicators - Section C'!$A$30:$A$121&amp;'Outcome Indicators - Section C'!$C$30:$C$121,0))&lt;&gt;"",INDEX('Outcome Indicators - Section C'!F$30:F$121,MATCH('Print View'!$A105&amp;'Print View'!$J$81,'Outcome Indicators - Section C'!$A$30:$A$121&amp;'Outcome Indicators - Section C'!$C$30:$C$121,0)),""),"")</f>
        <v/>
      </c>
      <c r="L105" s="658" t="str">
        <f t="array" ref="L105">IFERROR(IF(INDEX('Outcome Indicators - Section C'!G$30:G$121,MATCH('Print View'!$A105&amp;'Print View'!$J$81,'Outcome Indicators - Section C'!$A$30:$A$121&amp;'Outcome Indicators - Section C'!$C$30:$C$121,0))&lt;&gt;"",INDEX('Outcome Indicators - Section C'!G$30:G$121,MATCH('Print View'!$A105&amp;'Print View'!$J$81,'Outcome Indicators - Section C'!$A$30:$A$121&amp;'Outcome Indicators - Section C'!$C$30:$C$121,0)),""),"")</f>
        <v/>
      </c>
      <c r="M105" s="660" t="str">
        <f t="array" ref="M105">IFERROR(IF(INDEX('Outcome Indicators - Section C'!H$30:H$121,MATCH('Print View'!$A105&amp;'Print View'!$J$81,'Outcome Indicators - Section C'!$A$30:$A$121&amp;'Outcome Indicators - Section C'!$C$30:$C$121,0))&lt;&gt;"",INDEX('Outcome Indicators - Section C'!H$30:H$121,MATCH('Print View'!$A105&amp;'Print View'!$J$81,'Outcome Indicators - Section C'!$A$30:$A$121&amp;'Outcome Indicators - Section C'!$C$30:$C$121,0)),""),"")</f>
        <v/>
      </c>
      <c r="N105" s="312" t="str">
        <f t="array" ref="N105">IFERROR(IF(INDEX('Outcome Indicators - Section C'!D$30:D$121,MATCH('Print View'!$A105&amp;'Print View'!$N$81,'Outcome Indicators - Section C'!$A$30:$A$121&amp;'Outcome Indicators - Section C'!$C$30:$C$121,0))&lt;&gt;"",INDEX('Outcome Indicators - Section C'!D$30:D$121,MATCH('Print View'!$A105&amp;'Print View'!$N$81,'Outcome Indicators - Section C'!$A$30:$A$121&amp;'Outcome Indicators - Section C'!$C$30:$C$121,0)),""),"")</f>
        <v/>
      </c>
      <c r="O105" s="656" t="str">
        <f t="array" ref="O105">IFERROR(IF(INDEX('Outcome Indicators - Section C'!F$30:F$121,MATCH('Print View'!$A105&amp;'Print View'!$N$81,'Outcome Indicators - Section C'!$A$30:$A$121&amp;'Outcome Indicators - Section C'!$C$30:$C$121,0))&lt;&gt;"",INDEX('Outcome Indicators - Section C'!F$30:F$121,MATCH('Print View'!$A105&amp;'Print View'!$N$81,'Outcome Indicators - Section C'!$A$30:$A$121&amp;'Outcome Indicators - Section C'!$C$30:$C$121,0)),""),"")</f>
        <v/>
      </c>
      <c r="P105" s="658" t="str">
        <f t="array" ref="P105">IFERROR(IF(INDEX('Outcome Indicators - Section C'!G$30:G$121,MATCH('Print View'!$A105&amp;'Print View'!$N$81,'Outcome Indicators - Section C'!$A$30:$A$121&amp;'Outcome Indicators - Section C'!$C$30:$C$121,0))&lt;&gt;"",INDEX('Outcome Indicators - Section C'!G$30:G$121,MATCH('Print View'!$A105&amp;'Print View'!$N$81,'Outcome Indicators - Section C'!$A$30:$A$121&amp;'Outcome Indicators - Section C'!$C$30:$C$121,0)),""),"")</f>
        <v/>
      </c>
      <c r="Q105" s="660" t="str">
        <f t="array" ref="Q105">IFERROR(IF(INDEX('Outcome Indicators - Section C'!H$30:H$121,MATCH('Print View'!$A105&amp;'Print View'!$N$81,'Outcome Indicators - Section C'!$A$30:$A$121&amp;'Outcome Indicators - Section C'!$C$30:$C$121,0))&lt;&gt;"",INDEX('Outcome Indicators - Section C'!H$30:H$121,MATCH('Print View'!$A105&amp;'Print View'!$N$81,'Outcome Indicators - Section C'!$A$30:$A$121&amp;'Outcome Indicators - Section C'!$C$30:$C$121,0)),""),"")</f>
        <v/>
      </c>
      <c r="R105" s="312" t="str">
        <f t="array" ref="R105">IFERROR(IF(INDEX('Outcome Indicators - Section C'!D$30:D$121,MATCH('Print View'!$A105&amp;'Print View'!$R$81,'Outcome Indicators - Section C'!$A$30:$A$121&amp;'Outcome Indicators - Section C'!$C$30:$C$121,0))&lt;&gt;"",INDEX('Outcome Indicators - Section C'!D$30:D$121,MATCH('Print View'!$A105&amp;'Print View'!$R$81,'Outcome Indicators - Section C'!$A$30:$A$121&amp;'Outcome Indicators - Section C'!$C$30:$C$121,0)),""),"")</f>
        <v/>
      </c>
      <c r="S105" s="656" t="str">
        <f t="array" ref="S105">IFERROR(IF(INDEX('Outcome Indicators - Section C'!F$30:F$121,MATCH('Print View'!$A105&amp;'Print View'!$R$81,'Outcome Indicators - Section C'!$A$30:$A$121&amp;'Outcome Indicators - Section C'!$C$30:$C$121,0))&lt;&gt;"",INDEX('Outcome Indicators - Section C'!F$30:F$121,MATCH('Print View'!$A105&amp;'Print View'!$R$81,'Outcome Indicators - Section C'!$A$30:$A$121&amp;'Outcome Indicators - Section C'!$C$30:$C$121,0)),""),"")</f>
        <v/>
      </c>
      <c r="T105" s="658" t="str">
        <f t="array" ref="T105">IFERROR(IF(INDEX('Outcome Indicators - Section C'!G$30:G$121,MATCH('Print View'!$A105&amp;'Print View'!$R$81,'Outcome Indicators - Section C'!$A$30:$A$121&amp;'Outcome Indicators - Section C'!$C$30:$C$121,0))&lt;&gt;"",INDEX('Outcome Indicators - Section C'!G$30:G$121,MATCH('Print View'!$A105&amp;'Print View'!$R$81,'Outcome Indicators - Section C'!$A$30:$A$121&amp;'Outcome Indicators - Section C'!$C$30:$C$121,0)),""),"")</f>
        <v/>
      </c>
      <c r="U105" s="660" t="str">
        <f t="array" ref="U105">IFERROR(IF(INDEX('Outcome Indicators - Section C'!H$30:H$121,MATCH('Print View'!$A105&amp;'Print View'!$R$81,'Outcome Indicators - Section C'!$A$30:$A$121&amp;'Outcome Indicators - Section C'!$C$30:$C$121,0))&lt;&gt;"",INDEX('Outcome Indicators - Section C'!H$30:H$121,MATCH('Print View'!$A105&amp;'Print View'!$R$81,'Outcome Indicators - Section C'!$A$30:$A$121&amp;'Outcome Indicators - Section C'!$C$30:$C$121,0)),""),"")</f>
        <v/>
      </c>
      <c r="V105" s="312" t="str">
        <f t="array" ref="V105">IFERROR(IF(INDEX('Outcome Indicators - Section C'!D$30:D$121,MATCH('Print View'!$A105&amp;'Print View'!$V$81,'Outcome Indicators - Section C'!$A$30:$A$121&amp;'Outcome Indicators - Section C'!$C$30:$C$121,0))&lt;&gt;"",INDEX('Outcome Indicators - Section C'!D$30:D$121,MATCH('Print View'!$A105&amp;'Print View'!$V$81,'Outcome Indicators - Section C'!$A$30:$A$121&amp;'Outcome Indicators - Section C'!$C$30:$C$121,0)),""),"")</f>
        <v/>
      </c>
      <c r="W105" s="656" t="str">
        <f t="array" ref="W105">IFERROR(IF(INDEX('Outcome Indicators - Section C'!F$30:F$121,MATCH('Print View'!$A105&amp;'Print View'!$V$81,'Outcome Indicators - Section C'!$A$30:$A$121&amp;'Outcome Indicators - Section C'!$C$30:$C$121,0))&lt;&gt;"",INDEX('Outcome Indicators - Section C'!F$30:F$121,MATCH('Print View'!$A105&amp;'Print View'!$V$81,'Outcome Indicators - Section C'!$A$30:$A$121&amp;'Outcome Indicators - Section C'!$C$30:$C$121,0)),""),"")</f>
        <v/>
      </c>
      <c r="X105" s="658" t="str">
        <f t="array" ref="X105">IFERROR(IF(INDEX('Outcome Indicators - Section C'!G$30:G$121,MATCH('Print View'!$A105&amp;'Print View'!$V$81,'Outcome Indicators - Section C'!$A$30:$A$121&amp;'Outcome Indicators - Section C'!$C$30:$C$121,0))&lt;&gt;"",INDEX('Outcome Indicators - Section C'!G$30:G$121,MATCH('Print View'!$A105&amp;'Print View'!$V$81,'Outcome Indicators - Section C'!$A$30:$A$121&amp;'Outcome Indicators - Section C'!$C$30:$C$121,0)),""),"")</f>
        <v/>
      </c>
      <c r="Y105" s="660" t="str">
        <f t="array" ref="Y105">IFERROR(IF(INDEX('Outcome Indicators - Section C'!H$30:H$121,MATCH('Print View'!$A105&amp;'Print View'!$V$81,'Outcome Indicators - Section C'!$A$30:$A$121&amp;'Outcome Indicators - Section C'!$C$30:$C$121,0))&lt;&gt;"",INDEX('Outcome Indicators - Section C'!H$30:H$121,MATCH('Print View'!$A105&amp;'Print View'!$V$81,'Outcome Indicators - Section C'!$A$30:$A$121&amp;'Outcome Indicators - Section C'!$C$30:$C$121,0)),""),"")</f>
        <v/>
      </c>
      <c r="Z105" s="312" t="str">
        <f t="array" ref="Z105">IFERROR(IF(INDEX('Outcome Indicators - Section C'!D$30:D$121,MATCH('Print View'!$A105&amp;'Print View'!$Z$81,'Outcome Indicators - Section C'!$A$30:$A$121&amp;'Outcome Indicators - Section C'!$C$30:$C$121,0))&lt;&gt;"",INDEX('Outcome Indicators - Section C'!D$30:D$121,MATCH('Print View'!$A105&amp;'Print View'!$Z$81,'Outcome Indicators - Section C'!$A$30:$A$121&amp;'Outcome Indicators - Section C'!$C$30:$C$121,0)),""),"")</f>
        <v/>
      </c>
      <c r="AA105" s="656" t="str">
        <f t="array" ref="AA105">IFERROR(IF(INDEX('Outcome Indicators - Section C'!F$30:F$121,MATCH('Print View'!$A105&amp;'Print View'!$Z$81,'Outcome Indicators - Section C'!$A$30:$A$121&amp;'Outcome Indicators - Section C'!$C$30:$C$121,0))&lt;&gt;"",INDEX('Outcome Indicators - Section C'!F$30:F$121,MATCH('Print View'!$A105&amp;'Print View'!$Z$81,'Outcome Indicators - Section C'!$A$30:$A$121&amp;'Outcome Indicators - Section C'!$C$30:$C$121,0)),""),"")</f>
        <v/>
      </c>
      <c r="AB105" s="658" t="str">
        <f t="array" ref="AB105">IFERROR(IF(INDEX('Outcome Indicators - Section C'!G$30:G$121,MATCH('Print View'!$A105&amp;'Print View'!$Z$81,'Outcome Indicators - Section C'!$A$30:$A$121&amp;'Outcome Indicators - Section C'!$C$30:$C$121,0))&lt;&gt;"",INDEX('Outcome Indicators - Section C'!G$30:G$121,MATCH('Print View'!$A105&amp;'Print View'!$Z$81,'Outcome Indicators - Section C'!$A$30:$A$121&amp;'Outcome Indicators - Section C'!$C$30:$C$121,0)),""),"")</f>
        <v/>
      </c>
      <c r="AC105" s="660" t="str">
        <f t="array" ref="AC105">IFERROR(IF(INDEX('Outcome Indicators - Section C'!H$30:H$121,MATCH('Print View'!$A105&amp;'Print View'!$Z$81,'Outcome Indicators - Section C'!$A$30:$A$121&amp;'Outcome Indicators - Section C'!$C$30:$C$121,0))&lt;&gt;"",INDEX('Outcome Indicators - Section C'!H$30:H$121,MATCH('Print View'!$A105&amp;'Print View'!$Z$81,'Outcome Indicators - Section C'!$A$30:$A$121&amp;'Outcome Indicators - Section C'!$C$30:$C$121,0)),""),"")</f>
        <v/>
      </c>
      <c r="AD105" s="278"/>
      <c r="AE105" s="260"/>
      <c r="AF105" s="260"/>
      <c r="AG105" s="260"/>
      <c r="AH105" s="260"/>
      <c r="AI105" s="260"/>
      <c r="AJ105" s="261"/>
    </row>
    <row r="106" spans="1:36" ht="60" customHeight="1" x14ac:dyDescent="0.3">
      <c r="A106" s="609"/>
      <c r="B106" s="611"/>
      <c r="C106" s="611"/>
      <c r="D106" s="611"/>
      <c r="E106" s="611"/>
      <c r="F106" s="611"/>
      <c r="G106" s="611"/>
      <c r="H106" s="611"/>
      <c r="I106" s="613"/>
      <c r="J106" s="313" t="str">
        <f t="array" ref="J106">IFERROR(IF(INDEX('Outcome Indicators - Section C'!E$30:E$121,MATCH('Print View'!$A105&amp;'Print View'!$J$81,'Outcome Indicators - Section C'!$A$30:$A$121&amp;'Outcome Indicators - Section C'!$C$30:$C$121,0))&lt;&gt;"",INDEX('Outcome Indicators - Section C'!E$30:E$121,MATCH('Print View'!$A105&amp;'Print View'!$J$81,'Outcome Indicators - Section C'!$A$30:$A$121&amp;'Outcome Indicators - Section C'!$C$30:$C$121,0)),""),"")</f>
        <v/>
      </c>
      <c r="K106" s="657"/>
      <c r="L106" s="659"/>
      <c r="M106" s="661"/>
      <c r="N106" s="313" t="str">
        <f t="array" ref="N106">IFERROR(IF(INDEX('Outcome Indicators - Section C'!E$30:E$121,MATCH('Print View'!$A105&amp;'Print View'!$N$81,'Outcome Indicators - Section C'!$A$30:$A$121&amp;'Outcome Indicators - Section C'!$C$30:$C$121,0))&lt;&gt;"",INDEX('Outcome Indicators - Section C'!E$30:E$121,MATCH('Print View'!$A105&amp;'Print View'!$N$81,'Outcome Indicators - Section C'!$A$30:$A$121&amp;'Outcome Indicators - Section C'!$C$30:$C$121,0)),""),"")</f>
        <v/>
      </c>
      <c r="O106" s="657"/>
      <c r="P106" s="659"/>
      <c r="Q106" s="661"/>
      <c r="R106" s="313" t="str">
        <f t="array" ref="R106">IFERROR(IF(INDEX('Outcome Indicators - Section C'!E$30:E$121,MATCH('Print View'!$A105&amp;'Print View'!$R$81,'Outcome Indicators - Section C'!$A$30:$A$121&amp;'Outcome Indicators - Section C'!$C$30:$C$121,0))&lt;&gt;"",INDEX('Outcome Indicators - Section C'!E$30:E$121,MATCH('Print View'!$A105&amp;'Print View'!$R$81,'Outcome Indicators - Section C'!$A$30:$A$121&amp;'Outcome Indicators - Section C'!$C$30:$C$121,0)),""),"")</f>
        <v/>
      </c>
      <c r="S106" s="657"/>
      <c r="T106" s="659"/>
      <c r="U106" s="661"/>
      <c r="V106" s="313" t="str">
        <f t="array" ref="V106">IFERROR(IF(INDEX('Outcome Indicators - Section C'!E$30:E$121,MATCH('Print View'!$A105&amp;'Print View'!$V$81,'Outcome Indicators - Section C'!$A$30:$A$121&amp;'Outcome Indicators - Section C'!$C$30:$C$121,0))&lt;&gt;"",INDEX('Outcome Indicators - Section C'!E$30:E$121,MATCH('Print View'!$A105&amp;'Print View'!$V$81,'Outcome Indicators - Section C'!$A$30:$A$121&amp;'Outcome Indicators - Section C'!$C$30:$C$121,0)),""),"")</f>
        <v/>
      </c>
      <c r="W106" s="657"/>
      <c r="X106" s="659"/>
      <c r="Y106" s="661"/>
      <c r="Z106" s="313" t="str">
        <f t="array" ref="Z106">IFERROR(IF(INDEX('Outcome Indicators - Section C'!E$30:E$121,MATCH('Print View'!$A105&amp;'Print View'!$Z$81,'Outcome Indicators - Section C'!$A$30:$A$121&amp;'Outcome Indicators - Section C'!$C$30:$C$121,0))&lt;&gt;"",INDEX('Outcome Indicators - Section C'!E$30:E$121,MATCH('Print View'!$A105&amp;'Print View'!$Z$81,'Outcome Indicators - Section C'!$A$30:$A$121&amp;'Outcome Indicators - Section C'!$C$30:$C$121,0)),""),"")</f>
        <v/>
      </c>
      <c r="AA106" s="657"/>
      <c r="AB106" s="659"/>
      <c r="AC106" s="661"/>
      <c r="AD106" s="279"/>
      <c r="AE106" s="262"/>
      <c r="AF106" s="262"/>
      <c r="AG106" s="262"/>
      <c r="AH106" s="262"/>
      <c r="AI106" s="262"/>
      <c r="AJ106" s="263"/>
    </row>
    <row r="107" spans="1:36" ht="60" customHeight="1" x14ac:dyDescent="0.55000000000000004">
      <c r="A107" s="665">
        <v>13</v>
      </c>
      <c r="B107" s="662" t="str">
        <f>IFERROR(IF(INDEX('Outcome Indicators - Section C'!B$10:B$26,MATCH('Print View'!$A107,'Outcome Indicators - Section C'!$A$10:$A$26,0))&lt;&gt;"",INDEX('Outcome Indicators - Section C'!B$10:B$26,MATCH('Print View'!$A107,'Outcome Indicators - Section C'!$A$10:$A$26,0)),""),"")</f>
        <v/>
      </c>
      <c r="C107" s="662" t="str">
        <f>IFERROR(IF(INDEX('Outcome Indicators - Section C'!C$10:C$26,MATCH('Print View'!$A107,'Outcome Indicators - Section C'!$A$10:$A$26,0))&lt;&gt;"",INDEX('Outcome Indicators - Section C'!C$10:C$26,MATCH('Print View'!$A107,'Outcome Indicators - Section C'!$A$10:$A$26,0)),""),"")</f>
        <v/>
      </c>
      <c r="D107" s="662" t="str">
        <f>IFERROR(IF(INDEX('Outcome Indicators - Section C'!D$10:D$26,MATCH('Print View'!$A107,'Outcome Indicators - Section C'!$A$10:$A$26,0))&lt;&gt;"",INDEX('Outcome Indicators - Section C'!D$10:D$26,MATCH('Print View'!$A107,'Outcome Indicators - Section C'!$A$10:$A$26,0)),""),"")</f>
        <v/>
      </c>
      <c r="E107" s="662" t="str">
        <f>IFERROR(IF(INDEX('Outcome Indicators - Section C'!E$10:E$26,MATCH('Print View'!$A107,'Outcome Indicators - Section C'!$A$10:$A$26,0))&lt;&gt;"",INDEX('Outcome Indicators - Section C'!E$10:E$26,MATCH('Print View'!$A107,'Outcome Indicators - Section C'!$A$10:$A$26,0)),""),"")</f>
        <v/>
      </c>
      <c r="F107" s="662" t="str">
        <f>IFERROR(IF(INDEX('Outcome Indicators - Section C'!F$10:F$26,MATCH('Print View'!$A107,'Outcome Indicators - Section C'!$A$10:$A$26,0))&lt;&gt;"",INDEX('Outcome Indicators - Section C'!F$10:F$26,MATCH('Print View'!$A107,'Outcome Indicators - Section C'!$A$10:$A$26,0)),""),"")</f>
        <v/>
      </c>
      <c r="G107" s="662" t="str">
        <f>IFERROR(IF(INDEX('Outcome Indicators - Section C'!G$10:G$26,MATCH('Print View'!$A107,'Outcome Indicators - Section C'!$A$10:$A$26,0))&lt;&gt;"",INDEX('Outcome Indicators - Section C'!G$10:G$26,MATCH('Print View'!$A107,'Outcome Indicators - Section C'!$A$10:$A$26,0)),""),"")</f>
        <v/>
      </c>
      <c r="H107" s="662" t="str">
        <f>IFERROR(IF(INDEX('Outcome Indicators - Section C'!H$10:H$26,MATCH('Print View'!$A107,'Outcome Indicators - Section C'!$A$10:$A$26,0))&lt;&gt;"",INDEX('Outcome Indicators - Section C'!H$10:H$26,MATCH('Print View'!$A107,'Outcome Indicators - Section C'!$A$10:$A$26,0)),""),"")</f>
        <v/>
      </c>
      <c r="I107" s="666">
        <f>IFERROR(IF(INDEX('Outcome Indicators - Section C'!A$10:A$26,MATCH('Print View'!$A107,'Outcome Indicators - Section C'!$A$10:$A$26,0))&lt;&gt;"",INDEX('Outcome Indicators - Section C'!A$10:A$26,MATCH('Print View'!$A107,'Outcome Indicators - Section C'!$A$10:$A$26,0)),""),"")</f>
        <v>13</v>
      </c>
      <c r="J107" s="284" t="str">
        <f t="array" ref="J107">IFERROR(IF(INDEX('Outcome Indicators - Section C'!D$30:D$121,MATCH('Print View'!$A107&amp;'Print View'!$J$81,'Outcome Indicators - Section C'!$A$30:$A$121&amp;'Outcome Indicators - Section C'!$C$30:$C$121,0))&lt;&gt;"",INDEX('Outcome Indicators - Section C'!D$30:D$121,MATCH('Print View'!$A107&amp;'Print View'!$J$81,'Outcome Indicators - Section C'!$A$30:$A$121&amp;'Outcome Indicators - Section C'!$C$30:$C$121,0)),""),"")</f>
        <v/>
      </c>
      <c r="K107" s="603" t="str">
        <f t="array" ref="K107">IFERROR(IF(INDEX('Outcome Indicators - Section C'!F$30:F$121,MATCH('Print View'!$A107&amp;'Print View'!$J$81,'Outcome Indicators - Section C'!$A$30:$A$121&amp;'Outcome Indicators - Section C'!$C$30:$C$121,0))&lt;&gt;"",INDEX('Outcome Indicators - Section C'!F$30:F$121,MATCH('Print View'!$A107&amp;'Print View'!$J$81,'Outcome Indicators - Section C'!$A$30:$A$121&amp;'Outcome Indicators - Section C'!$C$30:$C$121,0)),""),"")</f>
        <v/>
      </c>
      <c r="L107" s="605" t="str">
        <f t="array" ref="L107">IFERROR(IF(INDEX('Outcome Indicators - Section C'!G$30:G$121,MATCH('Print View'!$A107&amp;'Print View'!$J$81,'Outcome Indicators - Section C'!$A$30:$A$121&amp;'Outcome Indicators - Section C'!$C$30:$C$121,0))&lt;&gt;"",INDEX('Outcome Indicators - Section C'!G$30:G$121,MATCH('Print View'!$A107&amp;'Print View'!$J$81,'Outcome Indicators - Section C'!$A$30:$A$121&amp;'Outcome Indicators - Section C'!$C$30:$C$121,0)),""),"")</f>
        <v/>
      </c>
      <c r="M107" s="607" t="str">
        <f t="array" ref="M107">IFERROR(IF(INDEX('Outcome Indicators - Section C'!H$30:H$121,MATCH('Print View'!$A107&amp;'Print View'!$J$81,'Outcome Indicators - Section C'!$A$30:$A$121&amp;'Outcome Indicators - Section C'!$C$30:$C$121,0))&lt;&gt;"",INDEX('Outcome Indicators - Section C'!H$30:H$121,MATCH('Print View'!$A107&amp;'Print View'!$J$81,'Outcome Indicators - Section C'!$A$30:$A$121&amp;'Outcome Indicators - Section C'!$C$30:$C$121,0)),""),"")</f>
        <v/>
      </c>
      <c r="N107" s="284" t="str">
        <f t="array" ref="N107">IFERROR(IF(INDEX('Outcome Indicators - Section C'!D$30:D$121,MATCH('Print View'!$A107&amp;'Print View'!$N$81,'Outcome Indicators - Section C'!$A$30:$A$121&amp;'Outcome Indicators - Section C'!$C$30:$C$121,0))&lt;&gt;"",INDEX('Outcome Indicators - Section C'!D$30:D$121,MATCH('Print View'!$A107&amp;'Print View'!$N$81,'Outcome Indicators - Section C'!$A$30:$A$121&amp;'Outcome Indicators - Section C'!$C$30:$C$121,0)),""),"")</f>
        <v/>
      </c>
      <c r="O107" s="603" t="str">
        <f t="array" ref="O107">IFERROR(IF(INDEX('Outcome Indicators - Section C'!F$30:F$121,MATCH('Print View'!$A107&amp;'Print View'!$N$81,'Outcome Indicators - Section C'!$A$30:$A$121&amp;'Outcome Indicators - Section C'!$C$30:$C$121,0))&lt;&gt;"",INDEX('Outcome Indicators - Section C'!F$30:F$121,MATCH('Print View'!$A107&amp;'Print View'!$N$81,'Outcome Indicators - Section C'!$A$30:$A$121&amp;'Outcome Indicators - Section C'!$C$30:$C$121,0)),""),"")</f>
        <v/>
      </c>
      <c r="P107" s="605" t="str">
        <f t="array" ref="P107">IFERROR(IF(INDEX('Outcome Indicators - Section C'!G$30:G$121,MATCH('Print View'!$A107&amp;'Print View'!$N$81,'Outcome Indicators - Section C'!$A$30:$A$121&amp;'Outcome Indicators - Section C'!$C$30:$C$121,0))&lt;&gt;"",INDEX('Outcome Indicators - Section C'!G$30:G$121,MATCH('Print View'!$A107&amp;'Print View'!$N$81,'Outcome Indicators - Section C'!$A$30:$A$121&amp;'Outcome Indicators - Section C'!$C$30:$C$121,0)),""),"")</f>
        <v/>
      </c>
      <c r="Q107" s="607" t="str">
        <f t="array" ref="Q107">IFERROR(IF(INDEX('Outcome Indicators - Section C'!H$30:H$121,MATCH('Print View'!$A107&amp;'Print View'!$N$81,'Outcome Indicators - Section C'!$A$30:$A$121&amp;'Outcome Indicators - Section C'!$C$30:$C$121,0))&lt;&gt;"",INDEX('Outcome Indicators - Section C'!H$30:H$121,MATCH('Print View'!$A107&amp;'Print View'!$N$81,'Outcome Indicators - Section C'!$A$30:$A$121&amp;'Outcome Indicators - Section C'!$C$30:$C$121,0)),""),"")</f>
        <v/>
      </c>
      <c r="R107" s="284" t="str">
        <f t="array" ref="R107">IFERROR(IF(INDEX('Outcome Indicators - Section C'!D$30:D$121,MATCH('Print View'!$A107&amp;'Print View'!$R$81,'Outcome Indicators - Section C'!$A$30:$A$121&amp;'Outcome Indicators - Section C'!$C$30:$C$121,0))&lt;&gt;"",INDEX('Outcome Indicators - Section C'!D$30:D$121,MATCH('Print View'!$A107&amp;'Print View'!$R$81,'Outcome Indicators - Section C'!$A$30:$A$121&amp;'Outcome Indicators - Section C'!$C$30:$C$121,0)),""),"")</f>
        <v/>
      </c>
      <c r="S107" s="603" t="str">
        <f t="array" ref="S107">IFERROR(IF(INDEX('Outcome Indicators - Section C'!F$30:F$121,MATCH('Print View'!$A107&amp;'Print View'!$R$81,'Outcome Indicators - Section C'!$A$30:$A$121&amp;'Outcome Indicators - Section C'!$C$30:$C$121,0))&lt;&gt;"",INDEX('Outcome Indicators - Section C'!F$30:F$121,MATCH('Print View'!$A107&amp;'Print View'!$R$81,'Outcome Indicators - Section C'!$A$30:$A$121&amp;'Outcome Indicators - Section C'!$C$30:$C$121,0)),""),"")</f>
        <v/>
      </c>
      <c r="T107" s="605" t="str">
        <f t="array" ref="T107">IFERROR(IF(INDEX('Outcome Indicators - Section C'!G$30:G$121,MATCH('Print View'!$A107&amp;'Print View'!$R$81,'Outcome Indicators - Section C'!$A$30:$A$121&amp;'Outcome Indicators - Section C'!$C$30:$C$121,0))&lt;&gt;"",INDEX('Outcome Indicators - Section C'!G$30:G$121,MATCH('Print View'!$A107&amp;'Print View'!$R$81,'Outcome Indicators - Section C'!$A$30:$A$121&amp;'Outcome Indicators - Section C'!$C$30:$C$121,0)),""),"")</f>
        <v/>
      </c>
      <c r="U107" s="607" t="str">
        <f t="array" ref="U107">IFERROR(IF(INDEX('Outcome Indicators - Section C'!H$30:H$121,MATCH('Print View'!$A107&amp;'Print View'!$R$81,'Outcome Indicators - Section C'!$A$30:$A$121&amp;'Outcome Indicators - Section C'!$C$30:$C$121,0))&lt;&gt;"",INDEX('Outcome Indicators - Section C'!H$30:H$121,MATCH('Print View'!$A107&amp;'Print View'!$R$81,'Outcome Indicators - Section C'!$A$30:$A$121&amp;'Outcome Indicators - Section C'!$C$30:$C$121,0)),""),"")</f>
        <v/>
      </c>
      <c r="V107" s="284" t="str">
        <f t="array" ref="V107">IFERROR(IF(INDEX('Outcome Indicators - Section C'!D$30:D$121,MATCH('Print View'!$A107&amp;'Print View'!$V$81,'Outcome Indicators - Section C'!$A$30:$A$121&amp;'Outcome Indicators - Section C'!$C$30:$C$121,0))&lt;&gt;"",INDEX('Outcome Indicators - Section C'!D$30:D$121,MATCH('Print View'!$A107&amp;'Print View'!$V$81,'Outcome Indicators - Section C'!$A$30:$A$121&amp;'Outcome Indicators - Section C'!$C$30:$C$121,0)),""),"")</f>
        <v/>
      </c>
      <c r="W107" s="603" t="str">
        <f t="array" ref="W107">IFERROR(IF(INDEX('Outcome Indicators - Section C'!F$30:F$121,MATCH('Print View'!$A107&amp;'Print View'!$V$81,'Outcome Indicators - Section C'!$A$30:$A$121&amp;'Outcome Indicators - Section C'!$C$30:$C$121,0))&lt;&gt;"",INDEX('Outcome Indicators - Section C'!F$30:F$121,MATCH('Print View'!$A107&amp;'Print View'!$V$81,'Outcome Indicators - Section C'!$A$30:$A$121&amp;'Outcome Indicators - Section C'!$C$30:$C$121,0)),""),"")</f>
        <v/>
      </c>
      <c r="X107" s="605" t="str">
        <f t="array" ref="X107">IFERROR(IF(INDEX('Outcome Indicators - Section C'!G$30:G$121,MATCH('Print View'!$A107&amp;'Print View'!$V$81,'Outcome Indicators - Section C'!$A$30:$A$121&amp;'Outcome Indicators - Section C'!$C$30:$C$121,0))&lt;&gt;"",INDEX('Outcome Indicators - Section C'!G$30:G$121,MATCH('Print View'!$A107&amp;'Print View'!$V$81,'Outcome Indicators - Section C'!$A$30:$A$121&amp;'Outcome Indicators - Section C'!$C$30:$C$121,0)),""),"")</f>
        <v/>
      </c>
      <c r="Y107" s="607" t="str">
        <f t="array" ref="Y107">IFERROR(IF(INDEX('Outcome Indicators - Section C'!H$30:H$121,MATCH('Print View'!$A107&amp;'Print View'!$V$81,'Outcome Indicators - Section C'!$A$30:$A$121&amp;'Outcome Indicators - Section C'!$C$30:$C$121,0))&lt;&gt;"",INDEX('Outcome Indicators - Section C'!H$30:H$121,MATCH('Print View'!$A107&amp;'Print View'!$V$81,'Outcome Indicators - Section C'!$A$30:$A$121&amp;'Outcome Indicators - Section C'!$C$30:$C$121,0)),""),"")</f>
        <v/>
      </c>
      <c r="Z107" s="284" t="str">
        <f t="array" ref="Z107">IFERROR(IF(INDEX('Outcome Indicators - Section C'!D$30:D$121,MATCH('Print View'!$A107&amp;'Print View'!$Z$81,'Outcome Indicators - Section C'!$A$30:$A$121&amp;'Outcome Indicators - Section C'!$C$30:$C$121,0))&lt;&gt;"",INDEX('Outcome Indicators - Section C'!D$30:D$121,MATCH('Print View'!$A107&amp;'Print View'!$Z$81,'Outcome Indicators - Section C'!$A$30:$A$121&amp;'Outcome Indicators - Section C'!$C$30:$C$121,0)),""),"")</f>
        <v/>
      </c>
      <c r="AA107" s="603" t="str">
        <f t="array" ref="AA107">IFERROR(IF(INDEX('Outcome Indicators - Section C'!F$30:F$121,MATCH('Print View'!$A107&amp;'Print View'!$Z$81,'Outcome Indicators - Section C'!$A$30:$A$121&amp;'Outcome Indicators - Section C'!$C$30:$C$121,0))&lt;&gt;"",INDEX('Outcome Indicators - Section C'!F$30:F$121,MATCH('Print View'!$A107&amp;'Print View'!$Z$81,'Outcome Indicators - Section C'!$A$30:$A$121&amp;'Outcome Indicators - Section C'!$C$30:$C$121,0)),""),"")</f>
        <v/>
      </c>
      <c r="AB107" s="605" t="str">
        <f t="array" ref="AB107">IFERROR(IF(INDEX('Outcome Indicators - Section C'!G$30:G$121,MATCH('Print View'!$A107&amp;'Print View'!$Z$81,'Outcome Indicators - Section C'!$A$30:$A$121&amp;'Outcome Indicators - Section C'!$C$30:$C$121,0))&lt;&gt;"",INDEX('Outcome Indicators - Section C'!G$30:G$121,MATCH('Print View'!$A107&amp;'Print View'!$Z$81,'Outcome Indicators - Section C'!$A$30:$A$121&amp;'Outcome Indicators - Section C'!$C$30:$C$121,0)),""),"")</f>
        <v/>
      </c>
      <c r="AC107" s="607" t="str">
        <f t="array" ref="AC107">IFERROR(IF(INDEX('Outcome Indicators - Section C'!H$30:H$121,MATCH('Print View'!$A107&amp;'Print View'!$Z$81,'Outcome Indicators - Section C'!$A$30:$A$121&amp;'Outcome Indicators - Section C'!$C$30:$C$121,0))&lt;&gt;"",INDEX('Outcome Indicators - Section C'!H$30:H$121,MATCH('Print View'!$A107&amp;'Print View'!$Z$81,'Outcome Indicators - Section C'!$A$30:$A$121&amp;'Outcome Indicators - Section C'!$C$30:$C$121,0)),""),"")</f>
        <v/>
      </c>
      <c r="AD107" s="280"/>
      <c r="AE107" s="255"/>
      <c r="AF107" s="255"/>
      <c r="AG107" s="255"/>
      <c r="AH107" s="255"/>
      <c r="AI107" s="268"/>
      <c r="AJ107" s="668"/>
    </row>
    <row r="108" spans="1:36" ht="60" customHeight="1" x14ac:dyDescent="0.3">
      <c r="A108" s="665"/>
      <c r="B108" s="663"/>
      <c r="C108" s="663"/>
      <c r="D108" s="663"/>
      <c r="E108" s="663"/>
      <c r="F108" s="663"/>
      <c r="G108" s="663"/>
      <c r="H108" s="663"/>
      <c r="I108" s="667"/>
      <c r="J108" s="285" t="str">
        <f t="array" ref="J108">IFERROR(IF(INDEX('Outcome Indicators - Section C'!E$30:E$121,MATCH('Print View'!$A107&amp;'Print View'!$J$81,'Outcome Indicators - Section C'!$A$30:$A$121&amp;'Outcome Indicators - Section C'!$C$30:$C$121,0))&lt;&gt;"",INDEX('Outcome Indicators - Section C'!E$30:E$121,MATCH('Print View'!$A107&amp;'Print View'!$J$81,'Outcome Indicators - Section C'!$A$30:$A$121&amp;'Outcome Indicators - Section C'!$C$30:$C$121,0)),""),"")</f>
        <v/>
      </c>
      <c r="K108" s="604"/>
      <c r="L108" s="606"/>
      <c r="M108" s="608"/>
      <c r="N108" s="285" t="str">
        <f t="array" ref="N108">IFERROR(IF(INDEX('Outcome Indicators - Section C'!E$30:E$121,MATCH('Print View'!$A107&amp;'Print View'!$N$81,'Outcome Indicators - Section C'!$A$30:$A$121&amp;'Outcome Indicators - Section C'!$C$30:$C$121,0))&lt;&gt;"",INDEX('Outcome Indicators - Section C'!E$30:E$121,MATCH('Print View'!$A107&amp;'Print View'!$N$81,'Outcome Indicators - Section C'!$A$30:$A$121&amp;'Outcome Indicators - Section C'!$C$30:$C$121,0)),""),"")</f>
        <v/>
      </c>
      <c r="O108" s="604"/>
      <c r="P108" s="606"/>
      <c r="Q108" s="608"/>
      <c r="R108" s="285" t="str">
        <f t="array" ref="R108">IFERROR(IF(INDEX('Outcome Indicators - Section C'!E$30:E$121,MATCH('Print View'!$A107&amp;'Print View'!$R$81,'Outcome Indicators - Section C'!$A$30:$A$121&amp;'Outcome Indicators - Section C'!$C$30:$C$121,0))&lt;&gt;"",INDEX('Outcome Indicators - Section C'!E$30:E$121,MATCH('Print View'!$A107&amp;'Print View'!$R$81,'Outcome Indicators - Section C'!$A$30:$A$121&amp;'Outcome Indicators - Section C'!$C$30:$C$121,0)),""),"")</f>
        <v/>
      </c>
      <c r="S108" s="604"/>
      <c r="T108" s="606"/>
      <c r="U108" s="608"/>
      <c r="V108" s="285" t="str">
        <f t="array" ref="V108">IFERROR(IF(INDEX('Outcome Indicators - Section C'!E$30:E$121,MATCH('Print View'!$A107&amp;'Print View'!$V$81,'Outcome Indicators - Section C'!$A$30:$A$121&amp;'Outcome Indicators - Section C'!$C$30:$C$121,0))&lt;&gt;"",INDEX('Outcome Indicators - Section C'!E$30:E$121,MATCH('Print View'!$A107&amp;'Print View'!$V$81,'Outcome Indicators - Section C'!$A$30:$A$121&amp;'Outcome Indicators - Section C'!$C$30:$C$121,0)),""),"")</f>
        <v/>
      </c>
      <c r="W108" s="604"/>
      <c r="X108" s="606"/>
      <c r="Y108" s="608"/>
      <c r="Z108" s="285" t="str">
        <f t="array" ref="Z108">IFERROR(IF(INDEX('Outcome Indicators - Section C'!E$30:E$121,MATCH('Print View'!$A107&amp;'Print View'!$Z$81,'Outcome Indicators - Section C'!$A$30:$A$121&amp;'Outcome Indicators - Section C'!$C$30:$C$121,0))&lt;&gt;"",INDEX('Outcome Indicators - Section C'!E$30:E$121,MATCH('Print View'!$A107&amp;'Print View'!$Z$81,'Outcome Indicators - Section C'!$A$30:$A$121&amp;'Outcome Indicators - Section C'!$C$30:$C$121,0)),""),"")</f>
        <v/>
      </c>
      <c r="AA108" s="604"/>
      <c r="AB108" s="606"/>
      <c r="AC108" s="608"/>
      <c r="AD108" s="277"/>
      <c r="AE108" s="258"/>
      <c r="AF108" s="258"/>
      <c r="AG108" s="258"/>
      <c r="AH108" s="258"/>
      <c r="AI108" s="268"/>
      <c r="AJ108" s="668"/>
    </row>
    <row r="109" spans="1:36" ht="60" customHeight="1" x14ac:dyDescent="0.55000000000000004">
      <c r="A109" s="609">
        <v>14</v>
      </c>
      <c r="B109" s="610" t="str">
        <f>IFERROR(IF(INDEX('Outcome Indicators - Section C'!B$10:B$26,MATCH('Print View'!$A109,'Outcome Indicators - Section C'!$A$10:$A$26,0))&lt;&gt;"",INDEX('Outcome Indicators - Section C'!B$10:B$26,MATCH('Print View'!$A109,'Outcome Indicators - Section C'!$A$10:$A$26,0)),""),"")</f>
        <v/>
      </c>
      <c r="C109" s="610" t="str">
        <f>IFERROR(IF(INDEX('Outcome Indicators - Section C'!C$10:C$26,MATCH('Print View'!$A109,'Outcome Indicators - Section C'!$A$10:$A$26,0))&lt;&gt;"",INDEX('Outcome Indicators - Section C'!C$10:C$26,MATCH('Print View'!$A109,'Outcome Indicators - Section C'!$A$10:$A$26,0)),""),"")</f>
        <v/>
      </c>
      <c r="D109" s="610" t="str">
        <f>IFERROR(IF(INDEX('Outcome Indicators - Section C'!D$10:D$26,MATCH('Print View'!$A109,'Outcome Indicators - Section C'!$A$10:$A$26,0))&lt;&gt;"",INDEX('Outcome Indicators - Section C'!D$10:D$26,MATCH('Print View'!$A109,'Outcome Indicators - Section C'!$A$10:$A$26,0)),""),"")</f>
        <v/>
      </c>
      <c r="E109" s="610" t="str">
        <f>IFERROR(IF(INDEX('Outcome Indicators - Section C'!E$10:E$26,MATCH('Print View'!$A109,'Outcome Indicators - Section C'!$A$10:$A$26,0))&lt;&gt;"",INDEX('Outcome Indicators - Section C'!E$10:E$26,MATCH('Print View'!$A109,'Outcome Indicators - Section C'!$A$10:$A$26,0)),""),"")</f>
        <v/>
      </c>
      <c r="F109" s="610" t="str">
        <f>IFERROR(IF(INDEX('Outcome Indicators - Section C'!F$10:F$26,MATCH('Print View'!$A109,'Outcome Indicators - Section C'!$A$10:$A$26,0))&lt;&gt;"",INDEX('Outcome Indicators - Section C'!F$10:F$26,MATCH('Print View'!$A109,'Outcome Indicators - Section C'!$A$10:$A$26,0)),""),"")</f>
        <v/>
      </c>
      <c r="G109" s="610" t="str">
        <f>IFERROR(IF(INDEX('Outcome Indicators - Section C'!G$10:G$26,MATCH('Print View'!$A109,'Outcome Indicators - Section C'!$A$10:$A$26,0))&lt;&gt;"",INDEX('Outcome Indicators - Section C'!G$10:G$26,MATCH('Print View'!$A109,'Outcome Indicators - Section C'!$A$10:$A$26,0)),""),"")</f>
        <v/>
      </c>
      <c r="H109" s="610" t="str">
        <f>IFERROR(IF(INDEX('Outcome Indicators - Section C'!H$10:H$26,MATCH('Print View'!$A109,'Outcome Indicators - Section C'!$A$10:$A$26,0))&lt;&gt;"",INDEX('Outcome Indicators - Section C'!H$10:H$26,MATCH('Print View'!$A109,'Outcome Indicators - Section C'!$A$10:$A$26,0)),""),"")</f>
        <v/>
      </c>
      <c r="I109" s="612">
        <f>IFERROR(IF(INDEX('Outcome Indicators - Section C'!A$10:A$26,MATCH('Print View'!$A109,'Outcome Indicators - Section C'!$A$10:$A$26,0))&lt;&gt;"",INDEX('Outcome Indicators - Section C'!A$10:A$26,MATCH('Print View'!$A109,'Outcome Indicators - Section C'!$A$10:$A$26,0)),""),"")</f>
        <v>14</v>
      </c>
      <c r="J109" s="312" t="str">
        <f t="array" ref="J109">IFERROR(IF(INDEX('Outcome Indicators - Section C'!D$30:D$121,MATCH('Print View'!$A109&amp;'Print View'!$J$81,'Outcome Indicators - Section C'!$A$30:$A$121&amp;'Outcome Indicators - Section C'!$C$30:$C$121,0))&lt;&gt;"",INDEX('Outcome Indicators - Section C'!D$30:D$121,MATCH('Print View'!$A109&amp;'Print View'!$J$81,'Outcome Indicators - Section C'!$A$30:$A$121&amp;'Outcome Indicators - Section C'!$C$30:$C$121,0)),""),"")</f>
        <v/>
      </c>
      <c r="K109" s="656" t="str">
        <f t="array" ref="K109">IFERROR(IF(INDEX('Outcome Indicators - Section C'!F$30:F$121,MATCH('Print View'!$A109&amp;'Print View'!$J$81,'Outcome Indicators - Section C'!$A$30:$A$121&amp;'Outcome Indicators - Section C'!$C$30:$C$121,0))&lt;&gt;"",INDEX('Outcome Indicators - Section C'!F$30:F$121,MATCH('Print View'!$A109&amp;'Print View'!$J$81,'Outcome Indicators - Section C'!$A$30:$A$121&amp;'Outcome Indicators - Section C'!$C$30:$C$121,0)),""),"")</f>
        <v/>
      </c>
      <c r="L109" s="658" t="str">
        <f t="array" ref="L109">IFERROR(IF(INDEX('Outcome Indicators - Section C'!G$30:G$121,MATCH('Print View'!$A109&amp;'Print View'!$J$81,'Outcome Indicators - Section C'!$A$30:$A$121&amp;'Outcome Indicators - Section C'!$C$30:$C$121,0))&lt;&gt;"",INDEX('Outcome Indicators - Section C'!G$30:G$121,MATCH('Print View'!$A109&amp;'Print View'!$J$81,'Outcome Indicators - Section C'!$A$30:$A$121&amp;'Outcome Indicators - Section C'!$C$30:$C$121,0)),""),"")</f>
        <v/>
      </c>
      <c r="M109" s="660" t="str">
        <f t="array" ref="M109">IFERROR(IF(INDEX('Outcome Indicators - Section C'!H$30:H$121,MATCH('Print View'!$A109&amp;'Print View'!$J$81,'Outcome Indicators - Section C'!$A$30:$A$121&amp;'Outcome Indicators - Section C'!$C$30:$C$121,0))&lt;&gt;"",INDEX('Outcome Indicators - Section C'!H$30:H$121,MATCH('Print View'!$A109&amp;'Print View'!$J$81,'Outcome Indicators - Section C'!$A$30:$A$121&amp;'Outcome Indicators - Section C'!$C$30:$C$121,0)),""),"")</f>
        <v/>
      </c>
      <c r="N109" s="312" t="str">
        <f t="array" ref="N109">IFERROR(IF(INDEX('Outcome Indicators - Section C'!D$30:D$121,MATCH('Print View'!$A109&amp;'Print View'!$N$81,'Outcome Indicators - Section C'!$A$30:$A$121&amp;'Outcome Indicators - Section C'!$C$30:$C$121,0))&lt;&gt;"",INDEX('Outcome Indicators - Section C'!D$30:D$121,MATCH('Print View'!$A109&amp;'Print View'!$N$81,'Outcome Indicators - Section C'!$A$30:$A$121&amp;'Outcome Indicators - Section C'!$C$30:$C$121,0)),""),"")</f>
        <v/>
      </c>
      <c r="O109" s="656" t="str">
        <f t="array" ref="O109">IFERROR(IF(INDEX('Outcome Indicators - Section C'!F$30:F$121,MATCH('Print View'!$A109&amp;'Print View'!$N$81,'Outcome Indicators - Section C'!$A$30:$A$121&amp;'Outcome Indicators - Section C'!$C$30:$C$121,0))&lt;&gt;"",INDEX('Outcome Indicators - Section C'!F$30:F$121,MATCH('Print View'!$A109&amp;'Print View'!$N$81,'Outcome Indicators - Section C'!$A$30:$A$121&amp;'Outcome Indicators - Section C'!$C$30:$C$121,0)),""),"")</f>
        <v/>
      </c>
      <c r="P109" s="658" t="str">
        <f t="array" ref="P109">IFERROR(IF(INDEX('Outcome Indicators - Section C'!G$30:G$121,MATCH('Print View'!$A109&amp;'Print View'!$N$81,'Outcome Indicators - Section C'!$A$30:$A$121&amp;'Outcome Indicators - Section C'!$C$30:$C$121,0))&lt;&gt;"",INDEX('Outcome Indicators - Section C'!G$30:G$121,MATCH('Print View'!$A109&amp;'Print View'!$N$81,'Outcome Indicators - Section C'!$A$30:$A$121&amp;'Outcome Indicators - Section C'!$C$30:$C$121,0)),""),"")</f>
        <v/>
      </c>
      <c r="Q109" s="660" t="str">
        <f t="array" ref="Q109">IFERROR(IF(INDEX('Outcome Indicators - Section C'!H$30:H$121,MATCH('Print View'!$A109&amp;'Print View'!$N$81,'Outcome Indicators - Section C'!$A$30:$A$121&amp;'Outcome Indicators - Section C'!$C$30:$C$121,0))&lt;&gt;"",INDEX('Outcome Indicators - Section C'!H$30:H$121,MATCH('Print View'!$A109&amp;'Print View'!$N$81,'Outcome Indicators - Section C'!$A$30:$A$121&amp;'Outcome Indicators - Section C'!$C$30:$C$121,0)),""),"")</f>
        <v/>
      </c>
      <c r="R109" s="312" t="str">
        <f t="array" ref="R109">IFERROR(IF(INDEX('Outcome Indicators - Section C'!D$30:D$121,MATCH('Print View'!$A109&amp;'Print View'!$R$81,'Outcome Indicators - Section C'!$A$30:$A$121&amp;'Outcome Indicators - Section C'!$C$30:$C$121,0))&lt;&gt;"",INDEX('Outcome Indicators - Section C'!D$30:D$121,MATCH('Print View'!$A109&amp;'Print View'!$R$81,'Outcome Indicators - Section C'!$A$30:$A$121&amp;'Outcome Indicators - Section C'!$C$30:$C$121,0)),""),"")</f>
        <v/>
      </c>
      <c r="S109" s="656" t="str">
        <f t="array" ref="S109">IFERROR(IF(INDEX('Outcome Indicators - Section C'!F$30:F$121,MATCH('Print View'!$A109&amp;'Print View'!$R$81,'Outcome Indicators - Section C'!$A$30:$A$121&amp;'Outcome Indicators - Section C'!$C$30:$C$121,0))&lt;&gt;"",INDEX('Outcome Indicators - Section C'!F$30:F$121,MATCH('Print View'!$A109&amp;'Print View'!$R$81,'Outcome Indicators - Section C'!$A$30:$A$121&amp;'Outcome Indicators - Section C'!$C$30:$C$121,0)),""),"")</f>
        <v/>
      </c>
      <c r="T109" s="658" t="str">
        <f t="array" ref="T109">IFERROR(IF(INDEX('Outcome Indicators - Section C'!G$30:G$121,MATCH('Print View'!$A109&amp;'Print View'!$R$81,'Outcome Indicators - Section C'!$A$30:$A$121&amp;'Outcome Indicators - Section C'!$C$30:$C$121,0))&lt;&gt;"",INDEX('Outcome Indicators - Section C'!G$30:G$121,MATCH('Print View'!$A109&amp;'Print View'!$R$81,'Outcome Indicators - Section C'!$A$30:$A$121&amp;'Outcome Indicators - Section C'!$C$30:$C$121,0)),""),"")</f>
        <v/>
      </c>
      <c r="U109" s="660" t="str">
        <f t="array" ref="U109">IFERROR(IF(INDEX('Outcome Indicators - Section C'!H$30:H$121,MATCH('Print View'!$A109&amp;'Print View'!$R$81,'Outcome Indicators - Section C'!$A$30:$A$121&amp;'Outcome Indicators - Section C'!$C$30:$C$121,0))&lt;&gt;"",INDEX('Outcome Indicators - Section C'!H$30:H$121,MATCH('Print View'!$A109&amp;'Print View'!$R$81,'Outcome Indicators - Section C'!$A$30:$A$121&amp;'Outcome Indicators - Section C'!$C$30:$C$121,0)),""),"")</f>
        <v/>
      </c>
      <c r="V109" s="312" t="str">
        <f t="array" ref="V109">IFERROR(IF(INDEX('Outcome Indicators - Section C'!D$30:D$121,MATCH('Print View'!$A109&amp;'Print View'!$V$81,'Outcome Indicators - Section C'!$A$30:$A$121&amp;'Outcome Indicators - Section C'!$C$30:$C$121,0))&lt;&gt;"",INDEX('Outcome Indicators - Section C'!D$30:D$121,MATCH('Print View'!$A109&amp;'Print View'!$V$81,'Outcome Indicators - Section C'!$A$30:$A$121&amp;'Outcome Indicators - Section C'!$C$30:$C$121,0)),""),"")</f>
        <v/>
      </c>
      <c r="W109" s="656" t="str">
        <f t="array" ref="W109">IFERROR(IF(INDEX('Outcome Indicators - Section C'!F$30:F$121,MATCH('Print View'!$A109&amp;'Print View'!$V$81,'Outcome Indicators - Section C'!$A$30:$A$121&amp;'Outcome Indicators - Section C'!$C$30:$C$121,0))&lt;&gt;"",INDEX('Outcome Indicators - Section C'!F$30:F$121,MATCH('Print View'!$A109&amp;'Print View'!$V$81,'Outcome Indicators - Section C'!$A$30:$A$121&amp;'Outcome Indicators - Section C'!$C$30:$C$121,0)),""),"")</f>
        <v/>
      </c>
      <c r="X109" s="658" t="str">
        <f t="array" ref="X109">IFERROR(IF(INDEX('Outcome Indicators - Section C'!G$30:G$121,MATCH('Print View'!$A109&amp;'Print View'!$V$81,'Outcome Indicators - Section C'!$A$30:$A$121&amp;'Outcome Indicators - Section C'!$C$30:$C$121,0))&lt;&gt;"",INDEX('Outcome Indicators - Section C'!G$30:G$121,MATCH('Print View'!$A109&amp;'Print View'!$V$81,'Outcome Indicators - Section C'!$A$30:$A$121&amp;'Outcome Indicators - Section C'!$C$30:$C$121,0)),""),"")</f>
        <v/>
      </c>
      <c r="Y109" s="660" t="str">
        <f t="array" ref="Y109">IFERROR(IF(INDEX('Outcome Indicators - Section C'!H$30:H$121,MATCH('Print View'!$A109&amp;'Print View'!$V$81,'Outcome Indicators - Section C'!$A$30:$A$121&amp;'Outcome Indicators - Section C'!$C$30:$C$121,0))&lt;&gt;"",INDEX('Outcome Indicators - Section C'!H$30:H$121,MATCH('Print View'!$A109&amp;'Print View'!$V$81,'Outcome Indicators - Section C'!$A$30:$A$121&amp;'Outcome Indicators - Section C'!$C$30:$C$121,0)),""),"")</f>
        <v/>
      </c>
      <c r="Z109" s="312" t="str">
        <f t="array" ref="Z109">IFERROR(IF(INDEX('Outcome Indicators - Section C'!D$30:D$121,MATCH('Print View'!$A109&amp;'Print View'!$Z$81,'Outcome Indicators - Section C'!$A$30:$A$121&amp;'Outcome Indicators - Section C'!$C$30:$C$121,0))&lt;&gt;"",INDEX('Outcome Indicators - Section C'!D$30:D$121,MATCH('Print View'!$A109&amp;'Print View'!$Z$81,'Outcome Indicators - Section C'!$A$30:$A$121&amp;'Outcome Indicators - Section C'!$C$30:$C$121,0)),""),"")</f>
        <v/>
      </c>
      <c r="AA109" s="656" t="str">
        <f t="array" ref="AA109">IFERROR(IF(INDEX('Outcome Indicators - Section C'!F$30:F$121,MATCH('Print View'!$A109&amp;'Print View'!$Z$81,'Outcome Indicators - Section C'!$A$30:$A$121&amp;'Outcome Indicators - Section C'!$C$30:$C$121,0))&lt;&gt;"",INDEX('Outcome Indicators - Section C'!F$30:F$121,MATCH('Print View'!$A109&amp;'Print View'!$Z$81,'Outcome Indicators - Section C'!$A$30:$A$121&amp;'Outcome Indicators - Section C'!$C$30:$C$121,0)),""),"")</f>
        <v/>
      </c>
      <c r="AB109" s="658" t="str">
        <f t="array" ref="AB109">IFERROR(IF(INDEX('Outcome Indicators - Section C'!G$30:G$121,MATCH('Print View'!$A109&amp;'Print View'!$Z$81,'Outcome Indicators - Section C'!$A$30:$A$121&amp;'Outcome Indicators - Section C'!$C$30:$C$121,0))&lt;&gt;"",INDEX('Outcome Indicators - Section C'!G$30:G$121,MATCH('Print View'!$A109&amp;'Print View'!$Z$81,'Outcome Indicators - Section C'!$A$30:$A$121&amp;'Outcome Indicators - Section C'!$C$30:$C$121,0)),""),"")</f>
        <v/>
      </c>
      <c r="AC109" s="660" t="str">
        <f t="array" ref="AC109">IFERROR(IF(INDEX('Outcome Indicators - Section C'!H$30:H$121,MATCH('Print View'!$A109&amp;'Print View'!$Z$81,'Outcome Indicators - Section C'!$A$30:$A$121&amp;'Outcome Indicators - Section C'!$C$30:$C$121,0))&lt;&gt;"",INDEX('Outcome Indicators - Section C'!H$30:H$121,MATCH('Print View'!$A109&amp;'Print View'!$Z$81,'Outcome Indicators - Section C'!$A$30:$A$121&amp;'Outcome Indicators - Section C'!$C$30:$C$121,0)),""),"")</f>
        <v/>
      </c>
      <c r="AD109" s="278"/>
      <c r="AE109" s="260"/>
      <c r="AF109" s="260"/>
      <c r="AG109" s="260"/>
      <c r="AH109" s="260"/>
      <c r="AI109" s="260"/>
      <c r="AJ109" s="261"/>
    </row>
    <row r="110" spans="1:36" ht="60" customHeight="1" x14ac:dyDescent="0.3">
      <c r="A110" s="609"/>
      <c r="B110" s="611"/>
      <c r="C110" s="611"/>
      <c r="D110" s="611"/>
      <c r="E110" s="611"/>
      <c r="F110" s="611"/>
      <c r="G110" s="611"/>
      <c r="H110" s="611"/>
      <c r="I110" s="613"/>
      <c r="J110" s="313" t="str">
        <f t="array" ref="J110">IFERROR(IF(INDEX('Outcome Indicators - Section C'!E$30:E$121,MATCH('Print View'!$A109&amp;'Print View'!$J$81,'Outcome Indicators - Section C'!$A$30:$A$121&amp;'Outcome Indicators - Section C'!$C$30:$C$121,0))&lt;&gt;"",INDEX('Outcome Indicators - Section C'!E$30:E$121,MATCH('Print View'!$A109&amp;'Print View'!$J$81,'Outcome Indicators - Section C'!$A$30:$A$121&amp;'Outcome Indicators - Section C'!$C$30:$C$121,0)),""),"")</f>
        <v/>
      </c>
      <c r="K110" s="657"/>
      <c r="L110" s="659"/>
      <c r="M110" s="661"/>
      <c r="N110" s="313" t="str">
        <f t="array" ref="N110">IFERROR(IF(INDEX('Outcome Indicators - Section C'!E$30:E$121,MATCH('Print View'!$A109&amp;'Print View'!$N$81,'Outcome Indicators - Section C'!$A$30:$A$121&amp;'Outcome Indicators - Section C'!$C$30:$C$121,0))&lt;&gt;"",INDEX('Outcome Indicators - Section C'!E$30:E$121,MATCH('Print View'!$A109&amp;'Print View'!$N$81,'Outcome Indicators - Section C'!$A$30:$A$121&amp;'Outcome Indicators - Section C'!$C$30:$C$121,0)),""),"")</f>
        <v/>
      </c>
      <c r="O110" s="657"/>
      <c r="P110" s="659"/>
      <c r="Q110" s="661"/>
      <c r="R110" s="313" t="str">
        <f t="array" ref="R110">IFERROR(IF(INDEX('Outcome Indicators - Section C'!E$30:E$121,MATCH('Print View'!$A109&amp;'Print View'!$R$81,'Outcome Indicators - Section C'!$A$30:$A$121&amp;'Outcome Indicators - Section C'!$C$30:$C$121,0))&lt;&gt;"",INDEX('Outcome Indicators - Section C'!E$30:E$121,MATCH('Print View'!$A109&amp;'Print View'!$R$81,'Outcome Indicators - Section C'!$A$30:$A$121&amp;'Outcome Indicators - Section C'!$C$30:$C$121,0)),""),"")</f>
        <v/>
      </c>
      <c r="S110" s="657"/>
      <c r="T110" s="659"/>
      <c r="U110" s="661"/>
      <c r="V110" s="313" t="str">
        <f t="array" ref="V110">IFERROR(IF(INDEX('Outcome Indicators - Section C'!E$30:E$121,MATCH('Print View'!$A109&amp;'Print View'!$V$81,'Outcome Indicators - Section C'!$A$30:$A$121&amp;'Outcome Indicators - Section C'!$C$30:$C$121,0))&lt;&gt;"",INDEX('Outcome Indicators - Section C'!E$30:E$121,MATCH('Print View'!$A109&amp;'Print View'!$V$81,'Outcome Indicators - Section C'!$A$30:$A$121&amp;'Outcome Indicators - Section C'!$C$30:$C$121,0)),""),"")</f>
        <v/>
      </c>
      <c r="W110" s="657"/>
      <c r="X110" s="659"/>
      <c r="Y110" s="661"/>
      <c r="Z110" s="313" t="str">
        <f t="array" ref="Z110">IFERROR(IF(INDEX('Outcome Indicators - Section C'!E$30:E$121,MATCH('Print View'!$A109&amp;'Print View'!$Z$81,'Outcome Indicators - Section C'!$A$30:$A$121&amp;'Outcome Indicators - Section C'!$C$30:$C$121,0))&lt;&gt;"",INDEX('Outcome Indicators - Section C'!E$30:E$121,MATCH('Print View'!$A109&amp;'Print View'!$Z$81,'Outcome Indicators - Section C'!$A$30:$A$121&amp;'Outcome Indicators - Section C'!$C$30:$C$121,0)),""),"")</f>
        <v/>
      </c>
      <c r="AA110" s="657"/>
      <c r="AB110" s="659"/>
      <c r="AC110" s="661"/>
      <c r="AD110" s="279"/>
      <c r="AE110" s="262"/>
      <c r="AF110" s="262"/>
      <c r="AG110" s="262"/>
      <c r="AH110" s="262"/>
      <c r="AI110" s="262"/>
      <c r="AJ110" s="263"/>
    </row>
    <row r="111" spans="1:36" ht="60" customHeight="1" x14ac:dyDescent="0.55000000000000004">
      <c r="A111" s="665">
        <v>15</v>
      </c>
      <c r="B111" s="662" t="str">
        <f>IFERROR(IF(INDEX('Outcome Indicators - Section C'!B$10:B$26,MATCH('Print View'!$A111,'Outcome Indicators - Section C'!$A$10:$A$26,0))&lt;&gt;"",INDEX('Outcome Indicators - Section C'!B$10:B$26,MATCH('Print View'!$A111,'Outcome Indicators - Section C'!$A$10:$A$26,0)),""),"")</f>
        <v/>
      </c>
      <c r="C111" s="662" t="str">
        <f>IFERROR(IF(INDEX('Outcome Indicators - Section C'!C$10:C$26,MATCH('Print View'!$A111,'Outcome Indicators - Section C'!$A$10:$A$26,0))&lt;&gt;"",INDEX('Outcome Indicators - Section C'!C$10:C$26,MATCH('Print View'!$A111,'Outcome Indicators - Section C'!$A$10:$A$26,0)),""),"")</f>
        <v/>
      </c>
      <c r="D111" s="662" t="str">
        <f>IFERROR(IF(INDEX('Outcome Indicators - Section C'!D$10:D$26,MATCH('Print View'!$A111,'Outcome Indicators - Section C'!$A$10:$A$26,0))&lt;&gt;"",INDEX('Outcome Indicators - Section C'!D$10:D$26,MATCH('Print View'!$A111,'Outcome Indicators - Section C'!$A$10:$A$26,0)),""),"")</f>
        <v/>
      </c>
      <c r="E111" s="662" t="str">
        <f>IFERROR(IF(INDEX('Outcome Indicators - Section C'!E$10:E$26,MATCH('Print View'!$A111,'Outcome Indicators - Section C'!$A$10:$A$26,0))&lt;&gt;"",INDEX('Outcome Indicators - Section C'!E$10:E$26,MATCH('Print View'!$A111,'Outcome Indicators - Section C'!$A$10:$A$26,0)),""),"")</f>
        <v/>
      </c>
      <c r="F111" s="662" t="str">
        <f>IFERROR(IF(INDEX('Outcome Indicators - Section C'!F$10:F$26,MATCH('Print View'!$A111,'Outcome Indicators - Section C'!$A$10:$A$26,0))&lt;&gt;"",INDEX('Outcome Indicators - Section C'!F$10:F$26,MATCH('Print View'!$A111,'Outcome Indicators - Section C'!$A$10:$A$26,0)),""),"")</f>
        <v/>
      </c>
      <c r="G111" s="662" t="str">
        <f>IFERROR(IF(INDEX('Outcome Indicators - Section C'!G$10:G$26,MATCH('Print View'!$A111,'Outcome Indicators - Section C'!$A$10:$A$26,0))&lt;&gt;"",INDEX('Outcome Indicators - Section C'!G$10:G$26,MATCH('Print View'!$A111,'Outcome Indicators - Section C'!$A$10:$A$26,0)),""),"")</f>
        <v/>
      </c>
      <c r="H111" s="662" t="str">
        <f>IFERROR(IF(INDEX('Outcome Indicators - Section C'!H$10:H$26,MATCH('Print View'!$A111,'Outcome Indicators - Section C'!$A$10:$A$26,0))&lt;&gt;"",INDEX('Outcome Indicators - Section C'!H$10:H$26,MATCH('Print View'!$A111,'Outcome Indicators - Section C'!$A$10:$A$26,0)),""),"")</f>
        <v/>
      </c>
      <c r="I111" s="666">
        <f>IFERROR(IF(INDEX('Outcome Indicators - Section C'!A$10:A$26,MATCH('Print View'!$A111,'Outcome Indicators - Section C'!$A$10:$A$26,0))&lt;&gt;"",INDEX('Outcome Indicators - Section C'!A$10:A$26,MATCH('Print View'!$A111,'Outcome Indicators - Section C'!$A$10:$A$26,0)),""),"")</f>
        <v>15</v>
      </c>
      <c r="J111" s="284" t="str">
        <f t="array" ref="J111">IFERROR(IF(INDEX('Outcome Indicators - Section C'!D$30:D$121,MATCH('Print View'!$A111&amp;'Print View'!$J$81,'Outcome Indicators - Section C'!$A$30:$A$121&amp;'Outcome Indicators - Section C'!$C$30:$C$121,0))&lt;&gt;"",INDEX('Outcome Indicators - Section C'!D$30:D$121,MATCH('Print View'!$A111&amp;'Print View'!$J$81,'Outcome Indicators - Section C'!$A$30:$A$121&amp;'Outcome Indicators - Section C'!$C$30:$C$121,0)),""),"")</f>
        <v/>
      </c>
      <c r="K111" s="603" t="str">
        <f t="array" ref="K111">IFERROR(IF(INDEX('Outcome Indicators - Section C'!F$30:F$121,MATCH('Print View'!$A111&amp;'Print View'!$J$81,'Outcome Indicators - Section C'!$A$30:$A$121&amp;'Outcome Indicators - Section C'!$C$30:$C$121,0))&lt;&gt;"",INDEX('Outcome Indicators - Section C'!F$30:F$121,MATCH('Print View'!$A111&amp;'Print View'!$J$81,'Outcome Indicators - Section C'!$A$30:$A$121&amp;'Outcome Indicators - Section C'!$C$30:$C$121,0)),""),"")</f>
        <v/>
      </c>
      <c r="L111" s="605" t="str">
        <f t="array" ref="L111">IFERROR(IF(INDEX('Outcome Indicators - Section C'!G$30:G$121,MATCH('Print View'!$A111&amp;'Print View'!$J$81,'Outcome Indicators - Section C'!$A$30:$A$121&amp;'Outcome Indicators - Section C'!$C$30:$C$121,0))&lt;&gt;"",INDEX('Outcome Indicators - Section C'!G$30:G$121,MATCH('Print View'!$A111&amp;'Print View'!$J$81,'Outcome Indicators - Section C'!$A$30:$A$121&amp;'Outcome Indicators - Section C'!$C$30:$C$121,0)),""),"")</f>
        <v/>
      </c>
      <c r="M111" s="607" t="str">
        <f t="array" ref="M111">IFERROR(IF(INDEX('Outcome Indicators - Section C'!H$30:H$121,MATCH('Print View'!$A111&amp;'Print View'!$J$81,'Outcome Indicators - Section C'!$A$30:$A$121&amp;'Outcome Indicators - Section C'!$C$30:$C$121,0))&lt;&gt;"",INDEX('Outcome Indicators - Section C'!H$30:H$121,MATCH('Print View'!$A111&amp;'Print View'!$J$81,'Outcome Indicators - Section C'!$A$30:$A$121&amp;'Outcome Indicators - Section C'!$C$30:$C$121,0)),""),"")</f>
        <v/>
      </c>
      <c r="N111" s="284" t="str">
        <f t="array" ref="N111">IFERROR(IF(INDEX('Outcome Indicators - Section C'!D$30:D$121,MATCH('Print View'!$A111&amp;'Print View'!$N$81,'Outcome Indicators - Section C'!$A$30:$A$121&amp;'Outcome Indicators - Section C'!$C$30:$C$121,0))&lt;&gt;"",INDEX('Outcome Indicators - Section C'!D$30:D$121,MATCH('Print View'!$A111&amp;'Print View'!$N$81,'Outcome Indicators - Section C'!$A$30:$A$121&amp;'Outcome Indicators - Section C'!$C$30:$C$121,0)),""),"")</f>
        <v/>
      </c>
      <c r="O111" s="603" t="str">
        <f t="array" ref="O111">IFERROR(IF(INDEX('Outcome Indicators - Section C'!F$30:F$121,MATCH('Print View'!$A111&amp;'Print View'!$N$81,'Outcome Indicators - Section C'!$A$30:$A$121&amp;'Outcome Indicators - Section C'!$C$30:$C$121,0))&lt;&gt;"",INDEX('Outcome Indicators - Section C'!F$30:F$121,MATCH('Print View'!$A111&amp;'Print View'!$N$81,'Outcome Indicators - Section C'!$A$30:$A$121&amp;'Outcome Indicators - Section C'!$C$30:$C$121,0)),""),"")</f>
        <v/>
      </c>
      <c r="P111" s="605" t="str">
        <f t="array" ref="P111">IFERROR(IF(INDEX('Outcome Indicators - Section C'!G$30:G$121,MATCH('Print View'!$A111&amp;'Print View'!$N$81,'Outcome Indicators - Section C'!$A$30:$A$121&amp;'Outcome Indicators - Section C'!$C$30:$C$121,0))&lt;&gt;"",INDEX('Outcome Indicators - Section C'!G$30:G$121,MATCH('Print View'!$A111&amp;'Print View'!$N$81,'Outcome Indicators - Section C'!$A$30:$A$121&amp;'Outcome Indicators - Section C'!$C$30:$C$121,0)),""),"")</f>
        <v/>
      </c>
      <c r="Q111" s="607" t="str">
        <f t="array" ref="Q111">IFERROR(IF(INDEX('Outcome Indicators - Section C'!H$30:H$121,MATCH('Print View'!$A111&amp;'Print View'!$N$81,'Outcome Indicators - Section C'!$A$30:$A$121&amp;'Outcome Indicators - Section C'!$C$30:$C$121,0))&lt;&gt;"",INDEX('Outcome Indicators - Section C'!H$30:H$121,MATCH('Print View'!$A111&amp;'Print View'!$N$81,'Outcome Indicators - Section C'!$A$30:$A$121&amp;'Outcome Indicators - Section C'!$C$30:$C$121,0)),""),"")</f>
        <v/>
      </c>
      <c r="R111" s="284" t="str">
        <f t="array" ref="R111">IFERROR(IF(INDEX('Outcome Indicators - Section C'!D$30:D$121,MATCH('Print View'!$A111&amp;'Print View'!$R$81,'Outcome Indicators - Section C'!$A$30:$A$121&amp;'Outcome Indicators - Section C'!$C$30:$C$121,0))&lt;&gt;"",INDEX('Outcome Indicators - Section C'!D$30:D$121,MATCH('Print View'!$A111&amp;'Print View'!$R$81,'Outcome Indicators - Section C'!$A$30:$A$121&amp;'Outcome Indicators - Section C'!$C$30:$C$121,0)),""),"")</f>
        <v/>
      </c>
      <c r="S111" s="603" t="str">
        <f t="array" ref="S111">IFERROR(IF(INDEX('Outcome Indicators - Section C'!F$30:F$121,MATCH('Print View'!$A111&amp;'Print View'!$R$81,'Outcome Indicators - Section C'!$A$30:$A$121&amp;'Outcome Indicators - Section C'!$C$30:$C$121,0))&lt;&gt;"",INDEX('Outcome Indicators - Section C'!F$30:F$121,MATCH('Print View'!$A111&amp;'Print View'!$R$81,'Outcome Indicators - Section C'!$A$30:$A$121&amp;'Outcome Indicators - Section C'!$C$30:$C$121,0)),""),"")</f>
        <v/>
      </c>
      <c r="T111" s="605" t="str">
        <f t="array" ref="T111">IFERROR(IF(INDEX('Outcome Indicators - Section C'!G$30:G$121,MATCH('Print View'!$A111&amp;'Print View'!$R$81,'Outcome Indicators - Section C'!$A$30:$A$121&amp;'Outcome Indicators - Section C'!$C$30:$C$121,0))&lt;&gt;"",INDEX('Outcome Indicators - Section C'!G$30:G$121,MATCH('Print View'!$A111&amp;'Print View'!$R$81,'Outcome Indicators - Section C'!$A$30:$A$121&amp;'Outcome Indicators - Section C'!$C$30:$C$121,0)),""),"")</f>
        <v/>
      </c>
      <c r="U111" s="607" t="str">
        <f t="array" ref="U111">IFERROR(IF(INDEX('Outcome Indicators - Section C'!H$30:H$121,MATCH('Print View'!$A111&amp;'Print View'!$R$81,'Outcome Indicators - Section C'!$A$30:$A$121&amp;'Outcome Indicators - Section C'!$C$30:$C$121,0))&lt;&gt;"",INDEX('Outcome Indicators - Section C'!H$30:H$121,MATCH('Print View'!$A111&amp;'Print View'!$R$81,'Outcome Indicators - Section C'!$A$30:$A$121&amp;'Outcome Indicators - Section C'!$C$30:$C$121,0)),""),"")</f>
        <v/>
      </c>
      <c r="V111" s="284" t="str">
        <f t="array" ref="V111">IFERROR(IF(INDEX('Outcome Indicators - Section C'!D$30:D$121,MATCH('Print View'!$A111&amp;'Print View'!$V$81,'Outcome Indicators - Section C'!$A$30:$A$121&amp;'Outcome Indicators - Section C'!$C$30:$C$121,0))&lt;&gt;"",INDEX('Outcome Indicators - Section C'!D$30:D$121,MATCH('Print View'!$A111&amp;'Print View'!$V$81,'Outcome Indicators - Section C'!$A$30:$A$121&amp;'Outcome Indicators - Section C'!$C$30:$C$121,0)),""),"")</f>
        <v/>
      </c>
      <c r="W111" s="603" t="str">
        <f t="array" ref="W111">IFERROR(IF(INDEX('Outcome Indicators - Section C'!F$30:F$121,MATCH('Print View'!$A111&amp;'Print View'!$V$81,'Outcome Indicators - Section C'!$A$30:$A$121&amp;'Outcome Indicators - Section C'!$C$30:$C$121,0))&lt;&gt;"",INDEX('Outcome Indicators - Section C'!F$30:F$121,MATCH('Print View'!$A111&amp;'Print View'!$V$81,'Outcome Indicators - Section C'!$A$30:$A$121&amp;'Outcome Indicators - Section C'!$C$30:$C$121,0)),""),"")</f>
        <v/>
      </c>
      <c r="X111" s="605" t="str">
        <f t="array" ref="X111">IFERROR(IF(INDEX('Outcome Indicators - Section C'!G$30:G$121,MATCH('Print View'!$A111&amp;'Print View'!$V$81,'Outcome Indicators - Section C'!$A$30:$A$121&amp;'Outcome Indicators - Section C'!$C$30:$C$121,0))&lt;&gt;"",INDEX('Outcome Indicators - Section C'!G$30:G$121,MATCH('Print View'!$A111&amp;'Print View'!$V$81,'Outcome Indicators - Section C'!$A$30:$A$121&amp;'Outcome Indicators - Section C'!$C$30:$C$121,0)),""),"")</f>
        <v/>
      </c>
      <c r="Y111" s="607" t="str">
        <f t="array" ref="Y111">IFERROR(IF(INDEX('Outcome Indicators - Section C'!H$30:H$121,MATCH('Print View'!$A111&amp;'Print View'!$V$81,'Outcome Indicators - Section C'!$A$30:$A$121&amp;'Outcome Indicators - Section C'!$C$30:$C$121,0))&lt;&gt;"",INDEX('Outcome Indicators - Section C'!H$30:H$121,MATCH('Print View'!$A111&amp;'Print View'!$V$81,'Outcome Indicators - Section C'!$A$30:$A$121&amp;'Outcome Indicators - Section C'!$C$30:$C$121,0)),""),"")</f>
        <v/>
      </c>
      <c r="Z111" s="284" t="str">
        <f t="array" ref="Z111">IFERROR(IF(INDEX('Outcome Indicators - Section C'!D$30:D$121,MATCH('Print View'!$A111&amp;'Print View'!$Z$81,'Outcome Indicators - Section C'!$A$30:$A$121&amp;'Outcome Indicators - Section C'!$C$30:$C$121,0))&lt;&gt;"",INDEX('Outcome Indicators - Section C'!D$30:D$121,MATCH('Print View'!$A111&amp;'Print View'!$Z$81,'Outcome Indicators - Section C'!$A$30:$A$121&amp;'Outcome Indicators - Section C'!$C$30:$C$121,0)),""),"")</f>
        <v/>
      </c>
      <c r="AA111" s="603" t="str">
        <f t="array" ref="AA111">IFERROR(IF(INDEX('Outcome Indicators - Section C'!F$30:F$121,MATCH('Print View'!$A111&amp;'Print View'!$Z$81,'Outcome Indicators - Section C'!$A$30:$A$121&amp;'Outcome Indicators - Section C'!$C$30:$C$121,0))&lt;&gt;"",INDEX('Outcome Indicators - Section C'!F$30:F$121,MATCH('Print View'!$A111&amp;'Print View'!$Z$81,'Outcome Indicators - Section C'!$A$30:$A$121&amp;'Outcome Indicators - Section C'!$C$30:$C$121,0)),""),"")</f>
        <v/>
      </c>
      <c r="AB111" s="605" t="str">
        <f t="array" ref="AB111">IFERROR(IF(INDEX('Outcome Indicators - Section C'!G$30:G$121,MATCH('Print View'!$A111&amp;'Print View'!$Z$81,'Outcome Indicators - Section C'!$A$30:$A$121&amp;'Outcome Indicators - Section C'!$C$30:$C$121,0))&lt;&gt;"",INDEX('Outcome Indicators - Section C'!G$30:G$121,MATCH('Print View'!$A111&amp;'Print View'!$Z$81,'Outcome Indicators - Section C'!$A$30:$A$121&amp;'Outcome Indicators - Section C'!$C$30:$C$121,0)),""),"")</f>
        <v/>
      </c>
      <c r="AC111" s="607" t="str">
        <f t="array" ref="AC111">IFERROR(IF(INDEX('Outcome Indicators - Section C'!H$30:H$121,MATCH('Print View'!$A111&amp;'Print View'!$Z$81,'Outcome Indicators - Section C'!$A$30:$A$121&amp;'Outcome Indicators - Section C'!$C$30:$C$121,0))&lt;&gt;"",INDEX('Outcome Indicators - Section C'!H$30:H$121,MATCH('Print View'!$A111&amp;'Print View'!$Z$81,'Outcome Indicators - Section C'!$A$30:$A$121&amp;'Outcome Indicators - Section C'!$C$30:$C$121,0)),""),"")</f>
        <v/>
      </c>
      <c r="AD111" s="280"/>
      <c r="AE111" s="255"/>
      <c r="AF111" s="255"/>
      <c r="AG111" s="255"/>
      <c r="AH111" s="255"/>
      <c r="AI111" s="268"/>
      <c r="AJ111" s="668"/>
    </row>
    <row r="112" spans="1:36" ht="60" customHeight="1" thickBot="1" x14ac:dyDescent="0.35">
      <c r="A112" s="669"/>
      <c r="B112" s="670"/>
      <c r="C112" s="670"/>
      <c r="D112" s="670"/>
      <c r="E112" s="670"/>
      <c r="F112" s="670"/>
      <c r="G112" s="670"/>
      <c r="H112" s="670"/>
      <c r="I112" s="671"/>
      <c r="J112" s="285" t="str">
        <f t="array" ref="J112">IFERROR(IF(INDEX('Outcome Indicators - Section C'!E$30:E$121,MATCH('Print View'!$A111&amp;'Print View'!$J$81,'Outcome Indicators - Section C'!$A$30:$A$121&amp;'Outcome Indicators - Section C'!$C$30:$C$121,0))&lt;&gt;"",INDEX('Outcome Indicators - Section C'!E$30:E$121,MATCH('Print View'!$A111&amp;'Print View'!$J$81,'Outcome Indicators - Section C'!$A$30:$A$121&amp;'Outcome Indicators - Section C'!$C$30:$C$121,0)),""),"")</f>
        <v/>
      </c>
      <c r="K112" s="604"/>
      <c r="L112" s="606"/>
      <c r="M112" s="608"/>
      <c r="N112" s="285" t="str">
        <f t="array" ref="N112">IFERROR(IF(INDEX('Outcome Indicators - Section C'!E$30:E$121,MATCH('Print View'!$A111&amp;'Print View'!$N$81,'Outcome Indicators - Section C'!$A$30:$A$121&amp;'Outcome Indicators - Section C'!$C$30:$C$121,0))&lt;&gt;"",INDEX('Outcome Indicators - Section C'!E$30:E$121,MATCH('Print View'!$A111&amp;'Print View'!$N$81,'Outcome Indicators - Section C'!$A$30:$A$121&amp;'Outcome Indicators - Section C'!$C$30:$C$121,0)),""),"")</f>
        <v/>
      </c>
      <c r="O112" s="604"/>
      <c r="P112" s="606"/>
      <c r="Q112" s="608"/>
      <c r="R112" s="285" t="str">
        <f t="array" ref="R112">IFERROR(IF(INDEX('Outcome Indicators - Section C'!E$30:E$121,MATCH('Print View'!$A111&amp;'Print View'!$R$81,'Outcome Indicators - Section C'!$A$30:$A$121&amp;'Outcome Indicators - Section C'!$C$30:$C$121,0))&lt;&gt;"",INDEX('Outcome Indicators - Section C'!E$30:E$121,MATCH('Print View'!$A111&amp;'Print View'!$R$81,'Outcome Indicators - Section C'!$A$30:$A$121&amp;'Outcome Indicators - Section C'!$C$30:$C$121,0)),""),"")</f>
        <v/>
      </c>
      <c r="S112" s="604"/>
      <c r="T112" s="606"/>
      <c r="U112" s="608"/>
      <c r="V112" s="285" t="str">
        <f t="array" ref="V112">IFERROR(IF(INDEX('Outcome Indicators - Section C'!E$30:E$121,MATCH('Print View'!$A111&amp;'Print View'!$V$81,'Outcome Indicators - Section C'!$A$30:$A$121&amp;'Outcome Indicators - Section C'!$C$30:$C$121,0))&lt;&gt;"",INDEX('Outcome Indicators - Section C'!E$30:E$121,MATCH('Print View'!$A111&amp;'Print View'!$V$81,'Outcome Indicators - Section C'!$A$30:$A$121&amp;'Outcome Indicators - Section C'!$C$30:$C$121,0)),""),"")</f>
        <v/>
      </c>
      <c r="W112" s="604"/>
      <c r="X112" s="606"/>
      <c r="Y112" s="608"/>
      <c r="Z112" s="285" t="str">
        <f t="array" ref="Z112">IFERROR(IF(INDEX('Outcome Indicators - Section C'!E$30:E$121,MATCH('Print View'!$A111&amp;'Print View'!$Z$81,'Outcome Indicators - Section C'!$A$30:$A$121&amp;'Outcome Indicators - Section C'!$C$30:$C$121,0))&lt;&gt;"",INDEX('Outcome Indicators - Section C'!E$30:E$121,MATCH('Print View'!$A111&amp;'Print View'!$Z$81,'Outcome Indicators - Section C'!$A$30:$A$121&amp;'Outcome Indicators - Section C'!$C$30:$C$121,0)),""),"")</f>
        <v/>
      </c>
      <c r="AA112" s="604"/>
      <c r="AB112" s="606"/>
      <c r="AC112" s="608"/>
      <c r="AD112" s="281"/>
      <c r="AE112" s="264"/>
      <c r="AF112" s="264"/>
      <c r="AG112" s="264"/>
      <c r="AH112" s="264"/>
      <c r="AI112" s="269"/>
      <c r="AJ112" s="672"/>
    </row>
    <row r="113" spans="1:36" ht="23.4" x14ac:dyDescent="0.3">
      <c r="A113" s="306"/>
      <c r="B113" s="307"/>
      <c r="C113" s="307"/>
      <c r="D113" s="307"/>
      <c r="E113" s="307"/>
      <c r="F113" s="307"/>
      <c r="G113" s="307"/>
      <c r="H113" s="307"/>
      <c r="I113" s="307"/>
      <c r="J113" s="308"/>
      <c r="K113" s="308"/>
      <c r="L113" s="308"/>
      <c r="M113" s="308"/>
      <c r="N113" s="308"/>
      <c r="O113" s="308"/>
      <c r="P113" s="308"/>
      <c r="Q113" s="308"/>
      <c r="R113" s="308"/>
      <c r="S113" s="309"/>
      <c r="T113" s="308"/>
      <c r="U113" s="308"/>
      <c r="V113" s="308"/>
      <c r="W113" s="308"/>
      <c r="X113" s="308"/>
      <c r="Y113" s="309"/>
      <c r="Z113" s="308"/>
      <c r="AA113" s="308"/>
      <c r="AB113" s="308"/>
      <c r="AC113" s="308"/>
      <c r="AD113" s="308"/>
      <c r="AE113" s="308"/>
      <c r="AF113" s="308"/>
      <c r="AG113" s="308"/>
      <c r="AH113" s="307"/>
      <c r="AI113" s="310"/>
      <c r="AJ113" s="311"/>
    </row>
    <row r="114" spans="1:36" ht="23.4" x14ac:dyDescent="0.3">
      <c r="A114" s="306"/>
      <c r="B114" s="307"/>
      <c r="C114" s="307"/>
      <c r="D114" s="307"/>
      <c r="E114" s="307"/>
      <c r="F114" s="307"/>
      <c r="G114" s="307"/>
      <c r="H114" s="307"/>
      <c r="I114" s="307"/>
      <c r="J114" s="308"/>
      <c r="K114" s="308"/>
      <c r="L114" s="308"/>
      <c r="M114" s="308"/>
      <c r="N114" s="308"/>
      <c r="O114" s="308"/>
      <c r="P114" s="308"/>
      <c r="Q114" s="308"/>
      <c r="R114" s="308"/>
      <c r="S114" s="309"/>
      <c r="T114" s="308"/>
      <c r="U114" s="308"/>
      <c r="V114" s="308"/>
      <c r="W114" s="308"/>
      <c r="X114" s="308"/>
      <c r="Y114" s="309"/>
      <c r="Z114" s="308"/>
      <c r="AA114" s="308"/>
      <c r="AB114" s="308"/>
      <c r="AC114" s="308"/>
      <c r="AD114" s="308"/>
      <c r="AE114" s="308"/>
      <c r="AF114" s="308"/>
      <c r="AG114" s="308"/>
      <c r="AH114" s="307"/>
      <c r="AI114" s="310"/>
      <c r="AJ114" s="311"/>
    </row>
    <row r="115" spans="1:36" x14ac:dyDescent="0.3">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row>
    <row r="116" spans="1:36" ht="16.2" thickBot="1" x14ac:dyDescent="0.35">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row>
    <row r="117" spans="1:36" ht="47.25" customHeight="1" thickBot="1" x14ac:dyDescent="0.35">
      <c r="A117" s="593" t="str">
        <f>'Coverage Indicators - Section D'!A8:W8</f>
        <v>Coverage Indicators</v>
      </c>
      <c r="B117" s="594"/>
      <c r="C117" s="594"/>
      <c r="D117" s="594"/>
      <c r="E117" s="594"/>
      <c r="F117" s="594"/>
      <c r="G117" s="594"/>
      <c r="H117" s="594"/>
      <c r="I117" s="595"/>
      <c r="J117" s="225"/>
      <c r="K117" s="225"/>
      <c r="L117" s="225"/>
      <c r="M117" s="225"/>
      <c r="N117" s="228"/>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row>
    <row r="118" spans="1:36" ht="16.2" thickBot="1" x14ac:dyDescent="0.35">
      <c r="A118" s="225"/>
      <c r="B118" s="225"/>
      <c r="C118" s="225"/>
      <c r="D118" s="225"/>
      <c r="E118" s="225"/>
      <c r="F118" s="225"/>
      <c r="G118" s="225"/>
      <c r="H118" s="225"/>
      <c r="I118" s="225"/>
      <c r="J118" s="225"/>
      <c r="K118" s="225"/>
      <c r="L118" s="225"/>
      <c r="M118" s="225"/>
      <c r="N118" s="228"/>
      <c r="O118" s="225"/>
      <c r="P118" s="225">
        <v>2</v>
      </c>
      <c r="Q118" s="225" t="str">
        <f>IFERROR(IF(INDEX('Overview - Section A'!I$35:I$36,MATCH('Print View'!$P118,'Overview - Section A'!$B$35:$B$36,0))&lt;&gt;0,(INDEX('Overview - Section A'!I$35:I$36,MATCH('Print View'!$P118,'Overview - Section A'!$B$35:$B$36,0))),""),"")</f>
        <v/>
      </c>
      <c r="R118" s="225"/>
      <c r="S118" s="225"/>
      <c r="T118" s="225">
        <v>3</v>
      </c>
      <c r="U118" s="225" t="str">
        <f>IFERROR(IF(INDEX('Overview - Section A'!I$35:I$36,MATCH('Print View'!$T118,'Overview - Section A'!$B$35:$B$36,0))&lt;&gt;0,(INDEX('Overview - Section A'!I$35:I$36,MATCH('Print View'!$T118,'Overview - Section A'!$B$35:$B$36,0))),""),"")</f>
        <v/>
      </c>
      <c r="V118" s="225"/>
      <c r="W118" s="225"/>
      <c r="X118" s="225">
        <v>4</v>
      </c>
      <c r="Y118" s="225" t="str">
        <f>IFERROR(IF(INDEX('Overview - Section A'!I$35:I$36,MATCH('Print View'!$X118,'Overview - Section A'!$B$35:$B$36,0))&lt;&gt;0,(INDEX('Overview - Section A'!I$35:I$36,MATCH('Print View'!$X118,'Overview - Section A'!$B$35:$B$36,0))),""),"")</f>
        <v/>
      </c>
      <c r="Z118" s="225"/>
      <c r="AA118" s="225"/>
      <c r="AB118" s="225">
        <v>5</v>
      </c>
      <c r="AC118" s="225" t="str">
        <f>IFERROR(IF(INDEX('Overview - Section A'!I$35:I$36,MATCH('Print View'!$AB118,'Overview - Section A'!$B$35:$B$36,0))&lt;&gt;0,(INDEX('Overview - Section A'!I$35:I$36,MATCH('Print View'!$AB118,'Overview - Section A'!$B$35:$B$36,0))),""),"")</f>
        <v/>
      </c>
      <c r="AD118" s="225"/>
      <c r="AE118" s="225"/>
      <c r="AF118" s="225">
        <v>6</v>
      </c>
      <c r="AG118" s="225" t="str">
        <f>IFERROR(IF(INDEX('Overview - Section A'!I$35:I$36,MATCH('Print View'!$AF118,'Overview - Section A'!$B$35:$B$36,0))&lt;&gt;0,(INDEX('Overview - Section A'!I$35:I$36,MATCH('Print View'!$AF118,'Overview - Section A'!$B$35:$B$36,0))),""),"")</f>
        <v/>
      </c>
      <c r="AH118" s="225"/>
      <c r="AI118" s="225"/>
    </row>
    <row r="119" spans="1:36" ht="26.25" customHeight="1" thickBot="1" x14ac:dyDescent="0.35">
      <c r="A119" s="265"/>
      <c r="B119" s="266"/>
      <c r="C119" s="266"/>
      <c r="D119" s="266"/>
      <c r="E119" s="266"/>
      <c r="F119" s="266"/>
      <c r="G119" s="266"/>
      <c r="H119" s="266"/>
      <c r="I119" s="266"/>
      <c r="J119" s="575">
        <f>IFERROR(YEAR('Overview - Section A'!$E$7),"")</f>
        <v>2018</v>
      </c>
      <c r="K119" s="576"/>
      <c r="L119" s="576"/>
      <c r="M119" s="577"/>
      <c r="N119" s="578">
        <f>IFERROR(YEAR('Overview - Section A'!$E$7)+1,"")</f>
        <v>2019</v>
      </c>
      <c r="O119" s="576"/>
      <c r="P119" s="576"/>
      <c r="Q119" s="577"/>
      <c r="R119" s="575">
        <f>IFERROR(YEAR('Overview - Section A'!$E$7)+2,"")</f>
        <v>2020</v>
      </c>
      <c r="S119" s="576"/>
      <c r="T119" s="576"/>
      <c r="U119" s="577"/>
      <c r="V119" s="575">
        <f>IFERROR(YEAR('Overview - Section A'!$E$7)+3,"")</f>
        <v>2021</v>
      </c>
      <c r="W119" s="576"/>
      <c r="X119" s="576"/>
      <c r="Y119" s="577"/>
      <c r="Z119" s="575">
        <f>IFERROR(YEAR('Overview - Section A'!$E$7)+4,"")</f>
        <v>2022</v>
      </c>
      <c r="AA119" s="576"/>
      <c r="AB119" s="576"/>
      <c r="AC119" s="577"/>
      <c r="AD119" s="579"/>
      <c r="AE119" s="576"/>
      <c r="AF119" s="576"/>
      <c r="AG119" s="576"/>
      <c r="AH119" s="576"/>
      <c r="AI119" s="298"/>
      <c r="AJ119" s="299"/>
    </row>
    <row r="120" spans="1:36" ht="288.75" customHeight="1" x14ac:dyDescent="0.3">
      <c r="A120" s="270" t="s">
        <v>187</v>
      </c>
      <c r="B120" s="271" t="s">
        <v>77</v>
      </c>
      <c r="C120" s="272" t="s">
        <v>308</v>
      </c>
      <c r="D120" s="283" t="s">
        <v>32</v>
      </c>
      <c r="E120" s="272" t="s">
        <v>33</v>
      </c>
      <c r="F120" s="272" t="s">
        <v>18</v>
      </c>
      <c r="G120" s="272" t="s">
        <v>19</v>
      </c>
      <c r="H120" s="272" t="s">
        <v>261</v>
      </c>
      <c r="I120" s="273" t="s">
        <v>11</v>
      </c>
      <c r="J120" s="270" t="s">
        <v>294</v>
      </c>
      <c r="K120" s="272" t="s">
        <v>8</v>
      </c>
      <c r="L120" s="272" t="s">
        <v>27</v>
      </c>
      <c r="M120" s="273" t="s">
        <v>144</v>
      </c>
      <c r="N120" s="270" t="s">
        <v>286</v>
      </c>
      <c r="O120" s="272" t="s">
        <v>8</v>
      </c>
      <c r="P120" s="272" t="s">
        <v>27</v>
      </c>
      <c r="Q120" s="273" t="s">
        <v>144</v>
      </c>
      <c r="R120" s="270" t="s">
        <v>286</v>
      </c>
      <c r="S120" s="272" t="s">
        <v>8</v>
      </c>
      <c r="T120" s="272" t="s">
        <v>27</v>
      </c>
      <c r="U120" s="273" t="s">
        <v>144</v>
      </c>
      <c r="V120" s="270" t="s">
        <v>286</v>
      </c>
      <c r="W120" s="272" t="s">
        <v>8</v>
      </c>
      <c r="X120" s="272" t="s">
        <v>27</v>
      </c>
      <c r="Y120" s="273" t="s">
        <v>144</v>
      </c>
      <c r="Z120" s="270" t="s">
        <v>286</v>
      </c>
      <c r="AA120" s="272" t="s">
        <v>8</v>
      </c>
      <c r="AB120" s="272" t="s">
        <v>27</v>
      </c>
      <c r="AC120" s="273" t="s">
        <v>144</v>
      </c>
      <c r="AD120" s="275" t="s">
        <v>288</v>
      </c>
      <c r="AE120" s="272" t="s">
        <v>289</v>
      </c>
      <c r="AF120" s="272" t="s">
        <v>290</v>
      </c>
      <c r="AG120" s="272" t="s">
        <v>291</v>
      </c>
      <c r="AH120" s="272" t="s">
        <v>292</v>
      </c>
      <c r="AI120" s="272" t="s">
        <v>293</v>
      </c>
      <c r="AJ120" s="273" t="s">
        <v>9</v>
      </c>
    </row>
    <row r="121" spans="1:36" s="229" customFormat="1" ht="28.8" x14ac:dyDescent="0.55000000000000004">
      <c r="A121" s="653">
        <v>1</v>
      </c>
      <c r="B121" s="654" t="str">
        <f>IFERROR(IF(INDEX('Outcome Indicators - Section C'!B$10:B$26,MATCH('Print View'!$A121,'Outcome Indicators - Section C'!$A$10:$A$26,0))&lt;&gt;"",INDEX('Outcome Indicators - Section C'!B$10:B$26,MATCH('Print View'!$A121,'Outcome Indicators - Section C'!$A$10:$A$26,0)),""),"")</f>
        <v>HIV O-1(M): Percentage of adults and children with HIV, known to be on treatment 12 months after initiation of antiretroviral therapy</v>
      </c>
      <c r="C121" s="654" t="str">
        <f>IFERROR(IF(INDEX('Outcome Indicators - Section C'!C$10:C$26,MATCH('Print View'!$A121,'Outcome Indicators - Section C'!$A$10:$A$26,0))&lt;&gt;"",INDEX('Outcome Indicators - Section C'!C$10:C$26,MATCH('Print View'!$A121,'Outcome Indicators - Section C'!$A$10:$A$26,0)),""),"")</f>
        <v/>
      </c>
      <c r="D121" s="654" t="str">
        <f>IFERROR(IF(INDEX('Outcome Indicators - Section C'!D$10:D$26,MATCH('Print View'!$A121,'Outcome Indicators - Section C'!$A$10:$A$26,0))&lt;&gt;"",INDEX('Outcome Indicators - Section C'!D$10:D$26,MATCH('Print View'!$A121,'Outcome Indicators - Section C'!$A$10:$A$26,0)),""),"")</f>
        <v>78.4%</v>
      </c>
      <c r="E121" s="654" t="str">
        <f>IFERROR(IF(INDEX('Outcome Indicators - Section C'!E$10:E$26,MATCH('Print View'!$A121,'Outcome Indicators - Section C'!$A$10:$A$26,0))&lt;&gt;"",INDEX('Outcome Indicators - Section C'!E$10:E$26,MATCH('Print View'!$A121,'Outcome Indicators - Section C'!$A$10:$A$26,0)),""),"")</f>
        <v>2015</v>
      </c>
      <c r="F121" s="654" t="str">
        <f>IFERROR(IF(INDEX('Outcome Indicators - Section C'!F$10:F$26,MATCH('Print View'!$A121,'Outcome Indicators - Section C'!$A$10:$A$26,0))&lt;&gt;"",INDEX('Outcome Indicators - Section C'!F$10:F$26,MATCH('Print View'!$A121,'Outcome Indicators - Section C'!$A$10:$A$26,0)),""),"")</f>
        <v>Study</v>
      </c>
      <c r="G121" s="654" t="str">
        <f>IFERROR(IF(INDEX('Outcome Indicators - Section C'!G$10:G$26,MATCH('Print View'!$A121,'Outcome Indicators - Section C'!$A$10:$A$26,0))&lt;&gt;"",INDEX('Outcome Indicators - Section C'!G$10:G$26,MATCH('Print View'!$A121,'Outcome Indicators - Section C'!$A$10:$A$26,0)),""),"")</f>
        <v>Duration of treatment,Age,Gender</v>
      </c>
      <c r="H121" s="654" t="str">
        <f>IFERROR(IF(INDEX('Outcome Indicators - Section C'!H$10:H$26,MATCH('Print View'!$A121,'Outcome Indicators - Section C'!$A$10:$A$26,0))&lt;&gt;"",INDEX('Outcome Indicators - Section C'!H$10:H$26,MATCH('Print View'!$A121,'Outcome Indicators - Section C'!$A$10:$A$26,0)),""),"")</f>
        <v/>
      </c>
      <c r="I121" s="607">
        <f>IFERROR(IF(INDEX('Outcome Indicators - Section C'!A$10:A$26,MATCH('Print View'!$A121,'Outcome Indicators - Section C'!$A$10:$A$26,0))&lt;&gt;"",INDEX('Outcome Indicators - Section C'!A$10:A$26,MATCH('Print View'!$A121,'Outcome Indicators - Section C'!$A$10:$A$26,0)),""),"")</f>
        <v>1</v>
      </c>
      <c r="J121" s="284" t="str">
        <f t="array" ref="J121">IFERROR(IF(INDEX('Outcome Indicators - Section C'!D$30:D$121,MATCH('Print View'!$A121&amp;'Print View'!$J$81,'Outcome Indicators - Section C'!$A$30:$A$121&amp;'Outcome Indicators - Section C'!$C$30:$C$121,0))&lt;&gt;"",INDEX('Outcome Indicators - Section C'!D$30:D$121,MATCH('Print View'!$A121&amp;'Print View'!$J$81,'Outcome Indicators - Section C'!$A$30:$A$121&amp;'Outcome Indicators - Section C'!$C$30:$C$121,0)),""),"")</f>
        <v/>
      </c>
      <c r="K121" s="603">
        <f t="array" ref="K121">IFERROR(IF(INDEX('Outcome Indicators - Section C'!F$30:F$121,MATCH('Print View'!$A121&amp;'Print View'!$J$81,'Outcome Indicators - Section C'!$A$30:$A$121&amp;'Outcome Indicators - Section C'!$C$30:$C$121,0))&lt;&gt;"",INDEX('Outcome Indicators - Section C'!F$30:F$121,MATCH('Print View'!$A121&amp;'Print View'!$J$81,'Outcome Indicators - Section C'!$A$30:$A$121&amp;'Outcome Indicators - Section C'!$C$30:$C$121,0)),""),"")</f>
        <v>85</v>
      </c>
      <c r="L121" s="605">
        <f t="array" ref="L121">IFERROR(IF(INDEX('Outcome Indicators - Section C'!G$30:G$121,MATCH('Print View'!$A121&amp;'Print View'!$J$81,'Outcome Indicators - Section C'!$A$30:$A$121&amp;'Outcome Indicators - Section C'!$C$30:$C$121,0))&lt;&gt;"",INDEX('Outcome Indicators - Section C'!G$30:G$121,MATCH('Print View'!$A121&amp;'Print View'!$J$81,'Outcome Indicators - Section C'!$A$30:$A$121&amp;'Outcome Indicators - Section C'!$C$30:$C$121,0)),""),"")</f>
        <v>43677</v>
      </c>
      <c r="M121" s="607" t="str">
        <f t="array" ref="M121">IFERROR(IF(INDEX('Outcome Indicators - Section C'!H$30:H$121,MATCH('Print View'!$A121&amp;'Print View'!$J$81,'Outcome Indicators - Section C'!$A$30:$A$121&amp;'Outcome Indicators - Section C'!$C$30:$C$121,0))&lt;&gt;"",INDEX('Outcome Indicators - Section C'!H$30:H$121,MATCH('Print View'!$A121&amp;'Print View'!$J$81,'Outcome Indicators - Section C'!$A$30:$A$121&amp;'Outcome Indicators - Section C'!$C$30:$C$121,0)),""),"")</f>
        <v/>
      </c>
      <c r="N121" s="284" t="str">
        <f t="array" ref="N121">IFERROR(IF(INDEX('Outcome Indicators - Section C'!D$30:D$121,MATCH('Print View'!$A121&amp;'Print View'!$N$81,'Outcome Indicators - Section C'!$A$30:$A$121&amp;'Outcome Indicators - Section C'!$C$30:$C$121,0))&lt;&gt;"",INDEX('Outcome Indicators - Section C'!D$30:D$121,MATCH('Print View'!$A121&amp;'Print View'!$N$81,'Outcome Indicators - Section C'!$A$30:$A$121&amp;'Outcome Indicators - Section C'!$C$30:$C$121,0)),""),"")</f>
        <v/>
      </c>
      <c r="O121" s="603">
        <f t="array" ref="O121">IFERROR(IF(INDEX('Outcome Indicators - Section C'!F$30:F$121,MATCH('Print View'!$A121&amp;'Print View'!$N$81,'Outcome Indicators - Section C'!$A$30:$A$121&amp;'Outcome Indicators - Section C'!$C$30:$C$121,0))&lt;&gt;"",INDEX('Outcome Indicators - Section C'!F$30:F$121,MATCH('Print View'!$A121&amp;'Print View'!$N$81,'Outcome Indicators - Section C'!$A$30:$A$121&amp;'Outcome Indicators - Section C'!$C$30:$C$121,0)),""),"")</f>
        <v>90</v>
      </c>
      <c r="P121" s="605">
        <f t="array" ref="P121">IFERROR(IF(INDEX('Outcome Indicators - Section C'!G$30:G$121,MATCH('Print View'!$A121&amp;'Print View'!$N$81,'Outcome Indicators - Section C'!$A$30:$A$121&amp;'Outcome Indicators - Section C'!$C$30:$C$121,0))&lt;&gt;"",INDEX('Outcome Indicators - Section C'!G$30:G$121,MATCH('Print View'!$A121&amp;'Print View'!$N$81,'Outcome Indicators - Section C'!$A$30:$A$121&amp;'Outcome Indicators - Section C'!$C$30:$C$121,0)),""),"")</f>
        <v>44043</v>
      </c>
      <c r="Q121" s="607" t="str">
        <f t="array" ref="Q121">IFERROR(IF(INDEX('Outcome Indicators - Section C'!H$30:H$121,MATCH('Print View'!$A121&amp;'Print View'!$N$81,'Outcome Indicators - Section C'!$A$30:$A$121&amp;'Outcome Indicators - Section C'!$C$30:$C$121,0))&lt;&gt;"",INDEX('Outcome Indicators - Section C'!H$30:H$121,MATCH('Print View'!$A121&amp;'Print View'!$N$81,'Outcome Indicators - Section C'!$A$30:$A$121&amp;'Outcome Indicators - Section C'!$C$30:$C$121,0)),""),"")</f>
        <v/>
      </c>
      <c r="R121" s="284" t="str">
        <f t="array" ref="R121">IFERROR(IF(INDEX('Outcome Indicators - Section C'!D$30:D$121,MATCH('Print View'!$A121&amp;'Print View'!$R$81,'Outcome Indicators - Section C'!$A$30:$A$121&amp;'Outcome Indicators - Section C'!$C$30:$C$121,0))&lt;&gt;"",INDEX('Outcome Indicators - Section C'!D$30:D$121,MATCH('Print View'!$A121&amp;'Print View'!$R$81,'Outcome Indicators - Section C'!$A$30:$A$121&amp;'Outcome Indicators - Section C'!$C$30:$C$121,0)),""),"")</f>
        <v/>
      </c>
      <c r="S121" s="603">
        <f t="array" ref="S121">IFERROR(IF(INDEX('Outcome Indicators - Section C'!F$30:F$121,MATCH('Print View'!$A121&amp;'Print View'!$R$81,'Outcome Indicators - Section C'!$A$30:$A$121&amp;'Outcome Indicators - Section C'!$C$30:$C$121,0))&lt;&gt;"",INDEX('Outcome Indicators - Section C'!F$30:F$121,MATCH('Print View'!$A121&amp;'Print View'!$R$81,'Outcome Indicators - Section C'!$A$30:$A$121&amp;'Outcome Indicators - Section C'!$C$30:$C$121,0)),""),"")</f>
        <v>90</v>
      </c>
      <c r="T121" s="605">
        <f t="array" ref="T121">IFERROR(IF(INDEX('Outcome Indicators - Section C'!G$30:G$121,MATCH('Print View'!$A121&amp;'Print View'!$R$81,'Outcome Indicators - Section C'!$A$30:$A$121&amp;'Outcome Indicators - Section C'!$C$30:$C$121,0))&lt;&gt;"",INDEX('Outcome Indicators - Section C'!G$30:G$121,MATCH('Print View'!$A121&amp;'Print View'!$R$81,'Outcome Indicators - Section C'!$A$30:$A$121&amp;'Outcome Indicators - Section C'!$C$30:$C$121,0)),""),"")</f>
        <v>44408</v>
      </c>
      <c r="U121" s="607" t="str">
        <f t="array" ref="U121">IFERROR(IF(INDEX('Outcome Indicators - Section C'!H$30:H$121,MATCH('Print View'!$A121&amp;'Print View'!$R$81,'Outcome Indicators - Section C'!$A$30:$A$121&amp;'Outcome Indicators - Section C'!$C$30:$C$121,0))&lt;&gt;"",INDEX('Outcome Indicators - Section C'!H$30:H$121,MATCH('Print View'!$A121&amp;'Print View'!$R$81,'Outcome Indicators - Section C'!$A$30:$A$121&amp;'Outcome Indicators - Section C'!$C$30:$C$121,0)),""),"")</f>
        <v/>
      </c>
      <c r="V121" s="284" t="str">
        <f t="array" ref="V121">IFERROR(IF(INDEX('Outcome Indicators - Section C'!D$30:D$121,MATCH('Print View'!$A121&amp;'Print View'!$V$81,'Outcome Indicators - Section C'!$A$30:$A$121&amp;'Outcome Indicators - Section C'!$C$30:$C$121,0))&lt;&gt;"",INDEX('Outcome Indicators - Section C'!D$30:D$121,MATCH('Print View'!$A121&amp;'Print View'!$V$81,'Outcome Indicators - Section C'!$A$30:$A$121&amp;'Outcome Indicators - Section C'!$C$30:$C$121,0)),""),"")</f>
        <v/>
      </c>
      <c r="W121" s="603" t="str">
        <f t="array" ref="W121">IFERROR(IF(INDEX('Outcome Indicators - Section C'!F$30:F$121,MATCH('Print View'!$A121&amp;'Print View'!$V$81,'Outcome Indicators - Section C'!$A$30:$A$121&amp;'Outcome Indicators - Section C'!$C$30:$C$121,0))&lt;&gt;"",INDEX('Outcome Indicators - Section C'!F$30:F$121,MATCH('Print View'!$A121&amp;'Print View'!$V$81,'Outcome Indicators - Section C'!$A$30:$A$121&amp;'Outcome Indicators - Section C'!$C$30:$C$121,0)),""),"")</f>
        <v/>
      </c>
      <c r="X121" s="605" t="str">
        <f t="array" ref="X121">IFERROR(IF(INDEX('Outcome Indicators - Section C'!G$30:G$121,MATCH('Print View'!$A121&amp;'Print View'!$V$81,'Outcome Indicators - Section C'!$A$30:$A$121&amp;'Outcome Indicators - Section C'!$C$30:$C$121,0))&lt;&gt;"",INDEX('Outcome Indicators - Section C'!G$30:G$121,MATCH('Print View'!$A121&amp;'Print View'!$V$81,'Outcome Indicators - Section C'!$A$30:$A$121&amp;'Outcome Indicators - Section C'!$C$30:$C$121,0)),""),"")</f>
        <v/>
      </c>
      <c r="Y121" s="607" t="str">
        <f t="array" ref="Y121">IFERROR(IF(INDEX('Outcome Indicators - Section C'!H$30:H$121,MATCH('Print View'!$A121&amp;'Print View'!$V$81,'Outcome Indicators - Section C'!$A$30:$A$121&amp;'Outcome Indicators - Section C'!$C$30:$C$121,0))&lt;&gt;"",INDEX('Outcome Indicators - Section C'!H$30:H$121,MATCH('Print View'!$A121&amp;'Print View'!$V$81,'Outcome Indicators - Section C'!$A$30:$A$121&amp;'Outcome Indicators - Section C'!$C$30:$C$121,0)),""),"")</f>
        <v/>
      </c>
      <c r="Z121" s="284" t="str">
        <f t="array" ref="Z121">IFERROR(IF(INDEX('Outcome Indicators - Section C'!D$30:D$121,MATCH('Print View'!$A121&amp;'Print View'!$Z$81,'Outcome Indicators - Section C'!$A$30:$A$121&amp;'Outcome Indicators - Section C'!$C$30:$C$121,0))&lt;&gt;"",INDEX('Outcome Indicators - Section C'!D$30:D$121,MATCH('Print View'!$A121&amp;'Print View'!$Z$81,'Outcome Indicators - Section C'!$A$30:$A$121&amp;'Outcome Indicators - Section C'!$C$30:$C$121,0)),""),"")</f>
        <v/>
      </c>
      <c r="AA121" s="603" t="str">
        <f t="array" ref="AA121">IFERROR(IF(INDEX('Outcome Indicators - Section C'!F$30:F$121,MATCH('Print View'!$A121&amp;'Print View'!$Z$81,'Outcome Indicators - Section C'!$A$30:$A$121&amp;'Outcome Indicators - Section C'!$C$30:$C$121,0))&lt;&gt;"",INDEX('Outcome Indicators - Section C'!F$30:F$121,MATCH('Print View'!$A121&amp;'Print View'!$Z$81,'Outcome Indicators - Section C'!$A$30:$A$121&amp;'Outcome Indicators - Section C'!$C$30:$C$121,0)),""),"")</f>
        <v/>
      </c>
      <c r="AB121" s="605" t="str">
        <f t="array" ref="AB121">IFERROR(IF(INDEX('Outcome Indicators - Section C'!G$30:G$121,MATCH('Print View'!$A121&amp;'Print View'!$Z$81,'Outcome Indicators - Section C'!$A$30:$A$121&amp;'Outcome Indicators - Section C'!$C$30:$C$121,0))&lt;&gt;"",INDEX('Outcome Indicators - Section C'!G$30:G$121,MATCH('Print View'!$A121&amp;'Print View'!$Z$81,'Outcome Indicators - Section C'!$A$30:$A$121&amp;'Outcome Indicators - Section C'!$C$30:$C$121,0)),""),"")</f>
        <v/>
      </c>
      <c r="AC121" s="607" t="str">
        <f t="array" ref="AC121">IFERROR(IF(INDEX('Outcome Indicators - Section C'!H$30:H$121,MATCH('Print View'!$A121&amp;'Print View'!$Z$81,'Outcome Indicators - Section C'!$A$30:$A$121&amp;'Outcome Indicators - Section C'!$C$30:$C$121,0))&lt;&gt;"",INDEX('Outcome Indicators - Section C'!H$30:H$121,MATCH('Print View'!$A121&amp;'Print View'!$Z$81,'Outcome Indicators - Section C'!$A$30:$A$121&amp;'Outcome Indicators - Section C'!$C$30:$C$121,0)),""),"")</f>
        <v/>
      </c>
      <c r="AD121" s="276"/>
      <c r="AE121" s="256"/>
      <c r="AF121" s="256"/>
      <c r="AG121" s="256"/>
      <c r="AH121" s="256"/>
      <c r="AI121" s="256"/>
      <c r="AJ121" s="257" t="s">
        <v>287</v>
      </c>
    </row>
    <row r="122" spans="1:36" s="229" customFormat="1" x14ac:dyDescent="0.3">
      <c r="A122" s="653"/>
      <c r="B122" s="655"/>
      <c r="C122" s="655"/>
      <c r="D122" s="655"/>
      <c r="E122" s="655"/>
      <c r="F122" s="655"/>
      <c r="G122" s="655"/>
      <c r="H122" s="655"/>
      <c r="I122" s="608"/>
      <c r="J122" s="285" t="str">
        <f t="array" ref="J122">IFERROR(IF(INDEX('Outcome Indicators - Section C'!E$30:E$121,MATCH('Print View'!$A121&amp;'Print View'!$J$81,'Outcome Indicators - Section C'!$A$30:$A$121&amp;'Outcome Indicators - Section C'!$C$30:$C$121,0))&lt;&gt;"",INDEX('Outcome Indicators - Section C'!E$30:E$121,MATCH('Print View'!$A121&amp;'Print View'!$J$81,'Outcome Indicators - Section C'!$A$30:$A$121&amp;'Outcome Indicators - Section C'!$C$30:$C$121,0)),""),"")</f>
        <v/>
      </c>
      <c r="K122" s="604"/>
      <c r="L122" s="606"/>
      <c r="M122" s="608"/>
      <c r="N122" s="285" t="str">
        <f t="array" ref="N122">IFERROR(IF(INDEX('Outcome Indicators - Section C'!E$30:E$121,MATCH('Print View'!$A121&amp;'Print View'!$N$81,'Outcome Indicators - Section C'!$A$30:$A$121&amp;'Outcome Indicators - Section C'!$C$30:$C$121,0))&lt;&gt;"",INDEX('Outcome Indicators - Section C'!E$30:E$121,MATCH('Print View'!$A121&amp;'Print View'!$N$81,'Outcome Indicators - Section C'!$A$30:$A$121&amp;'Outcome Indicators - Section C'!$C$30:$C$121,0)),""),"")</f>
        <v/>
      </c>
      <c r="O122" s="604"/>
      <c r="P122" s="606"/>
      <c r="Q122" s="608"/>
      <c r="R122" s="285" t="str">
        <f t="array" ref="R122">IFERROR(IF(INDEX('Outcome Indicators - Section C'!E$30:E$121,MATCH('Print View'!$A121&amp;'Print View'!$R$81,'Outcome Indicators - Section C'!$A$30:$A$121&amp;'Outcome Indicators - Section C'!$C$30:$C$121,0))&lt;&gt;"",INDEX('Outcome Indicators - Section C'!E$30:E$121,MATCH('Print View'!$A121&amp;'Print View'!$R$81,'Outcome Indicators - Section C'!$A$30:$A$121&amp;'Outcome Indicators - Section C'!$C$30:$C$121,0)),""),"")</f>
        <v/>
      </c>
      <c r="S122" s="604"/>
      <c r="T122" s="606"/>
      <c r="U122" s="608"/>
      <c r="V122" s="285" t="str">
        <f t="array" ref="V122">IFERROR(IF(INDEX('Outcome Indicators - Section C'!E$30:E$121,MATCH('Print View'!$A121&amp;'Print View'!$V$81,'Outcome Indicators - Section C'!$A$30:$A$121&amp;'Outcome Indicators - Section C'!$C$30:$C$121,0))&lt;&gt;"",INDEX('Outcome Indicators - Section C'!E$30:E$121,MATCH('Print View'!$A121&amp;'Print View'!$V$81,'Outcome Indicators - Section C'!$A$30:$A$121&amp;'Outcome Indicators - Section C'!$C$30:$C$121,0)),""),"")</f>
        <v/>
      </c>
      <c r="W122" s="604"/>
      <c r="X122" s="606"/>
      <c r="Y122" s="608"/>
      <c r="Z122" s="285" t="str">
        <f t="array" ref="Z122">IFERROR(IF(INDEX('Outcome Indicators - Section C'!E$30:E$121,MATCH('Print View'!$A121&amp;'Print View'!$Z$81,'Outcome Indicators - Section C'!$A$30:$A$121&amp;'Outcome Indicators - Section C'!$C$30:$C$121,0))&lt;&gt;"",INDEX('Outcome Indicators - Section C'!E$30:E$121,MATCH('Print View'!$A121&amp;'Print View'!$Z$81,'Outcome Indicators - Section C'!$A$30:$A$121&amp;'Outcome Indicators - Section C'!$C$30:$C$121,0)),""),"")</f>
        <v/>
      </c>
      <c r="AA122" s="604"/>
      <c r="AB122" s="606"/>
      <c r="AC122" s="608"/>
      <c r="AD122" s="277"/>
      <c r="AE122" s="258"/>
      <c r="AF122" s="258"/>
      <c r="AG122" s="258"/>
      <c r="AH122" s="258"/>
      <c r="AI122" s="258"/>
      <c r="AJ122" s="259"/>
    </row>
    <row r="123" spans="1:36" s="229" customFormat="1" ht="28.8" x14ac:dyDescent="0.55000000000000004">
      <c r="A123" s="609">
        <v>2</v>
      </c>
      <c r="B123" s="610" t="str">
        <f>IFERROR(IF(INDEX('Outcome Indicators - Section C'!B$10:B$26,MATCH('Print View'!$A123,'Outcome Indicators - Section C'!$A$10:$A$26,0))&lt;&gt;"",INDEX('Outcome Indicators - Section C'!B$10:B$26,MATCH('Print View'!$A123,'Outcome Indicators - Section C'!$A$10:$A$26,0)),""),"")</f>
        <v/>
      </c>
      <c r="C123" s="610" t="str">
        <f>IFERROR(IF(INDEX('Outcome Indicators - Section C'!C$10:C$26,MATCH('Print View'!$A123,'Outcome Indicators - Section C'!$A$10:$A$26,0))&lt;&gt;"",INDEX('Outcome Indicators - Section C'!C$10:C$26,MATCH('Print View'!$A123,'Outcome Indicators - Section C'!$A$10:$A$26,0)),""),"")</f>
        <v/>
      </c>
      <c r="D123" s="610" t="str">
        <f>IFERROR(IF(INDEX('Outcome Indicators - Section C'!D$10:D$26,MATCH('Print View'!$A123,'Outcome Indicators - Section C'!$A$10:$A$26,0))&lt;&gt;"",INDEX('Outcome Indicators - Section C'!D$10:D$26,MATCH('Print View'!$A123,'Outcome Indicators - Section C'!$A$10:$A$26,0)),""),"")</f>
        <v/>
      </c>
      <c r="E123" s="610" t="str">
        <f>IFERROR(IF(INDEX('Outcome Indicators - Section C'!E$10:E$26,MATCH('Print View'!$A123,'Outcome Indicators - Section C'!$A$10:$A$26,0))&lt;&gt;"",INDEX('Outcome Indicators - Section C'!E$10:E$26,MATCH('Print View'!$A123,'Outcome Indicators - Section C'!$A$10:$A$26,0)),""),"")</f>
        <v/>
      </c>
      <c r="F123" s="610" t="str">
        <f>IFERROR(IF(INDEX('Outcome Indicators - Section C'!F$10:F$26,MATCH('Print View'!$A123,'Outcome Indicators - Section C'!$A$10:$A$26,0))&lt;&gt;"",INDEX('Outcome Indicators - Section C'!F$10:F$26,MATCH('Print View'!$A123,'Outcome Indicators - Section C'!$A$10:$A$26,0)),""),"")</f>
        <v/>
      </c>
      <c r="G123" s="610" t="str">
        <f>IFERROR(IF(INDEX('Outcome Indicators - Section C'!G$10:G$26,MATCH('Print View'!$A123,'Outcome Indicators - Section C'!$A$10:$A$26,0))&lt;&gt;"",INDEX('Outcome Indicators - Section C'!G$10:G$26,MATCH('Print View'!$A123,'Outcome Indicators - Section C'!$A$10:$A$26,0)),""),"")</f>
        <v/>
      </c>
      <c r="H123" s="610" t="str">
        <f>IFERROR(IF(INDEX('Outcome Indicators - Section C'!H$10:H$26,MATCH('Print View'!$A123,'Outcome Indicators - Section C'!$A$10:$A$26,0))&lt;&gt;"",INDEX('Outcome Indicators - Section C'!H$10:H$26,MATCH('Print View'!$A123,'Outcome Indicators - Section C'!$A$10:$A$26,0)),""),"")</f>
        <v/>
      </c>
      <c r="I123" s="612">
        <f>IFERROR(IF(INDEX('Outcome Indicators - Section C'!A$10:A$26,MATCH('Print View'!$A123,'Outcome Indicators - Section C'!$A$10:$A$26,0))&lt;&gt;"",INDEX('Outcome Indicators - Section C'!A$10:A$26,MATCH('Print View'!$A123,'Outcome Indicators - Section C'!$A$10:$A$26,0)),""),"")</f>
        <v>2</v>
      </c>
      <c r="J123" s="312" t="str">
        <f t="array" ref="J123">IFERROR(IF(INDEX('Outcome Indicators - Section C'!D$30:D$121,MATCH('Print View'!$A123&amp;'Print View'!$J$81,'Outcome Indicators - Section C'!$A$30:$A$121&amp;'Outcome Indicators - Section C'!$C$30:$C$121,0))&lt;&gt;"",INDEX('Outcome Indicators - Section C'!D$30:D$121,MATCH('Print View'!$A123&amp;'Print View'!$J$81,'Outcome Indicators - Section C'!$A$30:$A$121&amp;'Outcome Indicators - Section C'!$C$30:$C$121,0)),""),"")</f>
        <v/>
      </c>
      <c r="K123" s="656" t="str">
        <f t="array" ref="K123">IFERROR(IF(INDEX('Outcome Indicators - Section C'!F$30:F$121,MATCH('Print View'!$A123&amp;'Print View'!$J$81,'Outcome Indicators - Section C'!$A$30:$A$121&amp;'Outcome Indicators - Section C'!$C$30:$C$121,0))&lt;&gt;"",INDEX('Outcome Indicators - Section C'!F$30:F$121,MATCH('Print View'!$A123&amp;'Print View'!$J$81,'Outcome Indicators - Section C'!$A$30:$A$121&amp;'Outcome Indicators - Section C'!$C$30:$C$121,0)),""),"")</f>
        <v/>
      </c>
      <c r="L123" s="658" t="str">
        <f t="array" ref="L123">IFERROR(IF(INDEX('Outcome Indicators - Section C'!G$30:G$121,MATCH('Print View'!$A123&amp;'Print View'!$J$81,'Outcome Indicators - Section C'!$A$30:$A$121&amp;'Outcome Indicators - Section C'!$C$30:$C$121,0))&lt;&gt;"",INDEX('Outcome Indicators - Section C'!G$30:G$121,MATCH('Print View'!$A123&amp;'Print View'!$J$81,'Outcome Indicators - Section C'!$A$30:$A$121&amp;'Outcome Indicators - Section C'!$C$30:$C$121,0)),""),"")</f>
        <v/>
      </c>
      <c r="M123" s="660" t="str">
        <f t="array" ref="M123">IFERROR(IF(INDEX('Outcome Indicators - Section C'!H$30:H$121,MATCH('Print View'!$A123&amp;'Print View'!$J$81,'Outcome Indicators - Section C'!$A$30:$A$121&amp;'Outcome Indicators - Section C'!$C$30:$C$121,0))&lt;&gt;"",INDEX('Outcome Indicators - Section C'!H$30:H$121,MATCH('Print View'!$A123&amp;'Print View'!$J$81,'Outcome Indicators - Section C'!$A$30:$A$121&amp;'Outcome Indicators - Section C'!$C$30:$C$121,0)),""),"")</f>
        <v/>
      </c>
      <c r="N123" s="312" t="str">
        <f t="array" ref="N123">IFERROR(IF(INDEX('Outcome Indicators - Section C'!D$30:D$121,MATCH('Print View'!$A123&amp;'Print View'!$N$81,'Outcome Indicators - Section C'!$A$30:$A$121&amp;'Outcome Indicators - Section C'!$C$30:$C$121,0))&lt;&gt;"",INDEX('Outcome Indicators - Section C'!D$30:D$121,MATCH('Print View'!$A123&amp;'Print View'!$N$81,'Outcome Indicators - Section C'!$A$30:$A$121&amp;'Outcome Indicators - Section C'!$C$30:$C$121,0)),""),"")</f>
        <v/>
      </c>
      <c r="O123" s="656" t="str">
        <f t="array" ref="O123">IFERROR(IF(INDEX('Outcome Indicators - Section C'!F$30:F$121,MATCH('Print View'!$A123&amp;'Print View'!$N$81,'Outcome Indicators - Section C'!$A$30:$A$121&amp;'Outcome Indicators - Section C'!$C$30:$C$121,0))&lt;&gt;"",INDEX('Outcome Indicators - Section C'!F$30:F$121,MATCH('Print View'!$A123&amp;'Print View'!$N$81,'Outcome Indicators - Section C'!$A$30:$A$121&amp;'Outcome Indicators - Section C'!$C$30:$C$121,0)),""),"")</f>
        <v/>
      </c>
      <c r="P123" s="658" t="str">
        <f t="array" ref="P123">IFERROR(IF(INDEX('Outcome Indicators - Section C'!G$30:G$121,MATCH('Print View'!$A123&amp;'Print View'!$N$81,'Outcome Indicators - Section C'!$A$30:$A$121&amp;'Outcome Indicators - Section C'!$C$30:$C$121,0))&lt;&gt;"",INDEX('Outcome Indicators - Section C'!G$30:G$121,MATCH('Print View'!$A123&amp;'Print View'!$N$81,'Outcome Indicators - Section C'!$A$30:$A$121&amp;'Outcome Indicators - Section C'!$C$30:$C$121,0)),""),"")</f>
        <v/>
      </c>
      <c r="Q123" s="660" t="str">
        <f t="array" ref="Q123">IFERROR(IF(INDEX('Outcome Indicators - Section C'!H$30:H$121,MATCH('Print View'!$A123&amp;'Print View'!$N$81,'Outcome Indicators - Section C'!$A$30:$A$121&amp;'Outcome Indicators - Section C'!$C$30:$C$121,0))&lt;&gt;"",INDEX('Outcome Indicators - Section C'!H$30:H$121,MATCH('Print View'!$A123&amp;'Print View'!$N$81,'Outcome Indicators - Section C'!$A$30:$A$121&amp;'Outcome Indicators - Section C'!$C$30:$C$121,0)),""),"")</f>
        <v/>
      </c>
      <c r="R123" s="312" t="str">
        <f t="array" ref="R123">IFERROR(IF(INDEX('Outcome Indicators - Section C'!D$30:D$121,MATCH('Print View'!$A123&amp;'Print View'!$R$81,'Outcome Indicators - Section C'!$A$30:$A$121&amp;'Outcome Indicators - Section C'!$C$30:$C$121,0))&lt;&gt;"",INDEX('Outcome Indicators - Section C'!D$30:D$121,MATCH('Print View'!$A123&amp;'Print View'!$R$81,'Outcome Indicators - Section C'!$A$30:$A$121&amp;'Outcome Indicators - Section C'!$C$30:$C$121,0)),""),"")</f>
        <v/>
      </c>
      <c r="S123" s="656" t="str">
        <f t="array" ref="S123">IFERROR(IF(INDEX('Outcome Indicators - Section C'!F$30:F$121,MATCH('Print View'!$A123&amp;'Print View'!$R$81,'Outcome Indicators - Section C'!$A$30:$A$121&amp;'Outcome Indicators - Section C'!$C$30:$C$121,0))&lt;&gt;"",INDEX('Outcome Indicators - Section C'!F$30:F$121,MATCH('Print View'!$A123&amp;'Print View'!$R$81,'Outcome Indicators - Section C'!$A$30:$A$121&amp;'Outcome Indicators - Section C'!$C$30:$C$121,0)),""),"")</f>
        <v/>
      </c>
      <c r="T123" s="658" t="str">
        <f t="array" ref="T123">IFERROR(IF(INDEX('Outcome Indicators - Section C'!G$30:G$121,MATCH('Print View'!$A123&amp;'Print View'!$R$81,'Outcome Indicators - Section C'!$A$30:$A$121&amp;'Outcome Indicators - Section C'!$C$30:$C$121,0))&lt;&gt;"",INDEX('Outcome Indicators - Section C'!G$30:G$121,MATCH('Print View'!$A123&amp;'Print View'!$R$81,'Outcome Indicators - Section C'!$A$30:$A$121&amp;'Outcome Indicators - Section C'!$C$30:$C$121,0)),""),"")</f>
        <v/>
      </c>
      <c r="U123" s="660" t="str">
        <f t="array" ref="U123">IFERROR(IF(INDEX('Outcome Indicators - Section C'!H$30:H$121,MATCH('Print View'!$A123&amp;'Print View'!$R$81,'Outcome Indicators - Section C'!$A$30:$A$121&amp;'Outcome Indicators - Section C'!$C$30:$C$121,0))&lt;&gt;"",INDEX('Outcome Indicators - Section C'!H$30:H$121,MATCH('Print View'!$A123&amp;'Print View'!$R$81,'Outcome Indicators - Section C'!$A$30:$A$121&amp;'Outcome Indicators - Section C'!$C$30:$C$121,0)),""),"")</f>
        <v/>
      </c>
      <c r="V123" s="312" t="str">
        <f t="array" ref="V123">IFERROR(IF(INDEX('Outcome Indicators - Section C'!D$30:D$121,MATCH('Print View'!$A123&amp;'Print View'!$V$81,'Outcome Indicators - Section C'!$A$30:$A$121&amp;'Outcome Indicators - Section C'!$C$30:$C$121,0))&lt;&gt;"",INDEX('Outcome Indicators - Section C'!D$30:D$121,MATCH('Print View'!$A123&amp;'Print View'!$V$81,'Outcome Indicators - Section C'!$A$30:$A$121&amp;'Outcome Indicators - Section C'!$C$30:$C$121,0)),""),"")</f>
        <v/>
      </c>
      <c r="W123" s="656" t="str">
        <f t="array" ref="W123">IFERROR(IF(INDEX('Outcome Indicators - Section C'!F$30:F$121,MATCH('Print View'!$A123&amp;'Print View'!$V$81,'Outcome Indicators - Section C'!$A$30:$A$121&amp;'Outcome Indicators - Section C'!$C$30:$C$121,0))&lt;&gt;"",INDEX('Outcome Indicators - Section C'!F$30:F$121,MATCH('Print View'!$A123&amp;'Print View'!$V$81,'Outcome Indicators - Section C'!$A$30:$A$121&amp;'Outcome Indicators - Section C'!$C$30:$C$121,0)),""),"")</f>
        <v/>
      </c>
      <c r="X123" s="658" t="str">
        <f t="array" ref="X123">IFERROR(IF(INDEX('Outcome Indicators - Section C'!G$30:G$121,MATCH('Print View'!$A123&amp;'Print View'!$V$81,'Outcome Indicators - Section C'!$A$30:$A$121&amp;'Outcome Indicators - Section C'!$C$30:$C$121,0))&lt;&gt;"",INDEX('Outcome Indicators - Section C'!G$30:G$121,MATCH('Print View'!$A123&amp;'Print View'!$V$81,'Outcome Indicators - Section C'!$A$30:$A$121&amp;'Outcome Indicators - Section C'!$C$30:$C$121,0)),""),"")</f>
        <v/>
      </c>
      <c r="Y123" s="660" t="str">
        <f t="array" ref="Y123">IFERROR(IF(INDEX('Outcome Indicators - Section C'!H$30:H$121,MATCH('Print View'!$A123&amp;'Print View'!$V$81,'Outcome Indicators - Section C'!$A$30:$A$121&amp;'Outcome Indicators - Section C'!$C$30:$C$121,0))&lt;&gt;"",INDEX('Outcome Indicators - Section C'!H$30:H$121,MATCH('Print View'!$A123&amp;'Print View'!$V$81,'Outcome Indicators - Section C'!$A$30:$A$121&amp;'Outcome Indicators - Section C'!$C$30:$C$121,0)),""),"")</f>
        <v/>
      </c>
      <c r="Z123" s="312" t="str">
        <f t="array" ref="Z123">IFERROR(IF(INDEX('Outcome Indicators - Section C'!D$30:D$121,MATCH('Print View'!$A123&amp;'Print View'!$Z$81,'Outcome Indicators - Section C'!$A$30:$A$121&amp;'Outcome Indicators - Section C'!$C$30:$C$121,0))&lt;&gt;"",INDEX('Outcome Indicators - Section C'!D$30:D$121,MATCH('Print View'!$A123&amp;'Print View'!$Z$81,'Outcome Indicators - Section C'!$A$30:$A$121&amp;'Outcome Indicators - Section C'!$C$30:$C$121,0)),""),"")</f>
        <v/>
      </c>
      <c r="AA123" s="656" t="str">
        <f t="array" ref="AA123">IFERROR(IF(INDEX('Outcome Indicators - Section C'!F$30:F$121,MATCH('Print View'!$A123&amp;'Print View'!$Z$81,'Outcome Indicators - Section C'!$A$30:$A$121&amp;'Outcome Indicators - Section C'!$C$30:$C$121,0))&lt;&gt;"",INDEX('Outcome Indicators - Section C'!F$30:F$121,MATCH('Print View'!$A123&amp;'Print View'!$Z$81,'Outcome Indicators - Section C'!$A$30:$A$121&amp;'Outcome Indicators - Section C'!$C$30:$C$121,0)),""),"")</f>
        <v/>
      </c>
      <c r="AB123" s="658" t="str">
        <f t="array" ref="AB123">IFERROR(IF(INDEX('Outcome Indicators - Section C'!G$30:G$121,MATCH('Print View'!$A123&amp;'Print View'!$Z$81,'Outcome Indicators - Section C'!$A$30:$A$121&amp;'Outcome Indicators - Section C'!$C$30:$C$121,0))&lt;&gt;"",INDEX('Outcome Indicators - Section C'!G$30:G$121,MATCH('Print View'!$A123&amp;'Print View'!$Z$81,'Outcome Indicators - Section C'!$A$30:$A$121&amp;'Outcome Indicators - Section C'!$C$30:$C$121,0)),""),"")</f>
        <v/>
      </c>
      <c r="AC123" s="660" t="str">
        <f t="array" ref="AC123">IFERROR(IF(INDEX('Outcome Indicators - Section C'!H$30:H$121,MATCH('Print View'!$A123&amp;'Print View'!$Z$81,'Outcome Indicators - Section C'!$A$30:$A$121&amp;'Outcome Indicators - Section C'!$C$30:$C$121,0))&lt;&gt;"",INDEX('Outcome Indicators - Section C'!H$30:H$121,MATCH('Print View'!$A123&amp;'Print View'!$Z$81,'Outcome Indicators - Section C'!$A$30:$A$121&amp;'Outcome Indicators - Section C'!$C$30:$C$121,0)),""),"")</f>
        <v/>
      </c>
      <c r="AD123" s="278"/>
      <c r="AE123" s="260"/>
      <c r="AF123" s="260"/>
      <c r="AG123" s="260"/>
      <c r="AH123" s="260"/>
      <c r="AI123" s="260"/>
      <c r="AJ123" s="261"/>
    </row>
    <row r="124" spans="1:36" s="229" customFormat="1" x14ac:dyDescent="0.3">
      <c r="A124" s="609"/>
      <c r="B124" s="611"/>
      <c r="C124" s="611"/>
      <c r="D124" s="611"/>
      <c r="E124" s="611"/>
      <c r="F124" s="611"/>
      <c r="G124" s="611"/>
      <c r="H124" s="611"/>
      <c r="I124" s="613"/>
      <c r="J124" s="313" t="str">
        <f t="array" ref="J124">IFERROR(IF(INDEX('Outcome Indicators - Section C'!E$30:E$121,MATCH('Print View'!$A123&amp;'Print View'!$J$81,'Outcome Indicators - Section C'!$A$30:$A$121&amp;'Outcome Indicators - Section C'!$C$30:$C$121,0))&lt;&gt;"",INDEX('Outcome Indicators - Section C'!E$30:E$121,MATCH('Print View'!$A123&amp;'Print View'!$J$81,'Outcome Indicators - Section C'!$A$30:$A$121&amp;'Outcome Indicators - Section C'!$C$30:$C$121,0)),""),"")</f>
        <v/>
      </c>
      <c r="K124" s="657"/>
      <c r="L124" s="659"/>
      <c r="M124" s="661"/>
      <c r="N124" s="313" t="str">
        <f t="array" ref="N124">IFERROR(IF(INDEX('Outcome Indicators - Section C'!E$30:E$121,MATCH('Print View'!$A123&amp;'Print View'!$N$81,'Outcome Indicators - Section C'!$A$30:$A$121&amp;'Outcome Indicators - Section C'!$C$30:$C$121,0))&lt;&gt;"",INDEX('Outcome Indicators - Section C'!E$30:E$121,MATCH('Print View'!$A123&amp;'Print View'!$N$81,'Outcome Indicators - Section C'!$A$30:$A$121&amp;'Outcome Indicators - Section C'!$C$30:$C$121,0)),""),"")</f>
        <v/>
      </c>
      <c r="O124" s="657"/>
      <c r="P124" s="659"/>
      <c r="Q124" s="661"/>
      <c r="R124" s="313" t="str">
        <f t="array" ref="R124">IFERROR(IF(INDEX('Outcome Indicators - Section C'!E$30:E$121,MATCH('Print View'!$A123&amp;'Print View'!$R$81,'Outcome Indicators - Section C'!$A$30:$A$121&amp;'Outcome Indicators - Section C'!$C$30:$C$121,0))&lt;&gt;"",INDEX('Outcome Indicators - Section C'!E$30:E$121,MATCH('Print View'!$A123&amp;'Print View'!$R$81,'Outcome Indicators - Section C'!$A$30:$A$121&amp;'Outcome Indicators - Section C'!$C$30:$C$121,0)),""),"")</f>
        <v/>
      </c>
      <c r="S124" s="657"/>
      <c r="T124" s="659"/>
      <c r="U124" s="661"/>
      <c r="V124" s="313" t="str">
        <f t="array" ref="V124">IFERROR(IF(INDEX('Outcome Indicators - Section C'!E$30:E$121,MATCH('Print View'!$A123&amp;'Print View'!$V$81,'Outcome Indicators - Section C'!$A$30:$A$121&amp;'Outcome Indicators - Section C'!$C$30:$C$121,0))&lt;&gt;"",INDEX('Outcome Indicators - Section C'!E$30:E$121,MATCH('Print View'!$A123&amp;'Print View'!$V$81,'Outcome Indicators - Section C'!$A$30:$A$121&amp;'Outcome Indicators - Section C'!$C$30:$C$121,0)),""),"")</f>
        <v/>
      </c>
      <c r="W124" s="657"/>
      <c r="X124" s="659"/>
      <c r="Y124" s="661"/>
      <c r="Z124" s="313" t="str">
        <f t="array" ref="Z124">IFERROR(IF(INDEX('Outcome Indicators - Section C'!E$30:E$121,MATCH('Print View'!$A123&amp;'Print View'!$Z$81,'Outcome Indicators - Section C'!$A$30:$A$121&amp;'Outcome Indicators - Section C'!$C$30:$C$121,0))&lt;&gt;"",INDEX('Outcome Indicators - Section C'!E$30:E$121,MATCH('Print View'!$A123&amp;'Print View'!$Z$81,'Outcome Indicators - Section C'!$A$30:$A$121&amp;'Outcome Indicators - Section C'!$C$30:$C$121,0)),""),"")</f>
        <v/>
      </c>
      <c r="AA124" s="657"/>
      <c r="AB124" s="659"/>
      <c r="AC124" s="661"/>
      <c r="AD124" s="279"/>
      <c r="AE124" s="262"/>
      <c r="AF124" s="262"/>
      <c r="AG124" s="262"/>
      <c r="AH124" s="262"/>
      <c r="AI124" s="262"/>
      <c r="AJ124" s="263" t="s">
        <v>287</v>
      </c>
    </row>
    <row r="125" spans="1:36" s="229" customFormat="1" ht="28.8" x14ac:dyDescent="0.55000000000000004">
      <c r="A125" s="653">
        <v>3</v>
      </c>
      <c r="B125" s="654" t="str">
        <f>IFERROR(IF(INDEX('Outcome Indicators - Section C'!B$10:B$26,MATCH('Print View'!$A125,'Outcome Indicators - Section C'!$A$10:$A$26,0))&lt;&gt;"",INDEX('Outcome Indicators - Section C'!B$10:B$26,MATCH('Print View'!$A125,'Outcome Indicators - Section C'!$A$10:$A$26,0)),""),"")</f>
        <v>HIV O-4a(M): Percentage of men reporting the use of a condom the last time they had anal sex with a male partner</v>
      </c>
      <c r="C125" s="654" t="str">
        <f>IFERROR(IF(INDEX('Outcome Indicators - Section C'!C$10:C$26,MATCH('Print View'!$A125,'Outcome Indicators - Section C'!$A$10:$A$26,0))&lt;&gt;"",INDEX('Outcome Indicators - Section C'!C$10:C$26,MATCH('Print View'!$A125,'Outcome Indicators - Section C'!$A$10:$A$26,0)),""),"")</f>
        <v/>
      </c>
      <c r="D125" s="654" t="str">
        <f>IFERROR(IF(INDEX('Outcome Indicators - Section C'!D$10:D$26,MATCH('Print View'!$A125,'Outcome Indicators - Section C'!$A$10:$A$26,0))&lt;&gt;"",INDEX('Outcome Indicators - Section C'!D$10:D$26,MATCH('Print View'!$A125,'Outcome Indicators - Section C'!$A$10:$A$26,0)),""),"")</f>
        <v>60%</v>
      </c>
      <c r="E125" s="654" t="str">
        <f>IFERROR(IF(INDEX('Outcome Indicators - Section C'!E$10:E$26,MATCH('Print View'!$A125,'Outcome Indicators - Section C'!$A$10:$A$26,0))&lt;&gt;"",INDEX('Outcome Indicators - Section C'!E$10:E$26,MATCH('Print View'!$A125,'Outcome Indicators - Section C'!$A$10:$A$26,0)),""),"")</f>
        <v>2011</v>
      </c>
      <c r="F125" s="654" t="str">
        <f>IFERROR(IF(INDEX('Outcome Indicators - Section C'!F$10:F$26,MATCH('Print View'!$A125,'Outcome Indicators - Section C'!$A$10:$A$26,0))&lt;&gt;"",INDEX('Outcome Indicators - Section C'!F$10:F$26,MATCH('Print View'!$A125,'Outcome Indicators - Section C'!$A$10:$A$26,0)),""),"")</f>
        <v>IBBSS</v>
      </c>
      <c r="G125" s="654" t="str">
        <f>IFERROR(IF(INDEX('Outcome Indicators - Section C'!G$10:G$26,MATCH('Print View'!$A125,'Outcome Indicators - Section C'!$A$10:$A$26,0))&lt;&gt;"",INDEX('Outcome Indicators - Section C'!G$10:G$26,MATCH('Print View'!$A125,'Outcome Indicators - Section C'!$A$10:$A$26,0)),""),"")</f>
        <v>Age</v>
      </c>
      <c r="H125" s="662" t="str">
        <f>IFERROR(IF(INDEX('Outcome Indicators - Section C'!H$10:H$26,MATCH('Print View'!$A125,'Outcome Indicators - Section C'!$A$10:$A$26,0))&lt;&gt;"",INDEX('Outcome Indicators - Section C'!H$10:H$26,MATCH('Print View'!$A125,'Outcome Indicators - Section C'!$A$10:$A$26,0)),""),"")</f>
        <v/>
      </c>
      <c r="I125" s="607">
        <f>IFERROR(IF(INDEX('Outcome Indicators - Section C'!A$10:A$26,MATCH('Print View'!$A125,'Outcome Indicators - Section C'!$A$10:$A$26,0))&lt;&gt;"",INDEX('Outcome Indicators - Section C'!A$10:A$26,MATCH('Print View'!$A125,'Outcome Indicators - Section C'!$A$10:$A$26,0)),""),"")</f>
        <v>3</v>
      </c>
      <c r="J125" s="284" t="str">
        <f t="array" ref="J125">IFERROR(IF(INDEX('Outcome Indicators - Section C'!D$30:D$121,MATCH('Print View'!$A125&amp;'Print View'!$J$81,'Outcome Indicators - Section C'!$A$30:$A$121&amp;'Outcome Indicators - Section C'!$C$30:$C$121,0))&lt;&gt;"",INDEX('Outcome Indicators - Section C'!D$30:D$121,MATCH('Print View'!$A125&amp;'Print View'!$J$81,'Outcome Indicators - Section C'!$A$30:$A$121&amp;'Outcome Indicators - Section C'!$C$30:$C$121,0)),""),"")</f>
        <v/>
      </c>
      <c r="K125" s="603">
        <f t="array" ref="K125">IFERROR(IF(INDEX('Outcome Indicators - Section C'!F$30:F$121,MATCH('Print View'!$A125&amp;'Print View'!$J$81,'Outcome Indicators - Section C'!$A$30:$A$121&amp;'Outcome Indicators - Section C'!$C$30:$C$121,0))&lt;&gt;"",INDEX('Outcome Indicators - Section C'!F$30:F$121,MATCH('Print View'!$A125&amp;'Print View'!$J$81,'Outcome Indicators - Section C'!$A$30:$A$121&amp;'Outcome Indicators - Section C'!$C$30:$C$121,0)),""),"")</f>
        <v>99</v>
      </c>
      <c r="L125" s="605">
        <f t="array" ref="L125">IFERROR(IF(INDEX('Outcome Indicators - Section C'!G$30:G$121,MATCH('Print View'!$A125&amp;'Print View'!$J$81,'Outcome Indicators - Section C'!$A$30:$A$121&amp;'Outcome Indicators - Section C'!$C$30:$C$121,0))&lt;&gt;"",INDEX('Outcome Indicators - Section C'!G$30:G$121,MATCH('Print View'!$A125&amp;'Print View'!$J$81,'Outcome Indicators - Section C'!$A$30:$A$121&amp;'Outcome Indicators - Section C'!$C$30:$C$121,0)),""),"")</f>
        <v>43525</v>
      </c>
      <c r="M125" s="607" t="str">
        <f t="array" ref="M125">IFERROR(IF(INDEX('Outcome Indicators - Section C'!H$30:H$121,MATCH('Print View'!$A125&amp;'Print View'!$J$81,'Outcome Indicators - Section C'!$A$30:$A$121&amp;'Outcome Indicators - Section C'!$C$30:$C$121,0))&lt;&gt;"",INDEX('Outcome Indicators - Section C'!H$30:H$121,MATCH('Print View'!$A125&amp;'Print View'!$J$81,'Outcome Indicators - Section C'!$A$30:$A$121&amp;'Outcome Indicators - Section C'!$C$30:$C$121,0)),""),"")</f>
        <v/>
      </c>
      <c r="N125" s="284" t="str">
        <f t="array" ref="N125">IFERROR(IF(INDEX('Outcome Indicators - Section C'!D$30:D$121,MATCH('Print View'!$A125&amp;'Print View'!$N$81,'Outcome Indicators - Section C'!$A$30:$A$121&amp;'Outcome Indicators - Section C'!$C$30:$C$121,0))&lt;&gt;"",INDEX('Outcome Indicators - Section C'!D$30:D$121,MATCH('Print View'!$A125&amp;'Print View'!$N$81,'Outcome Indicators - Section C'!$A$30:$A$121&amp;'Outcome Indicators - Section C'!$C$30:$C$121,0)),""),"")</f>
        <v/>
      </c>
      <c r="O125" s="603" t="str">
        <f t="array" ref="O125">IFERROR(IF(INDEX('Outcome Indicators - Section C'!F$30:F$121,MATCH('Print View'!$A125&amp;'Print View'!$N$81,'Outcome Indicators - Section C'!$A$30:$A$121&amp;'Outcome Indicators - Section C'!$C$30:$C$121,0))&lt;&gt;"",INDEX('Outcome Indicators - Section C'!F$30:F$121,MATCH('Print View'!$A125&amp;'Print View'!$N$81,'Outcome Indicators - Section C'!$A$30:$A$121&amp;'Outcome Indicators - Section C'!$C$30:$C$121,0)),""),"")</f>
        <v/>
      </c>
      <c r="P125" s="605" t="str">
        <f t="array" ref="P125">IFERROR(IF(INDEX('Outcome Indicators - Section C'!G$30:G$121,MATCH('Print View'!$A125&amp;'Print View'!$N$81,'Outcome Indicators - Section C'!$A$30:$A$121&amp;'Outcome Indicators - Section C'!$C$30:$C$121,0))&lt;&gt;"",INDEX('Outcome Indicators - Section C'!G$30:G$121,MATCH('Print View'!$A125&amp;'Print View'!$N$81,'Outcome Indicators - Section C'!$A$30:$A$121&amp;'Outcome Indicators - Section C'!$C$30:$C$121,0)),""),"")</f>
        <v/>
      </c>
      <c r="Q125" s="607" t="str">
        <f t="array" ref="Q125">IFERROR(IF(INDEX('Outcome Indicators - Section C'!H$30:H$121,MATCH('Print View'!$A125&amp;'Print View'!$N$81,'Outcome Indicators - Section C'!$A$30:$A$121&amp;'Outcome Indicators - Section C'!$C$30:$C$121,0))&lt;&gt;"",INDEX('Outcome Indicators - Section C'!H$30:H$121,MATCH('Print View'!$A125&amp;'Print View'!$N$81,'Outcome Indicators - Section C'!$A$30:$A$121&amp;'Outcome Indicators - Section C'!$C$30:$C$121,0)),""),"")</f>
        <v/>
      </c>
      <c r="R125" s="284" t="str">
        <f t="array" ref="R125">IFERROR(IF(INDEX('Outcome Indicators - Section C'!D$30:D$121,MATCH('Print View'!$A125&amp;'Print View'!$R$81,'Outcome Indicators - Section C'!$A$30:$A$121&amp;'Outcome Indicators - Section C'!$C$30:$C$121,0))&lt;&gt;"",INDEX('Outcome Indicators - Section C'!D$30:D$121,MATCH('Print View'!$A125&amp;'Print View'!$R$81,'Outcome Indicators - Section C'!$A$30:$A$121&amp;'Outcome Indicators - Section C'!$C$30:$C$121,0)),""),"")</f>
        <v/>
      </c>
      <c r="S125" s="603" t="str">
        <f t="array" ref="S125">IFERROR(IF(INDEX('Outcome Indicators - Section C'!F$30:F$121,MATCH('Print View'!$A125&amp;'Print View'!$R$81,'Outcome Indicators - Section C'!$A$30:$A$121&amp;'Outcome Indicators - Section C'!$C$30:$C$121,0))&lt;&gt;"",INDEX('Outcome Indicators - Section C'!F$30:F$121,MATCH('Print View'!$A125&amp;'Print View'!$R$81,'Outcome Indicators - Section C'!$A$30:$A$121&amp;'Outcome Indicators - Section C'!$C$30:$C$121,0)),""),"")</f>
        <v/>
      </c>
      <c r="T125" s="605" t="str">
        <f t="array" ref="T125">IFERROR(IF(INDEX('Outcome Indicators - Section C'!G$30:G$121,MATCH('Print View'!$A125&amp;'Print View'!$R$81,'Outcome Indicators - Section C'!$A$30:$A$121&amp;'Outcome Indicators - Section C'!$C$30:$C$121,0))&lt;&gt;"",INDEX('Outcome Indicators - Section C'!G$30:G$121,MATCH('Print View'!$A125&amp;'Print View'!$R$81,'Outcome Indicators - Section C'!$A$30:$A$121&amp;'Outcome Indicators - Section C'!$C$30:$C$121,0)),""),"")</f>
        <v/>
      </c>
      <c r="U125" s="607" t="str">
        <f t="array" ref="U125">IFERROR(IF(INDEX('Outcome Indicators - Section C'!H$30:H$121,MATCH('Print View'!$A125&amp;'Print View'!$R$81,'Outcome Indicators - Section C'!$A$30:$A$121&amp;'Outcome Indicators - Section C'!$C$30:$C$121,0))&lt;&gt;"",INDEX('Outcome Indicators - Section C'!H$30:H$121,MATCH('Print View'!$A125&amp;'Print View'!$R$81,'Outcome Indicators - Section C'!$A$30:$A$121&amp;'Outcome Indicators - Section C'!$C$30:$C$121,0)),""),"")</f>
        <v/>
      </c>
      <c r="V125" s="284" t="str">
        <f t="array" ref="V125">IFERROR(IF(INDEX('Outcome Indicators - Section C'!D$30:D$121,MATCH('Print View'!$A125&amp;'Print View'!$V$81,'Outcome Indicators - Section C'!$A$30:$A$121&amp;'Outcome Indicators - Section C'!$C$30:$C$121,0))&lt;&gt;"",INDEX('Outcome Indicators - Section C'!D$30:D$121,MATCH('Print View'!$A125&amp;'Print View'!$V$81,'Outcome Indicators - Section C'!$A$30:$A$121&amp;'Outcome Indicators - Section C'!$C$30:$C$121,0)),""),"")</f>
        <v/>
      </c>
      <c r="W125" s="603" t="str">
        <f t="array" ref="W125">IFERROR(IF(INDEX('Outcome Indicators - Section C'!F$30:F$121,MATCH('Print View'!$A125&amp;'Print View'!$V$81,'Outcome Indicators - Section C'!$A$30:$A$121&amp;'Outcome Indicators - Section C'!$C$30:$C$121,0))&lt;&gt;"",INDEX('Outcome Indicators - Section C'!F$30:F$121,MATCH('Print View'!$A125&amp;'Print View'!$V$81,'Outcome Indicators - Section C'!$A$30:$A$121&amp;'Outcome Indicators - Section C'!$C$30:$C$121,0)),""),"")</f>
        <v/>
      </c>
      <c r="X125" s="605" t="str">
        <f t="array" ref="X125">IFERROR(IF(INDEX('Outcome Indicators - Section C'!G$30:G$121,MATCH('Print View'!$A125&amp;'Print View'!$V$81,'Outcome Indicators - Section C'!$A$30:$A$121&amp;'Outcome Indicators - Section C'!$C$30:$C$121,0))&lt;&gt;"",INDEX('Outcome Indicators - Section C'!G$30:G$121,MATCH('Print View'!$A125&amp;'Print View'!$V$81,'Outcome Indicators - Section C'!$A$30:$A$121&amp;'Outcome Indicators - Section C'!$C$30:$C$121,0)),""),"")</f>
        <v/>
      </c>
      <c r="Y125" s="607" t="str">
        <f t="array" ref="Y125">IFERROR(IF(INDEX('Outcome Indicators - Section C'!H$30:H$121,MATCH('Print View'!$A125&amp;'Print View'!$V$81,'Outcome Indicators - Section C'!$A$30:$A$121&amp;'Outcome Indicators - Section C'!$C$30:$C$121,0))&lt;&gt;"",INDEX('Outcome Indicators - Section C'!H$30:H$121,MATCH('Print View'!$A125&amp;'Print View'!$V$81,'Outcome Indicators - Section C'!$A$30:$A$121&amp;'Outcome Indicators - Section C'!$C$30:$C$121,0)),""),"")</f>
        <v/>
      </c>
      <c r="Z125" s="284" t="str">
        <f t="array" ref="Z125">IFERROR(IF(INDEX('Outcome Indicators - Section C'!D$30:D$121,MATCH('Print View'!$A125&amp;'Print View'!$Z$81,'Outcome Indicators - Section C'!$A$30:$A$121&amp;'Outcome Indicators - Section C'!$C$30:$C$121,0))&lt;&gt;"",INDEX('Outcome Indicators - Section C'!D$30:D$121,MATCH('Print View'!$A125&amp;'Print View'!$Z$81,'Outcome Indicators - Section C'!$A$30:$A$121&amp;'Outcome Indicators - Section C'!$C$30:$C$121,0)),""),"")</f>
        <v/>
      </c>
      <c r="AA125" s="603" t="str">
        <f t="array" ref="AA125">IFERROR(IF(INDEX('Outcome Indicators - Section C'!F$30:F$121,MATCH('Print View'!$A125&amp;'Print View'!$Z$81,'Outcome Indicators - Section C'!$A$30:$A$121&amp;'Outcome Indicators - Section C'!$C$30:$C$121,0))&lt;&gt;"",INDEX('Outcome Indicators - Section C'!F$30:F$121,MATCH('Print View'!$A125&amp;'Print View'!$Z$81,'Outcome Indicators - Section C'!$A$30:$A$121&amp;'Outcome Indicators - Section C'!$C$30:$C$121,0)),""),"")</f>
        <v/>
      </c>
      <c r="AB125" s="605" t="str">
        <f t="array" ref="AB125">IFERROR(IF(INDEX('Outcome Indicators - Section C'!G$30:G$121,MATCH('Print View'!$A125&amp;'Print View'!$Z$81,'Outcome Indicators - Section C'!$A$30:$A$121&amp;'Outcome Indicators - Section C'!$C$30:$C$121,0))&lt;&gt;"",INDEX('Outcome Indicators - Section C'!G$30:G$121,MATCH('Print View'!$A125&amp;'Print View'!$Z$81,'Outcome Indicators - Section C'!$A$30:$A$121&amp;'Outcome Indicators - Section C'!$C$30:$C$121,0)),""),"")</f>
        <v/>
      </c>
      <c r="AC125" s="607" t="str">
        <f t="array" ref="AC125">IFERROR(IF(INDEX('Outcome Indicators - Section C'!H$30:H$121,MATCH('Print View'!$A125&amp;'Print View'!$Z$81,'Outcome Indicators - Section C'!$A$30:$A$121&amp;'Outcome Indicators - Section C'!$C$30:$C$121,0))&lt;&gt;"",INDEX('Outcome Indicators - Section C'!H$30:H$121,MATCH('Print View'!$A125&amp;'Print View'!$Z$81,'Outcome Indicators - Section C'!$A$30:$A$121&amp;'Outcome Indicators - Section C'!$C$30:$C$121,0)),""),"")</f>
        <v/>
      </c>
      <c r="AD125" s="276"/>
      <c r="AE125" s="256"/>
      <c r="AF125" s="256"/>
      <c r="AG125" s="256"/>
      <c r="AH125" s="256"/>
      <c r="AI125" s="267"/>
      <c r="AJ125" s="664" t="s">
        <v>287</v>
      </c>
    </row>
    <row r="126" spans="1:36" s="229" customFormat="1" x14ac:dyDescent="0.3">
      <c r="A126" s="653"/>
      <c r="B126" s="655"/>
      <c r="C126" s="655"/>
      <c r="D126" s="655"/>
      <c r="E126" s="655"/>
      <c r="F126" s="655"/>
      <c r="G126" s="655"/>
      <c r="H126" s="663"/>
      <c r="I126" s="608"/>
      <c r="J126" s="285" t="str">
        <f t="array" ref="J126">IFERROR(IF(INDEX('Outcome Indicators - Section C'!E$30:E$121,MATCH('Print View'!$A125&amp;'Print View'!$J$81,'Outcome Indicators - Section C'!$A$30:$A$121&amp;'Outcome Indicators - Section C'!$C$30:$C$121,0))&lt;&gt;"",INDEX('Outcome Indicators - Section C'!E$30:E$121,MATCH('Print View'!$A125&amp;'Print View'!$J$81,'Outcome Indicators - Section C'!$A$30:$A$121&amp;'Outcome Indicators - Section C'!$C$30:$C$121,0)),""),"")</f>
        <v/>
      </c>
      <c r="K126" s="604"/>
      <c r="L126" s="606"/>
      <c r="M126" s="608"/>
      <c r="N126" s="285" t="str">
        <f t="array" ref="N126">IFERROR(IF(INDEX('Outcome Indicators - Section C'!E$30:E$121,MATCH('Print View'!$A125&amp;'Print View'!$N$81,'Outcome Indicators - Section C'!$A$30:$A$121&amp;'Outcome Indicators - Section C'!$C$30:$C$121,0))&lt;&gt;"",INDEX('Outcome Indicators - Section C'!E$30:E$121,MATCH('Print View'!$A125&amp;'Print View'!$N$81,'Outcome Indicators - Section C'!$A$30:$A$121&amp;'Outcome Indicators - Section C'!$C$30:$C$121,0)),""),"")</f>
        <v/>
      </c>
      <c r="O126" s="604"/>
      <c r="P126" s="606"/>
      <c r="Q126" s="608"/>
      <c r="R126" s="285" t="str">
        <f t="array" ref="R126">IFERROR(IF(INDEX('Outcome Indicators - Section C'!E$30:E$121,MATCH('Print View'!$A125&amp;'Print View'!$R$81,'Outcome Indicators - Section C'!$A$30:$A$121&amp;'Outcome Indicators - Section C'!$C$30:$C$121,0))&lt;&gt;"",INDEX('Outcome Indicators - Section C'!E$30:E$121,MATCH('Print View'!$A125&amp;'Print View'!$R$81,'Outcome Indicators - Section C'!$A$30:$A$121&amp;'Outcome Indicators - Section C'!$C$30:$C$121,0)),""),"")</f>
        <v/>
      </c>
      <c r="S126" s="604"/>
      <c r="T126" s="606"/>
      <c r="U126" s="608"/>
      <c r="V126" s="285" t="str">
        <f t="array" ref="V126">IFERROR(IF(INDEX('Outcome Indicators - Section C'!E$30:E$121,MATCH('Print View'!$A125&amp;'Print View'!$V$81,'Outcome Indicators - Section C'!$A$30:$A$121&amp;'Outcome Indicators - Section C'!$C$30:$C$121,0))&lt;&gt;"",INDEX('Outcome Indicators - Section C'!E$30:E$121,MATCH('Print View'!$A125&amp;'Print View'!$V$81,'Outcome Indicators - Section C'!$A$30:$A$121&amp;'Outcome Indicators - Section C'!$C$30:$C$121,0)),""),"")</f>
        <v/>
      </c>
      <c r="W126" s="604"/>
      <c r="X126" s="606"/>
      <c r="Y126" s="608"/>
      <c r="Z126" s="285" t="str">
        <f t="array" ref="Z126">IFERROR(IF(INDEX('Outcome Indicators - Section C'!E$30:E$121,MATCH('Print View'!$A125&amp;'Print View'!$Z$81,'Outcome Indicators - Section C'!$A$30:$A$121&amp;'Outcome Indicators - Section C'!$C$30:$C$121,0))&lt;&gt;"",INDEX('Outcome Indicators - Section C'!E$30:E$121,MATCH('Print View'!$A125&amp;'Print View'!$Z$81,'Outcome Indicators - Section C'!$A$30:$A$121&amp;'Outcome Indicators - Section C'!$C$30:$C$121,0)),""),"")</f>
        <v/>
      </c>
      <c r="AA126" s="604"/>
      <c r="AB126" s="606"/>
      <c r="AC126" s="608"/>
      <c r="AD126" s="277"/>
      <c r="AE126" s="258"/>
      <c r="AF126" s="258"/>
      <c r="AG126" s="258"/>
      <c r="AH126" s="258"/>
      <c r="AI126" s="267"/>
      <c r="AJ126" s="664" t="s">
        <v>287</v>
      </c>
    </row>
    <row r="127" spans="1:36" s="229" customFormat="1" ht="28.8" x14ac:dyDescent="0.55000000000000004">
      <c r="A127" s="609">
        <v>4</v>
      </c>
      <c r="B127" s="610" t="str">
        <f>IFERROR(IF(INDEX('Outcome Indicators - Section C'!B$10:B$26,MATCH('Print View'!$A127,'Outcome Indicators - Section C'!$A$10:$A$26,0))&lt;&gt;"",INDEX('Outcome Indicators - Section C'!B$10:B$26,MATCH('Print View'!$A127,'Outcome Indicators - Section C'!$A$10:$A$26,0)),""),"")</f>
        <v>HIV O-5(M): Percentage of sex workers reporting the use of a condom with their most recent client</v>
      </c>
      <c r="C127" s="610" t="str">
        <f>IFERROR(IF(INDEX('Outcome Indicators - Section C'!C$10:C$26,MATCH('Print View'!$A127,'Outcome Indicators - Section C'!$A$10:$A$26,0))&lt;&gt;"",INDEX('Outcome Indicators - Section C'!C$10:C$26,MATCH('Print View'!$A127,'Outcome Indicators - Section C'!$A$10:$A$26,0)),""),"")</f>
        <v/>
      </c>
      <c r="D127" s="610" t="str">
        <f>IFERROR(IF(INDEX('Outcome Indicators - Section C'!D$10:D$26,MATCH('Print View'!$A127,'Outcome Indicators - Section C'!$A$10:$A$26,0))&lt;&gt;"",INDEX('Outcome Indicators - Section C'!D$10:D$26,MATCH('Print View'!$A127,'Outcome Indicators - Section C'!$A$10:$A$26,0)),""),"")</f>
        <v>90%</v>
      </c>
      <c r="E127" s="610" t="str">
        <f>IFERROR(IF(INDEX('Outcome Indicators - Section C'!E$10:E$26,MATCH('Print View'!$A127,'Outcome Indicators - Section C'!$A$10:$A$26,0))&lt;&gt;"",INDEX('Outcome Indicators - Section C'!E$10:E$26,MATCH('Print View'!$A127,'Outcome Indicators - Section C'!$A$10:$A$26,0)),""),"")</f>
        <v>2015</v>
      </c>
      <c r="F127" s="610" t="str">
        <f>IFERROR(IF(INDEX('Outcome Indicators - Section C'!F$10:F$26,MATCH('Print View'!$A127,'Outcome Indicators - Section C'!$A$10:$A$26,0))&lt;&gt;"",INDEX('Outcome Indicators - Section C'!F$10:F$26,MATCH('Print View'!$A127,'Outcome Indicators - Section C'!$A$10:$A$26,0)),""),"")</f>
        <v>IBBSS</v>
      </c>
      <c r="G127" s="610" t="str">
        <f>IFERROR(IF(INDEX('Outcome Indicators - Section C'!G$10:G$26,MATCH('Print View'!$A127,'Outcome Indicators - Section C'!$A$10:$A$26,0))&lt;&gt;"",INDEX('Outcome Indicators - Section C'!G$10:G$26,MATCH('Print View'!$A127,'Outcome Indicators - Section C'!$A$10:$A$26,0)),""),"")</f>
        <v>Age,Gender</v>
      </c>
      <c r="H127" s="610" t="str">
        <f>IFERROR(IF(INDEX('Outcome Indicators - Section C'!H$10:H$26,MATCH('Print View'!$A127,'Outcome Indicators - Section C'!$A$10:$A$26,0))&lt;&gt;"",INDEX('Outcome Indicators - Section C'!H$10:H$26,MATCH('Print View'!$A127,'Outcome Indicators - Section C'!$A$10:$A$26,0)),""),"")</f>
        <v/>
      </c>
      <c r="I127" s="612">
        <f>IFERROR(IF(INDEX('Outcome Indicators - Section C'!A$10:A$26,MATCH('Print View'!$A127,'Outcome Indicators - Section C'!$A$10:$A$26,0))&lt;&gt;"",INDEX('Outcome Indicators - Section C'!A$10:A$26,MATCH('Print View'!$A127,'Outcome Indicators - Section C'!$A$10:$A$26,0)),""),"")</f>
        <v>4</v>
      </c>
      <c r="J127" s="312" t="str">
        <f t="array" ref="J127">IFERROR(IF(INDEX('Outcome Indicators - Section C'!D$30:D$121,MATCH('Print View'!$A127&amp;'Print View'!$J$81,'Outcome Indicators - Section C'!$A$30:$A$121&amp;'Outcome Indicators - Section C'!$C$30:$C$121,0))&lt;&gt;"",INDEX('Outcome Indicators - Section C'!D$30:D$121,MATCH('Print View'!$A127&amp;'Print View'!$J$81,'Outcome Indicators - Section C'!$A$30:$A$121&amp;'Outcome Indicators - Section C'!$C$30:$C$121,0)),""),"")</f>
        <v/>
      </c>
      <c r="K127" s="656">
        <f t="array" ref="K127">IFERROR(IF(INDEX('Outcome Indicators - Section C'!F$30:F$121,MATCH('Print View'!$A127&amp;'Print View'!$J$81,'Outcome Indicators - Section C'!$A$30:$A$121&amp;'Outcome Indicators - Section C'!$C$30:$C$121,0))&lt;&gt;"",INDEX('Outcome Indicators - Section C'!F$30:F$121,MATCH('Print View'!$A127&amp;'Print View'!$J$81,'Outcome Indicators - Section C'!$A$30:$A$121&amp;'Outcome Indicators - Section C'!$C$30:$C$121,0)),""),"")</f>
        <v>99</v>
      </c>
      <c r="L127" s="658">
        <f t="array" ref="L127">IFERROR(IF(INDEX('Outcome Indicators - Section C'!G$30:G$121,MATCH('Print View'!$A127&amp;'Print View'!$J$81,'Outcome Indicators - Section C'!$A$30:$A$121&amp;'Outcome Indicators - Section C'!$C$30:$C$121,0))&lt;&gt;"",INDEX('Outcome Indicators - Section C'!G$30:G$121,MATCH('Print View'!$A127&amp;'Print View'!$J$81,'Outcome Indicators - Section C'!$A$30:$A$121&amp;'Outcome Indicators - Section C'!$C$30:$C$121,0)),""),"")</f>
        <v>43525</v>
      </c>
      <c r="M127" s="660" t="str">
        <f t="array" ref="M127">IFERROR(IF(INDEX('Outcome Indicators - Section C'!H$30:H$121,MATCH('Print View'!$A127&amp;'Print View'!$J$81,'Outcome Indicators - Section C'!$A$30:$A$121&amp;'Outcome Indicators - Section C'!$C$30:$C$121,0))&lt;&gt;"",INDEX('Outcome Indicators - Section C'!H$30:H$121,MATCH('Print View'!$A127&amp;'Print View'!$J$81,'Outcome Indicators - Section C'!$A$30:$A$121&amp;'Outcome Indicators - Section C'!$C$30:$C$121,0)),""),"")</f>
        <v/>
      </c>
      <c r="N127" s="312" t="str">
        <f t="array" ref="N127">IFERROR(IF(INDEX('Outcome Indicators - Section C'!D$30:D$121,MATCH('Print View'!$A127&amp;'Print View'!$N$81,'Outcome Indicators - Section C'!$A$30:$A$121&amp;'Outcome Indicators - Section C'!$C$30:$C$121,0))&lt;&gt;"",INDEX('Outcome Indicators - Section C'!D$30:D$121,MATCH('Print View'!$A127&amp;'Print View'!$N$81,'Outcome Indicators - Section C'!$A$30:$A$121&amp;'Outcome Indicators - Section C'!$C$30:$C$121,0)),""),"")</f>
        <v/>
      </c>
      <c r="O127" s="656" t="str">
        <f t="array" ref="O127">IFERROR(IF(INDEX('Outcome Indicators - Section C'!F$30:F$121,MATCH('Print View'!$A127&amp;'Print View'!$N$81,'Outcome Indicators - Section C'!$A$30:$A$121&amp;'Outcome Indicators - Section C'!$C$30:$C$121,0))&lt;&gt;"",INDEX('Outcome Indicators - Section C'!F$30:F$121,MATCH('Print View'!$A127&amp;'Print View'!$N$81,'Outcome Indicators - Section C'!$A$30:$A$121&amp;'Outcome Indicators - Section C'!$C$30:$C$121,0)),""),"")</f>
        <v/>
      </c>
      <c r="P127" s="658" t="str">
        <f t="array" ref="P127">IFERROR(IF(INDEX('Outcome Indicators - Section C'!G$30:G$121,MATCH('Print View'!$A127&amp;'Print View'!$N$81,'Outcome Indicators - Section C'!$A$30:$A$121&amp;'Outcome Indicators - Section C'!$C$30:$C$121,0))&lt;&gt;"",INDEX('Outcome Indicators - Section C'!G$30:G$121,MATCH('Print View'!$A127&amp;'Print View'!$N$81,'Outcome Indicators - Section C'!$A$30:$A$121&amp;'Outcome Indicators - Section C'!$C$30:$C$121,0)),""),"")</f>
        <v/>
      </c>
      <c r="Q127" s="660" t="str">
        <f t="array" ref="Q127">IFERROR(IF(INDEX('Outcome Indicators - Section C'!H$30:H$121,MATCH('Print View'!$A127&amp;'Print View'!$N$81,'Outcome Indicators - Section C'!$A$30:$A$121&amp;'Outcome Indicators - Section C'!$C$30:$C$121,0))&lt;&gt;"",INDEX('Outcome Indicators - Section C'!H$30:H$121,MATCH('Print View'!$A127&amp;'Print View'!$N$81,'Outcome Indicators - Section C'!$A$30:$A$121&amp;'Outcome Indicators - Section C'!$C$30:$C$121,0)),""),"")</f>
        <v/>
      </c>
      <c r="R127" s="312" t="str">
        <f t="array" ref="R127">IFERROR(IF(INDEX('Outcome Indicators - Section C'!D$30:D$121,MATCH('Print View'!$A127&amp;'Print View'!$R$81,'Outcome Indicators - Section C'!$A$30:$A$121&amp;'Outcome Indicators - Section C'!$C$30:$C$121,0))&lt;&gt;"",INDEX('Outcome Indicators - Section C'!D$30:D$121,MATCH('Print View'!$A127&amp;'Print View'!$R$81,'Outcome Indicators - Section C'!$A$30:$A$121&amp;'Outcome Indicators - Section C'!$C$30:$C$121,0)),""),"")</f>
        <v/>
      </c>
      <c r="S127" s="656" t="str">
        <f t="array" ref="S127">IFERROR(IF(INDEX('Outcome Indicators - Section C'!F$30:F$121,MATCH('Print View'!$A127&amp;'Print View'!$R$81,'Outcome Indicators - Section C'!$A$30:$A$121&amp;'Outcome Indicators - Section C'!$C$30:$C$121,0))&lt;&gt;"",INDEX('Outcome Indicators - Section C'!F$30:F$121,MATCH('Print View'!$A127&amp;'Print View'!$R$81,'Outcome Indicators - Section C'!$A$30:$A$121&amp;'Outcome Indicators - Section C'!$C$30:$C$121,0)),""),"")</f>
        <v/>
      </c>
      <c r="T127" s="658" t="str">
        <f t="array" ref="T127">IFERROR(IF(INDEX('Outcome Indicators - Section C'!G$30:G$121,MATCH('Print View'!$A127&amp;'Print View'!$R$81,'Outcome Indicators - Section C'!$A$30:$A$121&amp;'Outcome Indicators - Section C'!$C$30:$C$121,0))&lt;&gt;"",INDEX('Outcome Indicators - Section C'!G$30:G$121,MATCH('Print View'!$A127&amp;'Print View'!$R$81,'Outcome Indicators - Section C'!$A$30:$A$121&amp;'Outcome Indicators - Section C'!$C$30:$C$121,0)),""),"")</f>
        <v/>
      </c>
      <c r="U127" s="660" t="str">
        <f t="array" ref="U127">IFERROR(IF(INDEX('Outcome Indicators - Section C'!H$30:H$121,MATCH('Print View'!$A127&amp;'Print View'!$R$81,'Outcome Indicators - Section C'!$A$30:$A$121&amp;'Outcome Indicators - Section C'!$C$30:$C$121,0))&lt;&gt;"",INDEX('Outcome Indicators - Section C'!H$30:H$121,MATCH('Print View'!$A127&amp;'Print View'!$R$81,'Outcome Indicators - Section C'!$A$30:$A$121&amp;'Outcome Indicators - Section C'!$C$30:$C$121,0)),""),"")</f>
        <v/>
      </c>
      <c r="V127" s="312" t="str">
        <f t="array" ref="V127">IFERROR(IF(INDEX('Outcome Indicators - Section C'!D$30:D$121,MATCH('Print View'!$A127&amp;'Print View'!$V$81,'Outcome Indicators - Section C'!$A$30:$A$121&amp;'Outcome Indicators - Section C'!$C$30:$C$121,0))&lt;&gt;"",INDEX('Outcome Indicators - Section C'!D$30:D$121,MATCH('Print View'!$A127&amp;'Print View'!$V$81,'Outcome Indicators - Section C'!$A$30:$A$121&amp;'Outcome Indicators - Section C'!$C$30:$C$121,0)),""),"")</f>
        <v/>
      </c>
      <c r="W127" s="656" t="str">
        <f t="array" ref="W127">IFERROR(IF(INDEX('Outcome Indicators - Section C'!F$30:F$121,MATCH('Print View'!$A127&amp;'Print View'!$V$81,'Outcome Indicators - Section C'!$A$30:$A$121&amp;'Outcome Indicators - Section C'!$C$30:$C$121,0))&lt;&gt;"",INDEX('Outcome Indicators - Section C'!F$30:F$121,MATCH('Print View'!$A127&amp;'Print View'!$V$81,'Outcome Indicators - Section C'!$A$30:$A$121&amp;'Outcome Indicators - Section C'!$C$30:$C$121,0)),""),"")</f>
        <v/>
      </c>
      <c r="X127" s="658" t="str">
        <f t="array" ref="X127">IFERROR(IF(INDEX('Outcome Indicators - Section C'!G$30:G$121,MATCH('Print View'!$A127&amp;'Print View'!$V$81,'Outcome Indicators - Section C'!$A$30:$A$121&amp;'Outcome Indicators - Section C'!$C$30:$C$121,0))&lt;&gt;"",INDEX('Outcome Indicators - Section C'!G$30:G$121,MATCH('Print View'!$A127&amp;'Print View'!$V$81,'Outcome Indicators - Section C'!$A$30:$A$121&amp;'Outcome Indicators - Section C'!$C$30:$C$121,0)),""),"")</f>
        <v/>
      </c>
      <c r="Y127" s="660" t="str">
        <f t="array" ref="Y127">IFERROR(IF(INDEX('Outcome Indicators - Section C'!H$30:H$121,MATCH('Print View'!$A127&amp;'Print View'!$V$81,'Outcome Indicators - Section C'!$A$30:$A$121&amp;'Outcome Indicators - Section C'!$C$30:$C$121,0))&lt;&gt;"",INDEX('Outcome Indicators - Section C'!H$30:H$121,MATCH('Print View'!$A127&amp;'Print View'!$V$81,'Outcome Indicators - Section C'!$A$30:$A$121&amp;'Outcome Indicators - Section C'!$C$30:$C$121,0)),""),"")</f>
        <v/>
      </c>
      <c r="Z127" s="312" t="str">
        <f t="array" ref="Z127">IFERROR(IF(INDEX('Outcome Indicators - Section C'!D$30:D$121,MATCH('Print View'!$A127&amp;'Print View'!$Z$81,'Outcome Indicators - Section C'!$A$30:$A$121&amp;'Outcome Indicators - Section C'!$C$30:$C$121,0))&lt;&gt;"",INDEX('Outcome Indicators - Section C'!D$30:D$121,MATCH('Print View'!$A127&amp;'Print View'!$Z$81,'Outcome Indicators - Section C'!$A$30:$A$121&amp;'Outcome Indicators - Section C'!$C$30:$C$121,0)),""),"")</f>
        <v/>
      </c>
      <c r="AA127" s="656" t="str">
        <f t="array" ref="AA127">IFERROR(IF(INDEX('Outcome Indicators - Section C'!F$30:F$121,MATCH('Print View'!$A127&amp;'Print View'!$Z$81,'Outcome Indicators - Section C'!$A$30:$A$121&amp;'Outcome Indicators - Section C'!$C$30:$C$121,0))&lt;&gt;"",INDEX('Outcome Indicators - Section C'!F$30:F$121,MATCH('Print View'!$A127&amp;'Print View'!$Z$81,'Outcome Indicators - Section C'!$A$30:$A$121&amp;'Outcome Indicators - Section C'!$C$30:$C$121,0)),""),"")</f>
        <v/>
      </c>
      <c r="AB127" s="658" t="str">
        <f t="array" ref="AB127">IFERROR(IF(INDEX('Outcome Indicators - Section C'!G$30:G$121,MATCH('Print View'!$A127&amp;'Print View'!$Z$81,'Outcome Indicators - Section C'!$A$30:$A$121&amp;'Outcome Indicators - Section C'!$C$30:$C$121,0))&lt;&gt;"",INDEX('Outcome Indicators - Section C'!G$30:G$121,MATCH('Print View'!$A127&amp;'Print View'!$Z$81,'Outcome Indicators - Section C'!$A$30:$A$121&amp;'Outcome Indicators - Section C'!$C$30:$C$121,0)),""),"")</f>
        <v/>
      </c>
      <c r="AC127" s="660" t="str">
        <f t="array" ref="AC127">IFERROR(IF(INDEX('Outcome Indicators - Section C'!H$30:H$121,MATCH('Print View'!$A127&amp;'Print View'!$Z$81,'Outcome Indicators - Section C'!$A$30:$A$121&amp;'Outcome Indicators - Section C'!$C$30:$C$121,0))&lt;&gt;"",INDEX('Outcome Indicators - Section C'!H$30:H$121,MATCH('Print View'!$A127&amp;'Print View'!$Z$81,'Outcome Indicators - Section C'!$A$30:$A$121&amp;'Outcome Indicators - Section C'!$C$30:$C$121,0)),""),"")</f>
        <v/>
      </c>
      <c r="AD127" s="278"/>
      <c r="AE127" s="260"/>
      <c r="AF127" s="260"/>
      <c r="AG127" s="260"/>
      <c r="AH127" s="260"/>
      <c r="AI127" s="260"/>
      <c r="AJ127" s="261" t="s">
        <v>287</v>
      </c>
    </row>
    <row r="128" spans="1:36" s="229" customFormat="1" x14ac:dyDescent="0.3">
      <c r="A128" s="609"/>
      <c r="B128" s="611"/>
      <c r="C128" s="611"/>
      <c r="D128" s="611"/>
      <c r="E128" s="611"/>
      <c r="F128" s="611"/>
      <c r="G128" s="611"/>
      <c r="H128" s="611"/>
      <c r="I128" s="613"/>
      <c r="J128" s="313" t="str">
        <f t="array" ref="J128">IFERROR(IF(INDEX('Outcome Indicators - Section C'!E$30:E$121,MATCH('Print View'!$A127&amp;'Print View'!$J$81,'Outcome Indicators - Section C'!$A$30:$A$121&amp;'Outcome Indicators - Section C'!$C$30:$C$121,0))&lt;&gt;"",INDEX('Outcome Indicators - Section C'!E$30:E$121,MATCH('Print View'!$A127&amp;'Print View'!$J$81,'Outcome Indicators - Section C'!$A$30:$A$121&amp;'Outcome Indicators - Section C'!$C$30:$C$121,0)),""),"")</f>
        <v/>
      </c>
      <c r="K128" s="657"/>
      <c r="L128" s="659"/>
      <c r="M128" s="661"/>
      <c r="N128" s="313" t="str">
        <f t="array" ref="N128">IFERROR(IF(INDEX('Outcome Indicators - Section C'!E$30:E$121,MATCH('Print View'!$A127&amp;'Print View'!$N$81,'Outcome Indicators - Section C'!$A$30:$A$121&amp;'Outcome Indicators - Section C'!$C$30:$C$121,0))&lt;&gt;"",INDEX('Outcome Indicators - Section C'!E$30:E$121,MATCH('Print View'!$A127&amp;'Print View'!$N$81,'Outcome Indicators - Section C'!$A$30:$A$121&amp;'Outcome Indicators - Section C'!$C$30:$C$121,0)),""),"")</f>
        <v/>
      </c>
      <c r="O128" s="657"/>
      <c r="P128" s="659"/>
      <c r="Q128" s="661"/>
      <c r="R128" s="313" t="str">
        <f t="array" ref="R128">IFERROR(IF(INDEX('Outcome Indicators - Section C'!E$30:E$121,MATCH('Print View'!$A127&amp;'Print View'!$R$81,'Outcome Indicators - Section C'!$A$30:$A$121&amp;'Outcome Indicators - Section C'!$C$30:$C$121,0))&lt;&gt;"",INDEX('Outcome Indicators - Section C'!E$30:E$121,MATCH('Print View'!$A127&amp;'Print View'!$R$81,'Outcome Indicators - Section C'!$A$30:$A$121&amp;'Outcome Indicators - Section C'!$C$30:$C$121,0)),""),"")</f>
        <v/>
      </c>
      <c r="S128" s="657"/>
      <c r="T128" s="659"/>
      <c r="U128" s="661"/>
      <c r="V128" s="313" t="str">
        <f t="array" ref="V128">IFERROR(IF(INDEX('Outcome Indicators - Section C'!E$30:E$121,MATCH('Print View'!$A127&amp;'Print View'!$V$81,'Outcome Indicators - Section C'!$A$30:$A$121&amp;'Outcome Indicators - Section C'!$C$30:$C$121,0))&lt;&gt;"",INDEX('Outcome Indicators - Section C'!E$30:E$121,MATCH('Print View'!$A127&amp;'Print View'!$V$81,'Outcome Indicators - Section C'!$A$30:$A$121&amp;'Outcome Indicators - Section C'!$C$30:$C$121,0)),""),"")</f>
        <v/>
      </c>
      <c r="W128" s="657"/>
      <c r="X128" s="659"/>
      <c r="Y128" s="661"/>
      <c r="Z128" s="313" t="str">
        <f t="array" ref="Z128">IFERROR(IF(INDEX('Outcome Indicators - Section C'!E$30:E$121,MATCH('Print View'!$A127&amp;'Print View'!$Z$81,'Outcome Indicators - Section C'!$A$30:$A$121&amp;'Outcome Indicators - Section C'!$C$30:$C$121,0))&lt;&gt;"",INDEX('Outcome Indicators - Section C'!E$30:E$121,MATCH('Print View'!$A127&amp;'Print View'!$Z$81,'Outcome Indicators - Section C'!$A$30:$A$121&amp;'Outcome Indicators - Section C'!$C$30:$C$121,0)),""),"")</f>
        <v/>
      </c>
      <c r="AA128" s="657"/>
      <c r="AB128" s="659"/>
      <c r="AC128" s="661"/>
      <c r="AD128" s="279"/>
      <c r="AE128" s="262"/>
      <c r="AF128" s="262"/>
      <c r="AG128" s="262"/>
      <c r="AH128" s="262"/>
      <c r="AI128" s="262"/>
      <c r="AJ128" s="263" t="s">
        <v>287</v>
      </c>
    </row>
    <row r="129" spans="1:36" s="229" customFormat="1" ht="28.8" x14ac:dyDescent="0.55000000000000004">
      <c r="A129" s="653">
        <v>5</v>
      </c>
      <c r="B129" s="654" t="str">
        <f>IFERROR(IF(INDEX('Outcome Indicators - Section C'!B$10:B$26,MATCH('Print View'!$A129,'Outcome Indicators - Section C'!$A$10:$A$26,0))&lt;&gt;"",INDEX('Outcome Indicators - Section C'!B$10:B$26,MATCH('Print View'!$A129,'Outcome Indicators - Section C'!$A$10:$A$26,0)),""),"")</f>
        <v>HIV O-12: Percentage of people living with HIV and on ART who are virologically suppressed (among all those currently on treatment who received a VL measurement regardless of when they started ART)</v>
      </c>
      <c r="C129" s="654" t="str">
        <f>IFERROR(IF(INDEX('Outcome Indicators - Section C'!C$10:C$26,MATCH('Print View'!$A129,'Outcome Indicators - Section C'!$A$10:$A$26,0))&lt;&gt;"",INDEX('Outcome Indicators - Section C'!C$10:C$26,MATCH('Print View'!$A129,'Outcome Indicators - Section C'!$A$10:$A$26,0)),""),"")</f>
        <v/>
      </c>
      <c r="D129" s="654" t="str">
        <f>IFERROR(IF(INDEX('Outcome Indicators - Section C'!D$10:D$26,MATCH('Print View'!$A129,'Outcome Indicators - Section C'!$A$10:$A$26,0))&lt;&gt;"",INDEX('Outcome Indicators - Section C'!D$10:D$26,MATCH('Print View'!$A129,'Outcome Indicators - Section C'!$A$10:$A$26,0)),""),"")</f>
        <v>72%</v>
      </c>
      <c r="E129" s="654" t="str">
        <f>IFERROR(IF(INDEX('Outcome Indicators - Section C'!E$10:E$26,MATCH('Print View'!$A129,'Outcome Indicators - Section C'!$A$10:$A$26,0))&lt;&gt;"",INDEX('Outcome Indicators - Section C'!E$10:E$26,MATCH('Print View'!$A129,'Outcome Indicators - Section C'!$A$10:$A$26,0)),""),"")</f>
        <v>2015</v>
      </c>
      <c r="F129" s="654" t="str">
        <f>IFERROR(IF(INDEX('Outcome Indicators - Section C'!F$10:F$26,MATCH('Print View'!$A129,'Outcome Indicators - Section C'!$A$10:$A$26,0))&lt;&gt;"",INDEX('Outcome Indicators - Section C'!F$10:F$26,MATCH('Print View'!$A129,'Outcome Indicators - Section C'!$A$10:$A$26,0)),""),"")</f>
        <v>NACP Programme Data</v>
      </c>
      <c r="G129" s="654" t="str">
        <f>IFERROR(IF(INDEX('Outcome Indicators - Section C'!G$10:G$26,MATCH('Print View'!$A129,'Outcome Indicators - Section C'!$A$10:$A$26,0))&lt;&gt;"",INDEX('Outcome Indicators - Section C'!G$10:G$26,MATCH('Print View'!$A129,'Outcome Indicators - Section C'!$A$10:$A$26,0)),""),"")</f>
        <v/>
      </c>
      <c r="H129" s="662" t="str">
        <f>IFERROR(IF(INDEX('Outcome Indicators - Section C'!H$10:H$26,MATCH('Print View'!$A129,'Outcome Indicators - Section C'!$A$10:$A$26,0))&lt;&gt;"",INDEX('Outcome Indicators - Section C'!H$10:H$26,MATCH('Print View'!$A129,'Outcome Indicators - Section C'!$A$10:$A$26,0)),""),"")</f>
        <v/>
      </c>
      <c r="I129" s="607">
        <f>IFERROR(IF(INDEX('Outcome Indicators - Section C'!A$10:A$26,MATCH('Print View'!$A129,'Outcome Indicators - Section C'!$A$10:$A$26,0))&lt;&gt;"",INDEX('Outcome Indicators - Section C'!A$10:A$26,MATCH('Print View'!$A129,'Outcome Indicators - Section C'!$A$10:$A$26,0)),""),"")</f>
        <v>5</v>
      </c>
      <c r="J129" s="284" t="str">
        <f t="array" ref="J129">IFERROR(IF(INDEX('Outcome Indicators - Section C'!D$30:D$121,MATCH('Print View'!$A129&amp;'Print View'!$J$81,'Outcome Indicators - Section C'!$A$30:$A$121&amp;'Outcome Indicators - Section C'!$C$30:$C$121,0))&lt;&gt;"",INDEX('Outcome Indicators - Section C'!D$30:D$121,MATCH('Print View'!$A129&amp;'Print View'!$J$81,'Outcome Indicators - Section C'!$A$30:$A$121&amp;'Outcome Indicators - Section C'!$C$30:$C$121,0)),""),"")</f>
        <v/>
      </c>
      <c r="K129" s="603">
        <f t="array" ref="K129">IFERROR(IF(INDEX('Outcome Indicators - Section C'!F$30:F$121,MATCH('Print View'!$A129&amp;'Print View'!$J$81,'Outcome Indicators - Section C'!$A$30:$A$121&amp;'Outcome Indicators - Section C'!$C$30:$C$121,0))&lt;&gt;"",INDEX('Outcome Indicators - Section C'!F$30:F$121,MATCH('Print View'!$A129&amp;'Print View'!$J$81,'Outcome Indicators - Section C'!$A$30:$A$121&amp;'Outcome Indicators - Section C'!$C$30:$C$121,0)),""),"")</f>
        <v>80</v>
      </c>
      <c r="L129" s="605">
        <f t="array" ref="L129">IFERROR(IF(INDEX('Outcome Indicators - Section C'!G$30:G$121,MATCH('Print View'!$A129&amp;'Print View'!$J$81,'Outcome Indicators - Section C'!$A$30:$A$121&amp;'Outcome Indicators - Section C'!$C$30:$C$121,0))&lt;&gt;"",INDEX('Outcome Indicators - Section C'!G$30:G$121,MATCH('Print View'!$A129&amp;'Print View'!$J$81,'Outcome Indicators - Section C'!$A$30:$A$121&amp;'Outcome Indicators - Section C'!$C$30:$C$121,0)),""),"")</f>
        <v>43506</v>
      </c>
      <c r="M129" s="607" t="str">
        <f t="array" ref="M129">IFERROR(IF(INDEX('Outcome Indicators - Section C'!H$30:H$121,MATCH('Print View'!$A129&amp;'Print View'!$J$81,'Outcome Indicators - Section C'!$A$30:$A$121&amp;'Outcome Indicators - Section C'!$C$30:$C$121,0))&lt;&gt;"",INDEX('Outcome Indicators - Section C'!H$30:H$121,MATCH('Print View'!$A129&amp;'Print View'!$J$81,'Outcome Indicators - Section C'!$A$30:$A$121&amp;'Outcome Indicators - Section C'!$C$30:$C$121,0)),""),"")</f>
        <v/>
      </c>
      <c r="N129" s="284" t="str">
        <f t="array" ref="N129">IFERROR(IF(INDEX('Outcome Indicators - Section C'!D$30:D$121,MATCH('Print View'!$A129&amp;'Print View'!$N$81,'Outcome Indicators - Section C'!$A$30:$A$121&amp;'Outcome Indicators - Section C'!$C$30:$C$121,0))&lt;&gt;"",INDEX('Outcome Indicators - Section C'!D$30:D$121,MATCH('Print View'!$A129&amp;'Print View'!$N$81,'Outcome Indicators - Section C'!$A$30:$A$121&amp;'Outcome Indicators - Section C'!$C$30:$C$121,0)),""),"")</f>
        <v/>
      </c>
      <c r="O129" s="603">
        <f t="array" ref="O129">IFERROR(IF(INDEX('Outcome Indicators - Section C'!F$30:F$121,MATCH('Print View'!$A129&amp;'Print View'!$N$81,'Outcome Indicators - Section C'!$A$30:$A$121&amp;'Outcome Indicators - Section C'!$C$30:$C$121,0))&lt;&gt;"",INDEX('Outcome Indicators - Section C'!F$30:F$121,MATCH('Print View'!$A129&amp;'Print View'!$N$81,'Outcome Indicators - Section C'!$A$30:$A$121&amp;'Outcome Indicators - Section C'!$C$30:$C$121,0)),""),"")</f>
        <v>85</v>
      </c>
      <c r="P129" s="605">
        <f t="array" ref="P129">IFERROR(IF(INDEX('Outcome Indicators - Section C'!G$30:G$121,MATCH('Print View'!$A129&amp;'Print View'!$N$81,'Outcome Indicators - Section C'!$A$30:$A$121&amp;'Outcome Indicators - Section C'!$C$30:$C$121,0))&lt;&gt;"",INDEX('Outcome Indicators - Section C'!G$30:G$121,MATCH('Print View'!$A129&amp;'Print View'!$N$81,'Outcome Indicators - Section C'!$A$30:$A$121&amp;'Outcome Indicators - Section C'!$C$30:$C$121,0)),""),"")</f>
        <v>43871</v>
      </c>
      <c r="Q129" s="607" t="str">
        <f t="array" ref="Q129">IFERROR(IF(INDEX('Outcome Indicators - Section C'!H$30:H$121,MATCH('Print View'!$A129&amp;'Print View'!$N$81,'Outcome Indicators - Section C'!$A$30:$A$121&amp;'Outcome Indicators - Section C'!$C$30:$C$121,0))&lt;&gt;"",INDEX('Outcome Indicators - Section C'!H$30:H$121,MATCH('Print View'!$A129&amp;'Print View'!$N$81,'Outcome Indicators - Section C'!$A$30:$A$121&amp;'Outcome Indicators - Section C'!$C$30:$C$121,0)),""),"")</f>
        <v/>
      </c>
      <c r="R129" s="284" t="str">
        <f t="array" ref="R129">IFERROR(IF(INDEX('Outcome Indicators - Section C'!D$30:D$121,MATCH('Print View'!$A129&amp;'Print View'!$R$81,'Outcome Indicators - Section C'!$A$30:$A$121&amp;'Outcome Indicators - Section C'!$C$30:$C$121,0))&lt;&gt;"",INDEX('Outcome Indicators - Section C'!D$30:D$121,MATCH('Print View'!$A129&amp;'Print View'!$R$81,'Outcome Indicators - Section C'!$A$30:$A$121&amp;'Outcome Indicators - Section C'!$C$30:$C$121,0)),""),"")</f>
        <v/>
      </c>
      <c r="S129" s="603">
        <f t="array" ref="S129">IFERROR(IF(INDEX('Outcome Indicators - Section C'!F$30:F$121,MATCH('Print View'!$A129&amp;'Print View'!$R$81,'Outcome Indicators - Section C'!$A$30:$A$121&amp;'Outcome Indicators - Section C'!$C$30:$C$121,0))&lt;&gt;"",INDEX('Outcome Indicators - Section C'!F$30:F$121,MATCH('Print View'!$A129&amp;'Print View'!$R$81,'Outcome Indicators - Section C'!$A$30:$A$121&amp;'Outcome Indicators - Section C'!$C$30:$C$121,0)),""),"")</f>
        <v>90</v>
      </c>
      <c r="T129" s="605">
        <f t="array" ref="T129">IFERROR(IF(INDEX('Outcome Indicators - Section C'!G$30:G$121,MATCH('Print View'!$A129&amp;'Print View'!$R$81,'Outcome Indicators - Section C'!$A$30:$A$121&amp;'Outcome Indicators - Section C'!$C$30:$C$121,0))&lt;&gt;"",INDEX('Outcome Indicators - Section C'!G$30:G$121,MATCH('Print View'!$A129&amp;'Print View'!$R$81,'Outcome Indicators - Section C'!$A$30:$A$121&amp;'Outcome Indicators - Section C'!$C$30:$C$121,0)),""),"")</f>
        <v>44237</v>
      </c>
      <c r="U129" s="607" t="str">
        <f t="array" ref="U129">IFERROR(IF(INDEX('Outcome Indicators - Section C'!H$30:H$121,MATCH('Print View'!$A129&amp;'Print View'!$R$81,'Outcome Indicators - Section C'!$A$30:$A$121&amp;'Outcome Indicators - Section C'!$C$30:$C$121,0))&lt;&gt;"",INDEX('Outcome Indicators - Section C'!H$30:H$121,MATCH('Print View'!$A129&amp;'Print View'!$R$81,'Outcome Indicators - Section C'!$A$30:$A$121&amp;'Outcome Indicators - Section C'!$C$30:$C$121,0)),""),"")</f>
        <v/>
      </c>
      <c r="V129" s="284" t="str">
        <f t="array" ref="V129">IFERROR(IF(INDEX('Outcome Indicators - Section C'!D$30:D$121,MATCH('Print View'!$A129&amp;'Print View'!$V$81,'Outcome Indicators - Section C'!$A$30:$A$121&amp;'Outcome Indicators - Section C'!$C$30:$C$121,0))&lt;&gt;"",INDEX('Outcome Indicators - Section C'!D$30:D$121,MATCH('Print View'!$A129&amp;'Print View'!$V$81,'Outcome Indicators - Section C'!$A$30:$A$121&amp;'Outcome Indicators - Section C'!$C$30:$C$121,0)),""),"")</f>
        <v/>
      </c>
      <c r="W129" s="603" t="str">
        <f t="array" ref="W129">IFERROR(IF(INDEX('Outcome Indicators - Section C'!F$30:F$121,MATCH('Print View'!$A129&amp;'Print View'!$V$81,'Outcome Indicators - Section C'!$A$30:$A$121&amp;'Outcome Indicators - Section C'!$C$30:$C$121,0))&lt;&gt;"",INDEX('Outcome Indicators - Section C'!F$30:F$121,MATCH('Print View'!$A129&amp;'Print View'!$V$81,'Outcome Indicators - Section C'!$A$30:$A$121&amp;'Outcome Indicators - Section C'!$C$30:$C$121,0)),""),"")</f>
        <v/>
      </c>
      <c r="X129" s="605" t="str">
        <f t="array" ref="X129">IFERROR(IF(INDEX('Outcome Indicators - Section C'!G$30:G$121,MATCH('Print View'!$A129&amp;'Print View'!$V$81,'Outcome Indicators - Section C'!$A$30:$A$121&amp;'Outcome Indicators - Section C'!$C$30:$C$121,0))&lt;&gt;"",INDEX('Outcome Indicators - Section C'!G$30:G$121,MATCH('Print View'!$A129&amp;'Print View'!$V$81,'Outcome Indicators - Section C'!$A$30:$A$121&amp;'Outcome Indicators - Section C'!$C$30:$C$121,0)),""),"")</f>
        <v/>
      </c>
      <c r="Y129" s="607" t="str">
        <f t="array" ref="Y129">IFERROR(IF(INDEX('Outcome Indicators - Section C'!H$30:H$121,MATCH('Print View'!$A129&amp;'Print View'!$V$81,'Outcome Indicators - Section C'!$A$30:$A$121&amp;'Outcome Indicators - Section C'!$C$30:$C$121,0))&lt;&gt;"",INDEX('Outcome Indicators - Section C'!H$30:H$121,MATCH('Print View'!$A129&amp;'Print View'!$V$81,'Outcome Indicators - Section C'!$A$30:$A$121&amp;'Outcome Indicators - Section C'!$C$30:$C$121,0)),""),"")</f>
        <v/>
      </c>
      <c r="Z129" s="284" t="str">
        <f t="array" ref="Z129">IFERROR(IF(INDEX('Outcome Indicators - Section C'!D$30:D$121,MATCH('Print View'!$A129&amp;'Print View'!$Z$81,'Outcome Indicators - Section C'!$A$30:$A$121&amp;'Outcome Indicators - Section C'!$C$30:$C$121,0))&lt;&gt;"",INDEX('Outcome Indicators - Section C'!D$30:D$121,MATCH('Print View'!$A129&amp;'Print View'!$Z$81,'Outcome Indicators - Section C'!$A$30:$A$121&amp;'Outcome Indicators - Section C'!$C$30:$C$121,0)),""),"")</f>
        <v/>
      </c>
      <c r="AA129" s="603" t="str">
        <f t="array" ref="AA129">IFERROR(IF(INDEX('Outcome Indicators - Section C'!F$30:F$121,MATCH('Print View'!$A129&amp;'Print View'!$Z$81,'Outcome Indicators - Section C'!$A$30:$A$121&amp;'Outcome Indicators - Section C'!$C$30:$C$121,0))&lt;&gt;"",INDEX('Outcome Indicators - Section C'!F$30:F$121,MATCH('Print View'!$A129&amp;'Print View'!$Z$81,'Outcome Indicators - Section C'!$A$30:$A$121&amp;'Outcome Indicators - Section C'!$C$30:$C$121,0)),""),"")</f>
        <v/>
      </c>
      <c r="AB129" s="605" t="str">
        <f t="array" ref="AB129">IFERROR(IF(INDEX('Outcome Indicators - Section C'!G$30:G$121,MATCH('Print View'!$A129&amp;'Print View'!$Z$81,'Outcome Indicators - Section C'!$A$30:$A$121&amp;'Outcome Indicators - Section C'!$C$30:$C$121,0))&lt;&gt;"",INDEX('Outcome Indicators - Section C'!G$30:G$121,MATCH('Print View'!$A129&amp;'Print View'!$Z$81,'Outcome Indicators - Section C'!$A$30:$A$121&amp;'Outcome Indicators - Section C'!$C$30:$C$121,0)),""),"")</f>
        <v/>
      </c>
      <c r="AC129" s="607" t="str">
        <f t="array" ref="AC129">IFERROR(IF(INDEX('Outcome Indicators - Section C'!H$30:H$121,MATCH('Print View'!$A129&amp;'Print View'!$Z$81,'Outcome Indicators - Section C'!$A$30:$A$121&amp;'Outcome Indicators - Section C'!$C$30:$C$121,0))&lt;&gt;"",INDEX('Outcome Indicators - Section C'!H$30:H$121,MATCH('Print View'!$A129&amp;'Print View'!$Z$81,'Outcome Indicators - Section C'!$A$30:$A$121&amp;'Outcome Indicators - Section C'!$C$30:$C$121,0)),""),"")</f>
        <v/>
      </c>
      <c r="AD129" s="276"/>
      <c r="AE129" s="256"/>
      <c r="AF129" s="256"/>
      <c r="AG129" s="256"/>
      <c r="AH129" s="256"/>
      <c r="AI129" s="267"/>
      <c r="AJ129" s="664" t="s">
        <v>287</v>
      </c>
    </row>
    <row r="130" spans="1:36" s="229" customFormat="1" x14ac:dyDescent="0.3">
      <c r="A130" s="653"/>
      <c r="B130" s="655"/>
      <c r="C130" s="655"/>
      <c r="D130" s="655"/>
      <c r="E130" s="655"/>
      <c r="F130" s="655"/>
      <c r="G130" s="655"/>
      <c r="H130" s="663"/>
      <c r="I130" s="608"/>
      <c r="J130" s="285" t="str">
        <f t="array" ref="J130">IFERROR(IF(INDEX('Outcome Indicators - Section C'!E$30:E$121,MATCH('Print View'!$A129&amp;'Print View'!$J$81,'Outcome Indicators - Section C'!$A$30:$A$121&amp;'Outcome Indicators - Section C'!$C$30:$C$121,0))&lt;&gt;"",INDEX('Outcome Indicators - Section C'!E$30:E$121,MATCH('Print View'!$A129&amp;'Print View'!$J$81,'Outcome Indicators - Section C'!$A$30:$A$121&amp;'Outcome Indicators - Section C'!$C$30:$C$121,0)),""),"")</f>
        <v/>
      </c>
      <c r="K130" s="604"/>
      <c r="L130" s="606"/>
      <c r="M130" s="608"/>
      <c r="N130" s="285" t="str">
        <f t="array" ref="N130">IFERROR(IF(INDEX('Outcome Indicators - Section C'!E$30:E$121,MATCH('Print View'!$A129&amp;'Print View'!$N$81,'Outcome Indicators - Section C'!$A$30:$A$121&amp;'Outcome Indicators - Section C'!$C$30:$C$121,0))&lt;&gt;"",INDEX('Outcome Indicators - Section C'!E$30:E$121,MATCH('Print View'!$A129&amp;'Print View'!$N$81,'Outcome Indicators - Section C'!$A$30:$A$121&amp;'Outcome Indicators - Section C'!$C$30:$C$121,0)),""),"")</f>
        <v/>
      </c>
      <c r="O130" s="604"/>
      <c r="P130" s="606"/>
      <c r="Q130" s="608"/>
      <c r="R130" s="285" t="str">
        <f t="array" ref="R130">IFERROR(IF(INDEX('Outcome Indicators - Section C'!E$30:E$121,MATCH('Print View'!$A129&amp;'Print View'!$R$81,'Outcome Indicators - Section C'!$A$30:$A$121&amp;'Outcome Indicators - Section C'!$C$30:$C$121,0))&lt;&gt;"",INDEX('Outcome Indicators - Section C'!E$30:E$121,MATCH('Print View'!$A129&amp;'Print View'!$R$81,'Outcome Indicators - Section C'!$A$30:$A$121&amp;'Outcome Indicators - Section C'!$C$30:$C$121,0)),""),"")</f>
        <v/>
      </c>
      <c r="S130" s="604"/>
      <c r="T130" s="606"/>
      <c r="U130" s="608"/>
      <c r="V130" s="285" t="str">
        <f t="array" ref="V130">IFERROR(IF(INDEX('Outcome Indicators - Section C'!E$30:E$121,MATCH('Print View'!$A129&amp;'Print View'!$V$81,'Outcome Indicators - Section C'!$A$30:$A$121&amp;'Outcome Indicators - Section C'!$C$30:$C$121,0))&lt;&gt;"",INDEX('Outcome Indicators - Section C'!E$30:E$121,MATCH('Print View'!$A129&amp;'Print View'!$V$81,'Outcome Indicators - Section C'!$A$30:$A$121&amp;'Outcome Indicators - Section C'!$C$30:$C$121,0)),""),"")</f>
        <v/>
      </c>
      <c r="W130" s="604"/>
      <c r="X130" s="606"/>
      <c r="Y130" s="608"/>
      <c r="Z130" s="285" t="str">
        <f t="array" ref="Z130">IFERROR(IF(INDEX('Outcome Indicators - Section C'!E$30:E$121,MATCH('Print View'!$A129&amp;'Print View'!$Z$81,'Outcome Indicators - Section C'!$A$30:$A$121&amp;'Outcome Indicators - Section C'!$C$30:$C$121,0))&lt;&gt;"",INDEX('Outcome Indicators - Section C'!E$30:E$121,MATCH('Print View'!$A129&amp;'Print View'!$Z$81,'Outcome Indicators - Section C'!$A$30:$A$121&amp;'Outcome Indicators - Section C'!$C$30:$C$121,0)),""),"")</f>
        <v/>
      </c>
      <c r="AA130" s="604"/>
      <c r="AB130" s="606"/>
      <c r="AC130" s="608"/>
      <c r="AD130" s="277"/>
      <c r="AE130" s="258"/>
      <c r="AF130" s="258"/>
      <c r="AG130" s="258"/>
      <c r="AH130" s="258"/>
      <c r="AI130" s="267"/>
      <c r="AJ130" s="664" t="s">
        <v>287</v>
      </c>
    </row>
    <row r="131" spans="1:36" s="229" customFormat="1" ht="28.8" x14ac:dyDescent="0.55000000000000004">
      <c r="A131" s="609">
        <v>6</v>
      </c>
      <c r="B131" s="610" t="str">
        <f>IFERROR(IF(INDEX('Outcome Indicators - Section C'!B$10:B$26,MATCH('Print View'!$A131,'Outcome Indicators - Section C'!$A$10:$A$26,0))&lt;&gt;"",INDEX('Outcome Indicators - Section C'!B$10:B$26,MATCH('Print View'!$A131,'Outcome Indicators - Section C'!$A$10:$A$26,0)),""),"")</f>
        <v/>
      </c>
      <c r="C131" s="610" t="str">
        <f>IFERROR(IF(INDEX('Outcome Indicators - Section C'!C$10:C$26,MATCH('Print View'!$A131,'Outcome Indicators - Section C'!$A$10:$A$26,0))&lt;&gt;"",INDEX('Outcome Indicators - Section C'!C$10:C$26,MATCH('Print View'!$A131,'Outcome Indicators - Section C'!$A$10:$A$26,0)),""),"")</f>
        <v/>
      </c>
      <c r="D131" s="610" t="str">
        <f>IFERROR(IF(INDEX('Outcome Indicators - Section C'!D$10:D$26,MATCH('Print View'!$A131,'Outcome Indicators - Section C'!$A$10:$A$26,0))&lt;&gt;"",INDEX('Outcome Indicators - Section C'!D$10:D$26,MATCH('Print View'!$A131,'Outcome Indicators - Section C'!$A$10:$A$26,0)),""),"")</f>
        <v/>
      </c>
      <c r="E131" s="610" t="str">
        <f>IFERROR(IF(INDEX('Outcome Indicators - Section C'!E$10:E$26,MATCH('Print View'!$A131,'Outcome Indicators - Section C'!$A$10:$A$26,0))&lt;&gt;"",INDEX('Outcome Indicators - Section C'!E$10:E$26,MATCH('Print View'!$A131,'Outcome Indicators - Section C'!$A$10:$A$26,0)),""),"")</f>
        <v/>
      </c>
      <c r="F131" s="610" t="str">
        <f>IFERROR(IF(INDEX('Outcome Indicators - Section C'!F$10:F$26,MATCH('Print View'!$A131,'Outcome Indicators - Section C'!$A$10:$A$26,0))&lt;&gt;"",INDEX('Outcome Indicators - Section C'!F$10:F$26,MATCH('Print View'!$A131,'Outcome Indicators - Section C'!$A$10:$A$26,0)),""),"")</f>
        <v/>
      </c>
      <c r="G131" s="610" t="str">
        <f>IFERROR(IF(INDEX('Outcome Indicators - Section C'!G$10:G$26,MATCH('Print View'!$A131,'Outcome Indicators - Section C'!$A$10:$A$26,0))&lt;&gt;"",INDEX('Outcome Indicators - Section C'!G$10:G$26,MATCH('Print View'!$A131,'Outcome Indicators - Section C'!$A$10:$A$26,0)),""),"")</f>
        <v/>
      </c>
      <c r="H131" s="610" t="str">
        <f>IFERROR(IF(INDEX('Outcome Indicators - Section C'!H$10:H$26,MATCH('Print View'!$A131,'Outcome Indicators - Section C'!$A$10:$A$26,0))&lt;&gt;"",INDEX('Outcome Indicators - Section C'!H$10:H$26,MATCH('Print View'!$A131,'Outcome Indicators - Section C'!$A$10:$A$26,0)),""),"")</f>
        <v/>
      </c>
      <c r="I131" s="612">
        <f>IFERROR(IF(INDEX('Outcome Indicators - Section C'!A$10:A$26,MATCH('Print View'!$A131,'Outcome Indicators - Section C'!$A$10:$A$26,0))&lt;&gt;"",INDEX('Outcome Indicators - Section C'!A$10:A$26,MATCH('Print View'!$A131,'Outcome Indicators - Section C'!$A$10:$A$26,0)),""),"")</f>
        <v>6</v>
      </c>
      <c r="J131" s="312" t="str">
        <f t="array" ref="J131">IFERROR(IF(INDEX('Outcome Indicators - Section C'!D$30:D$121,MATCH('Print View'!$A131&amp;'Print View'!$J$81,'Outcome Indicators - Section C'!$A$30:$A$121&amp;'Outcome Indicators - Section C'!$C$30:$C$121,0))&lt;&gt;"",INDEX('Outcome Indicators - Section C'!D$30:D$121,MATCH('Print View'!$A131&amp;'Print View'!$J$81,'Outcome Indicators - Section C'!$A$30:$A$121&amp;'Outcome Indicators - Section C'!$C$30:$C$121,0)),""),"")</f>
        <v/>
      </c>
      <c r="K131" s="656" t="str">
        <f t="array" ref="K131">IFERROR(IF(INDEX('Outcome Indicators - Section C'!F$30:F$121,MATCH('Print View'!$A131&amp;'Print View'!$J$81,'Outcome Indicators - Section C'!$A$30:$A$121&amp;'Outcome Indicators - Section C'!$C$30:$C$121,0))&lt;&gt;"",INDEX('Outcome Indicators - Section C'!F$30:F$121,MATCH('Print View'!$A131&amp;'Print View'!$J$81,'Outcome Indicators - Section C'!$A$30:$A$121&amp;'Outcome Indicators - Section C'!$C$30:$C$121,0)),""),"")</f>
        <v/>
      </c>
      <c r="L131" s="658" t="str">
        <f t="array" ref="L131">IFERROR(IF(INDEX('Outcome Indicators - Section C'!G$30:G$121,MATCH('Print View'!$A131&amp;'Print View'!$J$81,'Outcome Indicators - Section C'!$A$30:$A$121&amp;'Outcome Indicators - Section C'!$C$30:$C$121,0))&lt;&gt;"",INDEX('Outcome Indicators - Section C'!G$30:G$121,MATCH('Print View'!$A131&amp;'Print View'!$J$81,'Outcome Indicators - Section C'!$A$30:$A$121&amp;'Outcome Indicators - Section C'!$C$30:$C$121,0)),""),"")</f>
        <v/>
      </c>
      <c r="M131" s="660" t="str">
        <f t="array" ref="M131">IFERROR(IF(INDEX('Outcome Indicators - Section C'!H$30:H$121,MATCH('Print View'!$A131&amp;'Print View'!$J$81,'Outcome Indicators - Section C'!$A$30:$A$121&amp;'Outcome Indicators - Section C'!$C$30:$C$121,0))&lt;&gt;"",INDEX('Outcome Indicators - Section C'!H$30:H$121,MATCH('Print View'!$A131&amp;'Print View'!$J$81,'Outcome Indicators - Section C'!$A$30:$A$121&amp;'Outcome Indicators - Section C'!$C$30:$C$121,0)),""),"")</f>
        <v/>
      </c>
      <c r="N131" s="312" t="str">
        <f t="array" ref="N131">IFERROR(IF(INDEX('Outcome Indicators - Section C'!D$30:D$121,MATCH('Print View'!$A131&amp;'Print View'!$N$81,'Outcome Indicators - Section C'!$A$30:$A$121&amp;'Outcome Indicators - Section C'!$C$30:$C$121,0))&lt;&gt;"",INDEX('Outcome Indicators - Section C'!D$30:D$121,MATCH('Print View'!$A131&amp;'Print View'!$N$81,'Outcome Indicators - Section C'!$A$30:$A$121&amp;'Outcome Indicators - Section C'!$C$30:$C$121,0)),""),"")</f>
        <v/>
      </c>
      <c r="O131" s="656" t="str">
        <f t="array" ref="O131">IFERROR(IF(INDEX('Outcome Indicators - Section C'!F$30:F$121,MATCH('Print View'!$A131&amp;'Print View'!$N$81,'Outcome Indicators - Section C'!$A$30:$A$121&amp;'Outcome Indicators - Section C'!$C$30:$C$121,0))&lt;&gt;"",INDEX('Outcome Indicators - Section C'!F$30:F$121,MATCH('Print View'!$A131&amp;'Print View'!$N$81,'Outcome Indicators - Section C'!$A$30:$A$121&amp;'Outcome Indicators - Section C'!$C$30:$C$121,0)),""),"")</f>
        <v/>
      </c>
      <c r="P131" s="658" t="str">
        <f t="array" ref="P131">IFERROR(IF(INDEX('Outcome Indicators - Section C'!G$30:G$121,MATCH('Print View'!$A131&amp;'Print View'!$N$81,'Outcome Indicators - Section C'!$A$30:$A$121&amp;'Outcome Indicators - Section C'!$C$30:$C$121,0))&lt;&gt;"",INDEX('Outcome Indicators - Section C'!G$30:G$121,MATCH('Print View'!$A131&amp;'Print View'!$N$81,'Outcome Indicators - Section C'!$A$30:$A$121&amp;'Outcome Indicators - Section C'!$C$30:$C$121,0)),""),"")</f>
        <v/>
      </c>
      <c r="Q131" s="660" t="str">
        <f t="array" ref="Q131">IFERROR(IF(INDEX('Outcome Indicators - Section C'!H$30:H$121,MATCH('Print View'!$A131&amp;'Print View'!$N$81,'Outcome Indicators - Section C'!$A$30:$A$121&amp;'Outcome Indicators - Section C'!$C$30:$C$121,0))&lt;&gt;"",INDEX('Outcome Indicators - Section C'!H$30:H$121,MATCH('Print View'!$A131&amp;'Print View'!$N$81,'Outcome Indicators - Section C'!$A$30:$A$121&amp;'Outcome Indicators - Section C'!$C$30:$C$121,0)),""),"")</f>
        <v/>
      </c>
      <c r="R131" s="312" t="str">
        <f t="array" ref="R131">IFERROR(IF(INDEX('Outcome Indicators - Section C'!D$30:D$121,MATCH('Print View'!$A131&amp;'Print View'!$R$81,'Outcome Indicators - Section C'!$A$30:$A$121&amp;'Outcome Indicators - Section C'!$C$30:$C$121,0))&lt;&gt;"",INDEX('Outcome Indicators - Section C'!D$30:D$121,MATCH('Print View'!$A131&amp;'Print View'!$R$81,'Outcome Indicators - Section C'!$A$30:$A$121&amp;'Outcome Indicators - Section C'!$C$30:$C$121,0)),""),"")</f>
        <v/>
      </c>
      <c r="S131" s="656" t="str">
        <f t="array" ref="S131">IFERROR(IF(INDEX('Outcome Indicators - Section C'!F$30:F$121,MATCH('Print View'!$A131&amp;'Print View'!$R$81,'Outcome Indicators - Section C'!$A$30:$A$121&amp;'Outcome Indicators - Section C'!$C$30:$C$121,0))&lt;&gt;"",INDEX('Outcome Indicators - Section C'!F$30:F$121,MATCH('Print View'!$A131&amp;'Print View'!$R$81,'Outcome Indicators - Section C'!$A$30:$A$121&amp;'Outcome Indicators - Section C'!$C$30:$C$121,0)),""),"")</f>
        <v/>
      </c>
      <c r="T131" s="658" t="str">
        <f t="array" ref="T131">IFERROR(IF(INDEX('Outcome Indicators - Section C'!G$30:G$121,MATCH('Print View'!$A131&amp;'Print View'!$R$81,'Outcome Indicators - Section C'!$A$30:$A$121&amp;'Outcome Indicators - Section C'!$C$30:$C$121,0))&lt;&gt;"",INDEX('Outcome Indicators - Section C'!G$30:G$121,MATCH('Print View'!$A131&amp;'Print View'!$R$81,'Outcome Indicators - Section C'!$A$30:$A$121&amp;'Outcome Indicators - Section C'!$C$30:$C$121,0)),""),"")</f>
        <v/>
      </c>
      <c r="U131" s="660" t="str">
        <f t="array" ref="U131">IFERROR(IF(INDEX('Outcome Indicators - Section C'!H$30:H$121,MATCH('Print View'!$A131&amp;'Print View'!$R$81,'Outcome Indicators - Section C'!$A$30:$A$121&amp;'Outcome Indicators - Section C'!$C$30:$C$121,0))&lt;&gt;"",INDEX('Outcome Indicators - Section C'!H$30:H$121,MATCH('Print View'!$A131&amp;'Print View'!$R$81,'Outcome Indicators - Section C'!$A$30:$A$121&amp;'Outcome Indicators - Section C'!$C$30:$C$121,0)),""),"")</f>
        <v/>
      </c>
      <c r="V131" s="312" t="str">
        <f t="array" ref="V131">IFERROR(IF(INDEX('Outcome Indicators - Section C'!D$30:D$121,MATCH('Print View'!$A131&amp;'Print View'!$V$81,'Outcome Indicators - Section C'!$A$30:$A$121&amp;'Outcome Indicators - Section C'!$C$30:$C$121,0))&lt;&gt;"",INDEX('Outcome Indicators - Section C'!D$30:D$121,MATCH('Print View'!$A131&amp;'Print View'!$V$81,'Outcome Indicators - Section C'!$A$30:$A$121&amp;'Outcome Indicators - Section C'!$C$30:$C$121,0)),""),"")</f>
        <v/>
      </c>
      <c r="W131" s="656" t="str">
        <f t="array" ref="W131">IFERROR(IF(INDEX('Outcome Indicators - Section C'!F$30:F$121,MATCH('Print View'!$A131&amp;'Print View'!$V$81,'Outcome Indicators - Section C'!$A$30:$A$121&amp;'Outcome Indicators - Section C'!$C$30:$C$121,0))&lt;&gt;"",INDEX('Outcome Indicators - Section C'!F$30:F$121,MATCH('Print View'!$A131&amp;'Print View'!$V$81,'Outcome Indicators - Section C'!$A$30:$A$121&amp;'Outcome Indicators - Section C'!$C$30:$C$121,0)),""),"")</f>
        <v/>
      </c>
      <c r="X131" s="658" t="str">
        <f t="array" ref="X131">IFERROR(IF(INDEX('Outcome Indicators - Section C'!G$30:G$121,MATCH('Print View'!$A131&amp;'Print View'!$V$81,'Outcome Indicators - Section C'!$A$30:$A$121&amp;'Outcome Indicators - Section C'!$C$30:$C$121,0))&lt;&gt;"",INDEX('Outcome Indicators - Section C'!G$30:G$121,MATCH('Print View'!$A131&amp;'Print View'!$V$81,'Outcome Indicators - Section C'!$A$30:$A$121&amp;'Outcome Indicators - Section C'!$C$30:$C$121,0)),""),"")</f>
        <v/>
      </c>
      <c r="Y131" s="660" t="str">
        <f t="array" ref="Y131">IFERROR(IF(INDEX('Outcome Indicators - Section C'!H$30:H$121,MATCH('Print View'!$A131&amp;'Print View'!$V$81,'Outcome Indicators - Section C'!$A$30:$A$121&amp;'Outcome Indicators - Section C'!$C$30:$C$121,0))&lt;&gt;"",INDEX('Outcome Indicators - Section C'!H$30:H$121,MATCH('Print View'!$A131&amp;'Print View'!$V$81,'Outcome Indicators - Section C'!$A$30:$A$121&amp;'Outcome Indicators - Section C'!$C$30:$C$121,0)),""),"")</f>
        <v/>
      </c>
      <c r="Z131" s="312" t="str">
        <f t="array" ref="Z131">IFERROR(IF(INDEX('Outcome Indicators - Section C'!D$30:D$121,MATCH('Print View'!$A131&amp;'Print View'!$Z$81,'Outcome Indicators - Section C'!$A$30:$A$121&amp;'Outcome Indicators - Section C'!$C$30:$C$121,0))&lt;&gt;"",INDEX('Outcome Indicators - Section C'!D$30:D$121,MATCH('Print View'!$A131&amp;'Print View'!$Z$81,'Outcome Indicators - Section C'!$A$30:$A$121&amp;'Outcome Indicators - Section C'!$C$30:$C$121,0)),""),"")</f>
        <v/>
      </c>
      <c r="AA131" s="656" t="str">
        <f t="array" ref="AA131">IFERROR(IF(INDEX('Outcome Indicators - Section C'!F$30:F$121,MATCH('Print View'!$A131&amp;'Print View'!$Z$81,'Outcome Indicators - Section C'!$A$30:$A$121&amp;'Outcome Indicators - Section C'!$C$30:$C$121,0))&lt;&gt;"",INDEX('Outcome Indicators - Section C'!F$30:F$121,MATCH('Print View'!$A131&amp;'Print View'!$Z$81,'Outcome Indicators - Section C'!$A$30:$A$121&amp;'Outcome Indicators - Section C'!$C$30:$C$121,0)),""),"")</f>
        <v/>
      </c>
      <c r="AB131" s="658" t="str">
        <f t="array" ref="AB131">IFERROR(IF(INDEX('Outcome Indicators - Section C'!G$30:G$121,MATCH('Print View'!$A131&amp;'Print View'!$Z$81,'Outcome Indicators - Section C'!$A$30:$A$121&amp;'Outcome Indicators - Section C'!$C$30:$C$121,0))&lt;&gt;"",INDEX('Outcome Indicators - Section C'!G$30:G$121,MATCH('Print View'!$A131&amp;'Print View'!$Z$81,'Outcome Indicators - Section C'!$A$30:$A$121&amp;'Outcome Indicators - Section C'!$C$30:$C$121,0)),""),"")</f>
        <v/>
      </c>
      <c r="AC131" s="660" t="str">
        <f t="array" ref="AC131">IFERROR(IF(INDEX('Outcome Indicators - Section C'!H$30:H$121,MATCH('Print View'!$A131&amp;'Print View'!$Z$81,'Outcome Indicators - Section C'!$A$30:$A$121&amp;'Outcome Indicators - Section C'!$C$30:$C$121,0))&lt;&gt;"",INDEX('Outcome Indicators - Section C'!H$30:H$121,MATCH('Print View'!$A131&amp;'Print View'!$Z$81,'Outcome Indicators - Section C'!$A$30:$A$121&amp;'Outcome Indicators - Section C'!$C$30:$C$121,0)),""),"")</f>
        <v/>
      </c>
      <c r="AD131" s="278"/>
      <c r="AE131" s="260"/>
      <c r="AF131" s="260"/>
      <c r="AG131" s="260"/>
      <c r="AH131" s="260"/>
      <c r="AI131" s="260"/>
      <c r="AJ131" s="261" t="s">
        <v>287</v>
      </c>
    </row>
    <row r="132" spans="1:36" s="229" customFormat="1" x14ac:dyDescent="0.3">
      <c r="A132" s="609"/>
      <c r="B132" s="611"/>
      <c r="C132" s="611"/>
      <c r="D132" s="611"/>
      <c r="E132" s="611"/>
      <c r="F132" s="611"/>
      <c r="G132" s="611"/>
      <c r="H132" s="611"/>
      <c r="I132" s="613"/>
      <c r="J132" s="313" t="str">
        <f t="array" ref="J132">IFERROR(IF(INDEX('Outcome Indicators - Section C'!E$30:E$121,MATCH('Print View'!$A131&amp;'Print View'!$J$81,'Outcome Indicators - Section C'!$A$30:$A$121&amp;'Outcome Indicators - Section C'!$C$30:$C$121,0))&lt;&gt;"",INDEX('Outcome Indicators - Section C'!E$30:E$121,MATCH('Print View'!$A131&amp;'Print View'!$J$81,'Outcome Indicators - Section C'!$A$30:$A$121&amp;'Outcome Indicators - Section C'!$C$30:$C$121,0)),""),"")</f>
        <v/>
      </c>
      <c r="K132" s="657"/>
      <c r="L132" s="659"/>
      <c r="M132" s="661"/>
      <c r="N132" s="313" t="str">
        <f t="array" ref="N132">IFERROR(IF(INDEX('Outcome Indicators - Section C'!E$30:E$121,MATCH('Print View'!$A131&amp;'Print View'!$N$81,'Outcome Indicators - Section C'!$A$30:$A$121&amp;'Outcome Indicators - Section C'!$C$30:$C$121,0))&lt;&gt;"",INDEX('Outcome Indicators - Section C'!E$30:E$121,MATCH('Print View'!$A131&amp;'Print View'!$N$81,'Outcome Indicators - Section C'!$A$30:$A$121&amp;'Outcome Indicators - Section C'!$C$30:$C$121,0)),""),"")</f>
        <v/>
      </c>
      <c r="O132" s="657"/>
      <c r="P132" s="659"/>
      <c r="Q132" s="661"/>
      <c r="R132" s="313" t="str">
        <f t="array" ref="R132">IFERROR(IF(INDEX('Outcome Indicators - Section C'!E$30:E$121,MATCH('Print View'!$A131&amp;'Print View'!$R$81,'Outcome Indicators - Section C'!$A$30:$A$121&amp;'Outcome Indicators - Section C'!$C$30:$C$121,0))&lt;&gt;"",INDEX('Outcome Indicators - Section C'!E$30:E$121,MATCH('Print View'!$A131&amp;'Print View'!$R$81,'Outcome Indicators - Section C'!$A$30:$A$121&amp;'Outcome Indicators - Section C'!$C$30:$C$121,0)),""),"")</f>
        <v/>
      </c>
      <c r="S132" s="657"/>
      <c r="T132" s="659"/>
      <c r="U132" s="661"/>
      <c r="V132" s="313" t="str">
        <f t="array" ref="V132">IFERROR(IF(INDEX('Outcome Indicators - Section C'!E$30:E$121,MATCH('Print View'!$A131&amp;'Print View'!$V$81,'Outcome Indicators - Section C'!$A$30:$A$121&amp;'Outcome Indicators - Section C'!$C$30:$C$121,0))&lt;&gt;"",INDEX('Outcome Indicators - Section C'!E$30:E$121,MATCH('Print View'!$A131&amp;'Print View'!$V$81,'Outcome Indicators - Section C'!$A$30:$A$121&amp;'Outcome Indicators - Section C'!$C$30:$C$121,0)),""),"")</f>
        <v/>
      </c>
      <c r="W132" s="657"/>
      <c r="X132" s="659"/>
      <c r="Y132" s="661"/>
      <c r="Z132" s="313" t="str">
        <f t="array" ref="Z132">IFERROR(IF(INDEX('Outcome Indicators - Section C'!E$30:E$121,MATCH('Print View'!$A131&amp;'Print View'!$Z$81,'Outcome Indicators - Section C'!$A$30:$A$121&amp;'Outcome Indicators - Section C'!$C$30:$C$121,0))&lt;&gt;"",INDEX('Outcome Indicators - Section C'!E$30:E$121,MATCH('Print View'!$A131&amp;'Print View'!$Z$81,'Outcome Indicators - Section C'!$A$30:$A$121&amp;'Outcome Indicators - Section C'!$C$30:$C$121,0)),""),"")</f>
        <v/>
      </c>
      <c r="AA132" s="657"/>
      <c r="AB132" s="659"/>
      <c r="AC132" s="661"/>
      <c r="AD132" s="279"/>
      <c r="AE132" s="262"/>
      <c r="AF132" s="262"/>
      <c r="AG132" s="262"/>
      <c r="AH132" s="262"/>
      <c r="AI132" s="262"/>
      <c r="AJ132" s="263" t="s">
        <v>287</v>
      </c>
    </row>
    <row r="133" spans="1:36" s="229" customFormat="1" ht="28.8" x14ac:dyDescent="0.55000000000000004">
      <c r="A133" s="653">
        <v>7</v>
      </c>
      <c r="B133" s="654" t="str">
        <f>IFERROR(IF(INDEX('Outcome Indicators - Section C'!B$10:B$26,MATCH('Print View'!$A133,'Outcome Indicators - Section C'!$A$10:$A$26,0))&lt;&gt;"",INDEX('Outcome Indicators - Section C'!B$10:B$26,MATCH('Print View'!$A133,'Outcome Indicators - Section C'!$A$10:$A$26,0)),""),"")</f>
        <v/>
      </c>
      <c r="C133" s="654" t="str">
        <f>IFERROR(IF(INDEX('Outcome Indicators - Section C'!C$10:C$26,MATCH('Print View'!$A133,'Outcome Indicators - Section C'!$A$10:$A$26,0))&lt;&gt;"",INDEX('Outcome Indicators - Section C'!C$10:C$26,MATCH('Print View'!$A133,'Outcome Indicators - Section C'!$A$10:$A$26,0)),""),"")</f>
        <v/>
      </c>
      <c r="D133" s="654" t="str">
        <f>IFERROR(IF(INDEX('Outcome Indicators - Section C'!D$10:D$26,MATCH('Print View'!$A133,'Outcome Indicators - Section C'!$A$10:$A$26,0))&lt;&gt;"",INDEX('Outcome Indicators - Section C'!D$10:D$26,MATCH('Print View'!$A133,'Outcome Indicators - Section C'!$A$10:$A$26,0)),""),"")</f>
        <v/>
      </c>
      <c r="E133" s="654" t="str">
        <f>IFERROR(IF(INDEX('Outcome Indicators - Section C'!E$10:E$26,MATCH('Print View'!$A133,'Outcome Indicators - Section C'!$A$10:$A$26,0))&lt;&gt;"",INDEX('Outcome Indicators - Section C'!E$10:E$26,MATCH('Print View'!$A133,'Outcome Indicators - Section C'!$A$10:$A$26,0)),""),"")</f>
        <v/>
      </c>
      <c r="F133" s="654" t="str">
        <f>IFERROR(IF(INDEX('Outcome Indicators - Section C'!F$10:F$26,MATCH('Print View'!$A133,'Outcome Indicators - Section C'!$A$10:$A$26,0))&lt;&gt;"",INDEX('Outcome Indicators - Section C'!F$10:F$26,MATCH('Print View'!$A133,'Outcome Indicators - Section C'!$A$10:$A$26,0)),""),"")</f>
        <v/>
      </c>
      <c r="G133" s="654" t="str">
        <f>IFERROR(IF(INDEX('Outcome Indicators - Section C'!G$10:G$26,MATCH('Print View'!$A133,'Outcome Indicators - Section C'!$A$10:$A$26,0))&lt;&gt;"",INDEX('Outcome Indicators - Section C'!G$10:G$26,MATCH('Print View'!$A133,'Outcome Indicators - Section C'!$A$10:$A$26,0)),""),"")</f>
        <v/>
      </c>
      <c r="H133" s="662" t="str">
        <f>IFERROR(IF(INDEX('Outcome Indicators - Section C'!H$10:H$26,MATCH('Print View'!$A133,'Outcome Indicators - Section C'!$A$10:$A$26,0))&lt;&gt;"",INDEX('Outcome Indicators - Section C'!H$10:H$26,MATCH('Print View'!$A133,'Outcome Indicators - Section C'!$A$10:$A$26,0)),""),"")</f>
        <v/>
      </c>
      <c r="I133" s="607">
        <f>IFERROR(IF(INDEX('Outcome Indicators - Section C'!A$10:A$26,MATCH('Print View'!$A133,'Outcome Indicators - Section C'!$A$10:$A$26,0))&lt;&gt;"",INDEX('Outcome Indicators - Section C'!A$10:A$26,MATCH('Print View'!$A133,'Outcome Indicators - Section C'!$A$10:$A$26,0)),""),"")</f>
        <v>7</v>
      </c>
      <c r="J133" s="284" t="str">
        <f t="array" ref="J133">IFERROR(IF(INDEX('Outcome Indicators - Section C'!D$30:D$121,MATCH('Print View'!$A133&amp;'Print View'!$J$81,'Outcome Indicators - Section C'!$A$30:$A$121&amp;'Outcome Indicators - Section C'!$C$30:$C$121,0))&lt;&gt;"",INDEX('Outcome Indicators - Section C'!D$30:D$121,MATCH('Print View'!$A133&amp;'Print View'!$J$81,'Outcome Indicators - Section C'!$A$30:$A$121&amp;'Outcome Indicators - Section C'!$C$30:$C$121,0)),""),"")</f>
        <v/>
      </c>
      <c r="K133" s="603" t="str">
        <f t="array" ref="K133">IFERROR(IF(INDEX('Outcome Indicators - Section C'!F$30:F$121,MATCH('Print View'!$A133&amp;'Print View'!$J$81,'Outcome Indicators - Section C'!$A$30:$A$121&amp;'Outcome Indicators - Section C'!$C$30:$C$121,0))&lt;&gt;"",INDEX('Outcome Indicators - Section C'!F$30:F$121,MATCH('Print View'!$A133&amp;'Print View'!$J$81,'Outcome Indicators - Section C'!$A$30:$A$121&amp;'Outcome Indicators - Section C'!$C$30:$C$121,0)),""),"")</f>
        <v/>
      </c>
      <c r="L133" s="605" t="str">
        <f t="array" ref="L133">IFERROR(IF(INDEX('Outcome Indicators - Section C'!G$30:G$121,MATCH('Print View'!$A133&amp;'Print View'!$J$81,'Outcome Indicators - Section C'!$A$30:$A$121&amp;'Outcome Indicators - Section C'!$C$30:$C$121,0))&lt;&gt;"",INDEX('Outcome Indicators - Section C'!G$30:G$121,MATCH('Print View'!$A133&amp;'Print View'!$J$81,'Outcome Indicators - Section C'!$A$30:$A$121&amp;'Outcome Indicators - Section C'!$C$30:$C$121,0)),""),"")</f>
        <v/>
      </c>
      <c r="M133" s="607" t="str">
        <f t="array" ref="M133">IFERROR(IF(INDEX('Outcome Indicators - Section C'!H$30:H$121,MATCH('Print View'!$A133&amp;'Print View'!$J$81,'Outcome Indicators - Section C'!$A$30:$A$121&amp;'Outcome Indicators - Section C'!$C$30:$C$121,0))&lt;&gt;"",INDEX('Outcome Indicators - Section C'!H$30:H$121,MATCH('Print View'!$A133&amp;'Print View'!$J$81,'Outcome Indicators - Section C'!$A$30:$A$121&amp;'Outcome Indicators - Section C'!$C$30:$C$121,0)),""),"")</f>
        <v/>
      </c>
      <c r="N133" s="284" t="str">
        <f t="array" ref="N133">IFERROR(IF(INDEX('Outcome Indicators - Section C'!D$30:D$121,MATCH('Print View'!$A133&amp;'Print View'!$N$81,'Outcome Indicators - Section C'!$A$30:$A$121&amp;'Outcome Indicators - Section C'!$C$30:$C$121,0))&lt;&gt;"",INDEX('Outcome Indicators - Section C'!D$30:D$121,MATCH('Print View'!$A133&amp;'Print View'!$N$81,'Outcome Indicators - Section C'!$A$30:$A$121&amp;'Outcome Indicators - Section C'!$C$30:$C$121,0)),""),"")</f>
        <v/>
      </c>
      <c r="O133" s="603" t="str">
        <f t="array" ref="O133">IFERROR(IF(INDEX('Outcome Indicators - Section C'!F$30:F$121,MATCH('Print View'!$A133&amp;'Print View'!$N$81,'Outcome Indicators - Section C'!$A$30:$A$121&amp;'Outcome Indicators - Section C'!$C$30:$C$121,0))&lt;&gt;"",INDEX('Outcome Indicators - Section C'!F$30:F$121,MATCH('Print View'!$A133&amp;'Print View'!$N$81,'Outcome Indicators - Section C'!$A$30:$A$121&amp;'Outcome Indicators - Section C'!$C$30:$C$121,0)),""),"")</f>
        <v/>
      </c>
      <c r="P133" s="605" t="str">
        <f t="array" ref="P133">IFERROR(IF(INDEX('Outcome Indicators - Section C'!G$30:G$121,MATCH('Print View'!$A133&amp;'Print View'!$N$81,'Outcome Indicators - Section C'!$A$30:$A$121&amp;'Outcome Indicators - Section C'!$C$30:$C$121,0))&lt;&gt;"",INDEX('Outcome Indicators - Section C'!G$30:G$121,MATCH('Print View'!$A133&amp;'Print View'!$N$81,'Outcome Indicators - Section C'!$A$30:$A$121&amp;'Outcome Indicators - Section C'!$C$30:$C$121,0)),""),"")</f>
        <v/>
      </c>
      <c r="Q133" s="607" t="str">
        <f t="array" ref="Q133">IFERROR(IF(INDEX('Outcome Indicators - Section C'!H$30:H$121,MATCH('Print View'!$A133&amp;'Print View'!$N$81,'Outcome Indicators - Section C'!$A$30:$A$121&amp;'Outcome Indicators - Section C'!$C$30:$C$121,0))&lt;&gt;"",INDEX('Outcome Indicators - Section C'!H$30:H$121,MATCH('Print View'!$A133&amp;'Print View'!$N$81,'Outcome Indicators - Section C'!$A$30:$A$121&amp;'Outcome Indicators - Section C'!$C$30:$C$121,0)),""),"")</f>
        <v/>
      </c>
      <c r="R133" s="284" t="str">
        <f t="array" ref="R133">IFERROR(IF(INDEX('Outcome Indicators - Section C'!D$30:D$121,MATCH('Print View'!$A133&amp;'Print View'!$R$81,'Outcome Indicators - Section C'!$A$30:$A$121&amp;'Outcome Indicators - Section C'!$C$30:$C$121,0))&lt;&gt;"",INDEX('Outcome Indicators - Section C'!D$30:D$121,MATCH('Print View'!$A133&amp;'Print View'!$R$81,'Outcome Indicators - Section C'!$A$30:$A$121&amp;'Outcome Indicators - Section C'!$C$30:$C$121,0)),""),"")</f>
        <v/>
      </c>
      <c r="S133" s="603" t="str">
        <f t="array" ref="S133">IFERROR(IF(INDEX('Outcome Indicators - Section C'!F$30:F$121,MATCH('Print View'!$A133&amp;'Print View'!$R$81,'Outcome Indicators - Section C'!$A$30:$A$121&amp;'Outcome Indicators - Section C'!$C$30:$C$121,0))&lt;&gt;"",INDEX('Outcome Indicators - Section C'!F$30:F$121,MATCH('Print View'!$A133&amp;'Print View'!$R$81,'Outcome Indicators - Section C'!$A$30:$A$121&amp;'Outcome Indicators - Section C'!$C$30:$C$121,0)),""),"")</f>
        <v/>
      </c>
      <c r="T133" s="605" t="str">
        <f t="array" ref="T133">IFERROR(IF(INDEX('Outcome Indicators - Section C'!G$30:G$121,MATCH('Print View'!$A133&amp;'Print View'!$R$81,'Outcome Indicators - Section C'!$A$30:$A$121&amp;'Outcome Indicators - Section C'!$C$30:$C$121,0))&lt;&gt;"",INDEX('Outcome Indicators - Section C'!G$30:G$121,MATCH('Print View'!$A133&amp;'Print View'!$R$81,'Outcome Indicators - Section C'!$A$30:$A$121&amp;'Outcome Indicators - Section C'!$C$30:$C$121,0)),""),"")</f>
        <v/>
      </c>
      <c r="U133" s="607" t="str">
        <f t="array" ref="U133">IFERROR(IF(INDEX('Outcome Indicators - Section C'!H$30:H$121,MATCH('Print View'!$A133&amp;'Print View'!$R$81,'Outcome Indicators - Section C'!$A$30:$A$121&amp;'Outcome Indicators - Section C'!$C$30:$C$121,0))&lt;&gt;"",INDEX('Outcome Indicators - Section C'!H$30:H$121,MATCH('Print View'!$A133&amp;'Print View'!$R$81,'Outcome Indicators - Section C'!$A$30:$A$121&amp;'Outcome Indicators - Section C'!$C$30:$C$121,0)),""),"")</f>
        <v/>
      </c>
      <c r="V133" s="284" t="str">
        <f t="array" ref="V133">IFERROR(IF(INDEX('Outcome Indicators - Section C'!D$30:D$121,MATCH('Print View'!$A133&amp;'Print View'!$V$81,'Outcome Indicators - Section C'!$A$30:$A$121&amp;'Outcome Indicators - Section C'!$C$30:$C$121,0))&lt;&gt;"",INDEX('Outcome Indicators - Section C'!D$30:D$121,MATCH('Print View'!$A133&amp;'Print View'!$V$81,'Outcome Indicators - Section C'!$A$30:$A$121&amp;'Outcome Indicators - Section C'!$C$30:$C$121,0)),""),"")</f>
        <v/>
      </c>
      <c r="W133" s="603" t="str">
        <f t="array" ref="W133">IFERROR(IF(INDEX('Outcome Indicators - Section C'!F$30:F$121,MATCH('Print View'!$A133&amp;'Print View'!$V$81,'Outcome Indicators - Section C'!$A$30:$A$121&amp;'Outcome Indicators - Section C'!$C$30:$C$121,0))&lt;&gt;"",INDEX('Outcome Indicators - Section C'!F$30:F$121,MATCH('Print View'!$A133&amp;'Print View'!$V$81,'Outcome Indicators - Section C'!$A$30:$A$121&amp;'Outcome Indicators - Section C'!$C$30:$C$121,0)),""),"")</f>
        <v/>
      </c>
      <c r="X133" s="605" t="str">
        <f t="array" ref="X133">IFERROR(IF(INDEX('Outcome Indicators - Section C'!G$30:G$121,MATCH('Print View'!$A133&amp;'Print View'!$V$81,'Outcome Indicators - Section C'!$A$30:$A$121&amp;'Outcome Indicators - Section C'!$C$30:$C$121,0))&lt;&gt;"",INDEX('Outcome Indicators - Section C'!G$30:G$121,MATCH('Print View'!$A133&amp;'Print View'!$V$81,'Outcome Indicators - Section C'!$A$30:$A$121&amp;'Outcome Indicators - Section C'!$C$30:$C$121,0)),""),"")</f>
        <v/>
      </c>
      <c r="Y133" s="607" t="str">
        <f t="array" ref="Y133">IFERROR(IF(INDEX('Outcome Indicators - Section C'!H$30:H$121,MATCH('Print View'!$A133&amp;'Print View'!$V$81,'Outcome Indicators - Section C'!$A$30:$A$121&amp;'Outcome Indicators - Section C'!$C$30:$C$121,0))&lt;&gt;"",INDEX('Outcome Indicators - Section C'!H$30:H$121,MATCH('Print View'!$A133&amp;'Print View'!$V$81,'Outcome Indicators - Section C'!$A$30:$A$121&amp;'Outcome Indicators - Section C'!$C$30:$C$121,0)),""),"")</f>
        <v/>
      </c>
      <c r="Z133" s="284" t="str">
        <f t="array" ref="Z133">IFERROR(IF(INDEX('Outcome Indicators - Section C'!D$30:D$121,MATCH('Print View'!$A133&amp;'Print View'!$Z$81,'Outcome Indicators - Section C'!$A$30:$A$121&amp;'Outcome Indicators - Section C'!$C$30:$C$121,0))&lt;&gt;"",INDEX('Outcome Indicators - Section C'!D$30:D$121,MATCH('Print View'!$A133&amp;'Print View'!$Z$81,'Outcome Indicators - Section C'!$A$30:$A$121&amp;'Outcome Indicators - Section C'!$C$30:$C$121,0)),""),"")</f>
        <v/>
      </c>
      <c r="AA133" s="603" t="str">
        <f t="array" ref="AA133">IFERROR(IF(INDEX('Outcome Indicators - Section C'!F$30:F$121,MATCH('Print View'!$A133&amp;'Print View'!$Z$81,'Outcome Indicators - Section C'!$A$30:$A$121&amp;'Outcome Indicators - Section C'!$C$30:$C$121,0))&lt;&gt;"",INDEX('Outcome Indicators - Section C'!F$30:F$121,MATCH('Print View'!$A133&amp;'Print View'!$Z$81,'Outcome Indicators - Section C'!$A$30:$A$121&amp;'Outcome Indicators - Section C'!$C$30:$C$121,0)),""),"")</f>
        <v/>
      </c>
      <c r="AB133" s="605" t="str">
        <f t="array" ref="AB133">IFERROR(IF(INDEX('Outcome Indicators - Section C'!G$30:G$121,MATCH('Print View'!$A133&amp;'Print View'!$Z$81,'Outcome Indicators - Section C'!$A$30:$A$121&amp;'Outcome Indicators - Section C'!$C$30:$C$121,0))&lt;&gt;"",INDEX('Outcome Indicators - Section C'!G$30:G$121,MATCH('Print View'!$A133&amp;'Print View'!$Z$81,'Outcome Indicators - Section C'!$A$30:$A$121&amp;'Outcome Indicators - Section C'!$C$30:$C$121,0)),""),"")</f>
        <v/>
      </c>
      <c r="AC133" s="607" t="str">
        <f t="array" ref="AC133">IFERROR(IF(INDEX('Outcome Indicators - Section C'!H$30:H$121,MATCH('Print View'!$A133&amp;'Print View'!$Z$81,'Outcome Indicators - Section C'!$A$30:$A$121&amp;'Outcome Indicators - Section C'!$C$30:$C$121,0))&lt;&gt;"",INDEX('Outcome Indicators - Section C'!H$30:H$121,MATCH('Print View'!$A133&amp;'Print View'!$Z$81,'Outcome Indicators - Section C'!$A$30:$A$121&amp;'Outcome Indicators - Section C'!$C$30:$C$121,0)),""),"")</f>
        <v/>
      </c>
      <c r="AD133" s="276"/>
      <c r="AE133" s="256"/>
      <c r="AF133" s="256"/>
      <c r="AG133" s="256"/>
      <c r="AH133" s="256"/>
      <c r="AI133" s="267"/>
      <c r="AJ133" s="664" t="s">
        <v>287</v>
      </c>
    </row>
    <row r="134" spans="1:36" s="229" customFormat="1" x14ac:dyDescent="0.3">
      <c r="A134" s="653"/>
      <c r="B134" s="655"/>
      <c r="C134" s="655"/>
      <c r="D134" s="655"/>
      <c r="E134" s="655"/>
      <c r="F134" s="655"/>
      <c r="G134" s="655"/>
      <c r="H134" s="663"/>
      <c r="I134" s="608"/>
      <c r="J134" s="285" t="str">
        <f t="array" ref="J134">IFERROR(IF(INDEX('Outcome Indicators - Section C'!E$30:E$121,MATCH('Print View'!$A133&amp;'Print View'!$J$81,'Outcome Indicators - Section C'!$A$30:$A$121&amp;'Outcome Indicators - Section C'!$C$30:$C$121,0))&lt;&gt;"",INDEX('Outcome Indicators - Section C'!E$30:E$121,MATCH('Print View'!$A133&amp;'Print View'!$J$81,'Outcome Indicators - Section C'!$A$30:$A$121&amp;'Outcome Indicators - Section C'!$C$30:$C$121,0)),""),"")</f>
        <v/>
      </c>
      <c r="K134" s="604"/>
      <c r="L134" s="606"/>
      <c r="M134" s="608"/>
      <c r="N134" s="285" t="str">
        <f t="array" ref="N134">IFERROR(IF(INDEX('Outcome Indicators - Section C'!E$30:E$121,MATCH('Print View'!$A133&amp;'Print View'!$N$81,'Outcome Indicators - Section C'!$A$30:$A$121&amp;'Outcome Indicators - Section C'!$C$30:$C$121,0))&lt;&gt;"",INDEX('Outcome Indicators - Section C'!E$30:E$121,MATCH('Print View'!$A133&amp;'Print View'!$N$81,'Outcome Indicators - Section C'!$A$30:$A$121&amp;'Outcome Indicators - Section C'!$C$30:$C$121,0)),""),"")</f>
        <v/>
      </c>
      <c r="O134" s="604"/>
      <c r="P134" s="606"/>
      <c r="Q134" s="608"/>
      <c r="R134" s="285" t="str">
        <f t="array" ref="R134">IFERROR(IF(INDEX('Outcome Indicators - Section C'!E$30:E$121,MATCH('Print View'!$A133&amp;'Print View'!$R$81,'Outcome Indicators - Section C'!$A$30:$A$121&amp;'Outcome Indicators - Section C'!$C$30:$C$121,0))&lt;&gt;"",INDEX('Outcome Indicators - Section C'!E$30:E$121,MATCH('Print View'!$A133&amp;'Print View'!$R$81,'Outcome Indicators - Section C'!$A$30:$A$121&amp;'Outcome Indicators - Section C'!$C$30:$C$121,0)),""),"")</f>
        <v/>
      </c>
      <c r="S134" s="604"/>
      <c r="T134" s="606"/>
      <c r="U134" s="608"/>
      <c r="V134" s="285" t="str">
        <f t="array" ref="V134">IFERROR(IF(INDEX('Outcome Indicators - Section C'!E$30:E$121,MATCH('Print View'!$A133&amp;'Print View'!$V$81,'Outcome Indicators - Section C'!$A$30:$A$121&amp;'Outcome Indicators - Section C'!$C$30:$C$121,0))&lt;&gt;"",INDEX('Outcome Indicators - Section C'!E$30:E$121,MATCH('Print View'!$A133&amp;'Print View'!$V$81,'Outcome Indicators - Section C'!$A$30:$A$121&amp;'Outcome Indicators - Section C'!$C$30:$C$121,0)),""),"")</f>
        <v/>
      </c>
      <c r="W134" s="604"/>
      <c r="X134" s="606"/>
      <c r="Y134" s="608"/>
      <c r="Z134" s="285" t="str">
        <f t="array" ref="Z134">IFERROR(IF(INDEX('Outcome Indicators - Section C'!E$30:E$121,MATCH('Print View'!$A133&amp;'Print View'!$Z$81,'Outcome Indicators - Section C'!$A$30:$A$121&amp;'Outcome Indicators - Section C'!$C$30:$C$121,0))&lt;&gt;"",INDEX('Outcome Indicators - Section C'!E$30:E$121,MATCH('Print View'!$A133&amp;'Print View'!$Z$81,'Outcome Indicators - Section C'!$A$30:$A$121&amp;'Outcome Indicators - Section C'!$C$30:$C$121,0)),""),"")</f>
        <v/>
      </c>
      <c r="AA134" s="604"/>
      <c r="AB134" s="606"/>
      <c r="AC134" s="608"/>
      <c r="AD134" s="277"/>
      <c r="AE134" s="258"/>
      <c r="AF134" s="258"/>
      <c r="AG134" s="258"/>
      <c r="AH134" s="258"/>
      <c r="AI134" s="267"/>
      <c r="AJ134" s="664" t="s">
        <v>287</v>
      </c>
    </row>
    <row r="135" spans="1:36" s="229" customFormat="1" ht="28.8" x14ac:dyDescent="0.55000000000000004">
      <c r="A135" s="609">
        <v>8</v>
      </c>
      <c r="B135" s="610" t="str">
        <f>IFERROR(IF(INDEX('Outcome Indicators - Section C'!B$10:B$26,MATCH('Print View'!$A135,'Outcome Indicators - Section C'!$A$10:$A$26,0))&lt;&gt;"",INDEX('Outcome Indicators - Section C'!B$10:B$26,MATCH('Print View'!$A135,'Outcome Indicators - Section C'!$A$10:$A$26,0)),""),"")</f>
        <v/>
      </c>
      <c r="C135" s="610" t="str">
        <f>IFERROR(IF(INDEX('Outcome Indicators - Section C'!C$10:C$26,MATCH('Print View'!$A135,'Outcome Indicators - Section C'!$A$10:$A$26,0))&lt;&gt;"",INDEX('Outcome Indicators - Section C'!C$10:C$26,MATCH('Print View'!$A135,'Outcome Indicators - Section C'!$A$10:$A$26,0)),""),"")</f>
        <v/>
      </c>
      <c r="D135" s="610" t="str">
        <f>IFERROR(IF(INDEX('Outcome Indicators - Section C'!D$10:D$26,MATCH('Print View'!$A135,'Outcome Indicators - Section C'!$A$10:$A$26,0))&lt;&gt;"",INDEX('Outcome Indicators - Section C'!D$10:D$26,MATCH('Print View'!$A135,'Outcome Indicators - Section C'!$A$10:$A$26,0)),""),"")</f>
        <v/>
      </c>
      <c r="E135" s="610" t="str">
        <f>IFERROR(IF(INDEX('Outcome Indicators - Section C'!E$10:E$26,MATCH('Print View'!$A135,'Outcome Indicators - Section C'!$A$10:$A$26,0))&lt;&gt;"",INDEX('Outcome Indicators - Section C'!E$10:E$26,MATCH('Print View'!$A135,'Outcome Indicators - Section C'!$A$10:$A$26,0)),""),"")</f>
        <v/>
      </c>
      <c r="F135" s="610" t="str">
        <f>IFERROR(IF(INDEX('Outcome Indicators - Section C'!F$10:F$26,MATCH('Print View'!$A135,'Outcome Indicators - Section C'!$A$10:$A$26,0))&lt;&gt;"",INDEX('Outcome Indicators - Section C'!F$10:F$26,MATCH('Print View'!$A135,'Outcome Indicators - Section C'!$A$10:$A$26,0)),""),"")</f>
        <v/>
      </c>
      <c r="G135" s="610" t="str">
        <f>IFERROR(IF(INDEX('Outcome Indicators - Section C'!G$10:G$26,MATCH('Print View'!$A135,'Outcome Indicators - Section C'!$A$10:$A$26,0))&lt;&gt;"",INDEX('Outcome Indicators - Section C'!G$10:G$26,MATCH('Print View'!$A135,'Outcome Indicators - Section C'!$A$10:$A$26,0)),""),"")</f>
        <v/>
      </c>
      <c r="H135" s="610" t="str">
        <f>IFERROR(IF(INDEX('Outcome Indicators - Section C'!H$10:H$26,MATCH('Print View'!$A135,'Outcome Indicators - Section C'!$A$10:$A$26,0))&lt;&gt;"",INDEX('Outcome Indicators - Section C'!H$10:H$26,MATCH('Print View'!$A135,'Outcome Indicators - Section C'!$A$10:$A$26,0)),""),"")</f>
        <v/>
      </c>
      <c r="I135" s="612">
        <f>IFERROR(IF(INDEX('Outcome Indicators - Section C'!A$10:A$26,MATCH('Print View'!$A135,'Outcome Indicators - Section C'!$A$10:$A$26,0))&lt;&gt;"",INDEX('Outcome Indicators - Section C'!A$10:A$26,MATCH('Print View'!$A135,'Outcome Indicators - Section C'!$A$10:$A$26,0)),""),"")</f>
        <v>8</v>
      </c>
      <c r="J135" s="312" t="str">
        <f t="array" ref="J135">IFERROR(IF(INDEX('Outcome Indicators - Section C'!D$30:D$121,MATCH('Print View'!$A135&amp;'Print View'!$J$81,'Outcome Indicators - Section C'!$A$30:$A$121&amp;'Outcome Indicators - Section C'!$C$30:$C$121,0))&lt;&gt;"",INDEX('Outcome Indicators - Section C'!D$30:D$121,MATCH('Print View'!$A135&amp;'Print View'!$J$81,'Outcome Indicators - Section C'!$A$30:$A$121&amp;'Outcome Indicators - Section C'!$C$30:$C$121,0)),""),"")</f>
        <v/>
      </c>
      <c r="K135" s="656" t="str">
        <f t="array" ref="K135">IFERROR(IF(INDEX('Outcome Indicators - Section C'!F$30:F$121,MATCH('Print View'!$A135&amp;'Print View'!$J$81,'Outcome Indicators - Section C'!$A$30:$A$121&amp;'Outcome Indicators - Section C'!$C$30:$C$121,0))&lt;&gt;"",INDEX('Outcome Indicators - Section C'!F$30:F$121,MATCH('Print View'!$A135&amp;'Print View'!$J$81,'Outcome Indicators - Section C'!$A$30:$A$121&amp;'Outcome Indicators - Section C'!$C$30:$C$121,0)),""),"")</f>
        <v/>
      </c>
      <c r="L135" s="658" t="str">
        <f t="array" ref="L135">IFERROR(IF(INDEX('Outcome Indicators - Section C'!G$30:G$121,MATCH('Print View'!$A135&amp;'Print View'!$J$81,'Outcome Indicators - Section C'!$A$30:$A$121&amp;'Outcome Indicators - Section C'!$C$30:$C$121,0))&lt;&gt;"",INDEX('Outcome Indicators - Section C'!G$30:G$121,MATCH('Print View'!$A135&amp;'Print View'!$J$81,'Outcome Indicators - Section C'!$A$30:$A$121&amp;'Outcome Indicators - Section C'!$C$30:$C$121,0)),""),"")</f>
        <v/>
      </c>
      <c r="M135" s="660" t="str">
        <f t="array" ref="M135">IFERROR(IF(INDEX('Outcome Indicators - Section C'!H$30:H$121,MATCH('Print View'!$A135&amp;'Print View'!$J$81,'Outcome Indicators - Section C'!$A$30:$A$121&amp;'Outcome Indicators - Section C'!$C$30:$C$121,0))&lt;&gt;"",INDEX('Outcome Indicators - Section C'!H$30:H$121,MATCH('Print View'!$A135&amp;'Print View'!$J$81,'Outcome Indicators - Section C'!$A$30:$A$121&amp;'Outcome Indicators - Section C'!$C$30:$C$121,0)),""),"")</f>
        <v/>
      </c>
      <c r="N135" s="312" t="str">
        <f t="array" ref="N135">IFERROR(IF(INDEX('Outcome Indicators - Section C'!D$30:D$121,MATCH('Print View'!$A135&amp;'Print View'!$N$81,'Outcome Indicators - Section C'!$A$30:$A$121&amp;'Outcome Indicators - Section C'!$C$30:$C$121,0))&lt;&gt;"",INDEX('Outcome Indicators - Section C'!D$30:D$121,MATCH('Print View'!$A135&amp;'Print View'!$N$81,'Outcome Indicators - Section C'!$A$30:$A$121&amp;'Outcome Indicators - Section C'!$C$30:$C$121,0)),""),"")</f>
        <v/>
      </c>
      <c r="O135" s="656" t="str">
        <f t="array" ref="O135">IFERROR(IF(INDEX('Outcome Indicators - Section C'!F$30:F$121,MATCH('Print View'!$A135&amp;'Print View'!$N$81,'Outcome Indicators - Section C'!$A$30:$A$121&amp;'Outcome Indicators - Section C'!$C$30:$C$121,0))&lt;&gt;"",INDEX('Outcome Indicators - Section C'!F$30:F$121,MATCH('Print View'!$A135&amp;'Print View'!$N$81,'Outcome Indicators - Section C'!$A$30:$A$121&amp;'Outcome Indicators - Section C'!$C$30:$C$121,0)),""),"")</f>
        <v/>
      </c>
      <c r="P135" s="658" t="str">
        <f t="array" ref="P135">IFERROR(IF(INDEX('Outcome Indicators - Section C'!G$30:G$121,MATCH('Print View'!$A135&amp;'Print View'!$N$81,'Outcome Indicators - Section C'!$A$30:$A$121&amp;'Outcome Indicators - Section C'!$C$30:$C$121,0))&lt;&gt;"",INDEX('Outcome Indicators - Section C'!G$30:G$121,MATCH('Print View'!$A135&amp;'Print View'!$N$81,'Outcome Indicators - Section C'!$A$30:$A$121&amp;'Outcome Indicators - Section C'!$C$30:$C$121,0)),""),"")</f>
        <v/>
      </c>
      <c r="Q135" s="660" t="str">
        <f t="array" ref="Q135">IFERROR(IF(INDEX('Outcome Indicators - Section C'!H$30:H$121,MATCH('Print View'!$A135&amp;'Print View'!$N$81,'Outcome Indicators - Section C'!$A$30:$A$121&amp;'Outcome Indicators - Section C'!$C$30:$C$121,0))&lt;&gt;"",INDEX('Outcome Indicators - Section C'!H$30:H$121,MATCH('Print View'!$A135&amp;'Print View'!$N$81,'Outcome Indicators - Section C'!$A$30:$A$121&amp;'Outcome Indicators - Section C'!$C$30:$C$121,0)),""),"")</f>
        <v/>
      </c>
      <c r="R135" s="312" t="str">
        <f t="array" ref="R135">IFERROR(IF(INDEX('Outcome Indicators - Section C'!D$30:D$121,MATCH('Print View'!$A135&amp;'Print View'!$R$81,'Outcome Indicators - Section C'!$A$30:$A$121&amp;'Outcome Indicators - Section C'!$C$30:$C$121,0))&lt;&gt;"",INDEX('Outcome Indicators - Section C'!D$30:D$121,MATCH('Print View'!$A135&amp;'Print View'!$R$81,'Outcome Indicators - Section C'!$A$30:$A$121&amp;'Outcome Indicators - Section C'!$C$30:$C$121,0)),""),"")</f>
        <v/>
      </c>
      <c r="S135" s="656" t="str">
        <f t="array" ref="S135">IFERROR(IF(INDEX('Outcome Indicators - Section C'!F$30:F$121,MATCH('Print View'!$A135&amp;'Print View'!$R$81,'Outcome Indicators - Section C'!$A$30:$A$121&amp;'Outcome Indicators - Section C'!$C$30:$C$121,0))&lt;&gt;"",INDEX('Outcome Indicators - Section C'!F$30:F$121,MATCH('Print View'!$A135&amp;'Print View'!$R$81,'Outcome Indicators - Section C'!$A$30:$A$121&amp;'Outcome Indicators - Section C'!$C$30:$C$121,0)),""),"")</f>
        <v/>
      </c>
      <c r="T135" s="658" t="str">
        <f t="array" ref="T135">IFERROR(IF(INDEX('Outcome Indicators - Section C'!G$30:G$121,MATCH('Print View'!$A135&amp;'Print View'!$R$81,'Outcome Indicators - Section C'!$A$30:$A$121&amp;'Outcome Indicators - Section C'!$C$30:$C$121,0))&lt;&gt;"",INDEX('Outcome Indicators - Section C'!G$30:G$121,MATCH('Print View'!$A135&amp;'Print View'!$R$81,'Outcome Indicators - Section C'!$A$30:$A$121&amp;'Outcome Indicators - Section C'!$C$30:$C$121,0)),""),"")</f>
        <v/>
      </c>
      <c r="U135" s="660" t="str">
        <f t="array" ref="U135">IFERROR(IF(INDEX('Outcome Indicators - Section C'!H$30:H$121,MATCH('Print View'!$A135&amp;'Print View'!$R$81,'Outcome Indicators - Section C'!$A$30:$A$121&amp;'Outcome Indicators - Section C'!$C$30:$C$121,0))&lt;&gt;"",INDEX('Outcome Indicators - Section C'!H$30:H$121,MATCH('Print View'!$A135&amp;'Print View'!$R$81,'Outcome Indicators - Section C'!$A$30:$A$121&amp;'Outcome Indicators - Section C'!$C$30:$C$121,0)),""),"")</f>
        <v/>
      </c>
      <c r="V135" s="312" t="str">
        <f t="array" ref="V135">IFERROR(IF(INDEX('Outcome Indicators - Section C'!D$30:D$121,MATCH('Print View'!$A135&amp;'Print View'!$V$81,'Outcome Indicators - Section C'!$A$30:$A$121&amp;'Outcome Indicators - Section C'!$C$30:$C$121,0))&lt;&gt;"",INDEX('Outcome Indicators - Section C'!D$30:D$121,MATCH('Print View'!$A135&amp;'Print View'!$V$81,'Outcome Indicators - Section C'!$A$30:$A$121&amp;'Outcome Indicators - Section C'!$C$30:$C$121,0)),""),"")</f>
        <v/>
      </c>
      <c r="W135" s="656" t="str">
        <f t="array" ref="W135">IFERROR(IF(INDEX('Outcome Indicators - Section C'!F$30:F$121,MATCH('Print View'!$A135&amp;'Print View'!$V$81,'Outcome Indicators - Section C'!$A$30:$A$121&amp;'Outcome Indicators - Section C'!$C$30:$C$121,0))&lt;&gt;"",INDEX('Outcome Indicators - Section C'!F$30:F$121,MATCH('Print View'!$A135&amp;'Print View'!$V$81,'Outcome Indicators - Section C'!$A$30:$A$121&amp;'Outcome Indicators - Section C'!$C$30:$C$121,0)),""),"")</f>
        <v/>
      </c>
      <c r="X135" s="658" t="str">
        <f t="array" ref="X135">IFERROR(IF(INDEX('Outcome Indicators - Section C'!G$30:G$121,MATCH('Print View'!$A135&amp;'Print View'!$V$81,'Outcome Indicators - Section C'!$A$30:$A$121&amp;'Outcome Indicators - Section C'!$C$30:$C$121,0))&lt;&gt;"",INDEX('Outcome Indicators - Section C'!G$30:G$121,MATCH('Print View'!$A135&amp;'Print View'!$V$81,'Outcome Indicators - Section C'!$A$30:$A$121&amp;'Outcome Indicators - Section C'!$C$30:$C$121,0)),""),"")</f>
        <v/>
      </c>
      <c r="Y135" s="660" t="str">
        <f t="array" ref="Y135">IFERROR(IF(INDEX('Outcome Indicators - Section C'!H$30:H$121,MATCH('Print View'!$A135&amp;'Print View'!$V$81,'Outcome Indicators - Section C'!$A$30:$A$121&amp;'Outcome Indicators - Section C'!$C$30:$C$121,0))&lt;&gt;"",INDEX('Outcome Indicators - Section C'!H$30:H$121,MATCH('Print View'!$A135&amp;'Print View'!$V$81,'Outcome Indicators - Section C'!$A$30:$A$121&amp;'Outcome Indicators - Section C'!$C$30:$C$121,0)),""),"")</f>
        <v/>
      </c>
      <c r="Z135" s="312" t="str">
        <f t="array" ref="Z135">IFERROR(IF(INDEX('Outcome Indicators - Section C'!D$30:D$121,MATCH('Print View'!$A135&amp;'Print View'!$Z$81,'Outcome Indicators - Section C'!$A$30:$A$121&amp;'Outcome Indicators - Section C'!$C$30:$C$121,0))&lt;&gt;"",INDEX('Outcome Indicators - Section C'!D$30:D$121,MATCH('Print View'!$A135&amp;'Print View'!$Z$81,'Outcome Indicators - Section C'!$A$30:$A$121&amp;'Outcome Indicators - Section C'!$C$30:$C$121,0)),""),"")</f>
        <v/>
      </c>
      <c r="AA135" s="656" t="str">
        <f t="array" ref="AA135">IFERROR(IF(INDEX('Outcome Indicators - Section C'!F$30:F$121,MATCH('Print View'!$A135&amp;'Print View'!$Z$81,'Outcome Indicators - Section C'!$A$30:$A$121&amp;'Outcome Indicators - Section C'!$C$30:$C$121,0))&lt;&gt;"",INDEX('Outcome Indicators - Section C'!F$30:F$121,MATCH('Print View'!$A135&amp;'Print View'!$Z$81,'Outcome Indicators - Section C'!$A$30:$A$121&amp;'Outcome Indicators - Section C'!$C$30:$C$121,0)),""),"")</f>
        <v/>
      </c>
      <c r="AB135" s="658" t="str">
        <f t="array" ref="AB135">IFERROR(IF(INDEX('Outcome Indicators - Section C'!G$30:G$121,MATCH('Print View'!$A135&amp;'Print View'!$Z$81,'Outcome Indicators - Section C'!$A$30:$A$121&amp;'Outcome Indicators - Section C'!$C$30:$C$121,0))&lt;&gt;"",INDEX('Outcome Indicators - Section C'!G$30:G$121,MATCH('Print View'!$A135&amp;'Print View'!$Z$81,'Outcome Indicators - Section C'!$A$30:$A$121&amp;'Outcome Indicators - Section C'!$C$30:$C$121,0)),""),"")</f>
        <v/>
      </c>
      <c r="AC135" s="660" t="str">
        <f t="array" ref="AC135">IFERROR(IF(INDEX('Outcome Indicators - Section C'!H$30:H$121,MATCH('Print View'!$A135&amp;'Print View'!$Z$81,'Outcome Indicators - Section C'!$A$30:$A$121&amp;'Outcome Indicators - Section C'!$C$30:$C$121,0))&lt;&gt;"",INDEX('Outcome Indicators - Section C'!H$30:H$121,MATCH('Print View'!$A135&amp;'Print View'!$Z$81,'Outcome Indicators - Section C'!$A$30:$A$121&amp;'Outcome Indicators - Section C'!$C$30:$C$121,0)),""),"")</f>
        <v/>
      </c>
      <c r="AD135" s="278"/>
      <c r="AE135" s="260"/>
      <c r="AF135" s="260"/>
      <c r="AG135" s="260"/>
      <c r="AH135" s="260"/>
      <c r="AI135" s="260"/>
      <c r="AJ135" s="261" t="s">
        <v>287</v>
      </c>
    </row>
    <row r="136" spans="1:36" s="229" customFormat="1" x14ac:dyDescent="0.3">
      <c r="A136" s="609"/>
      <c r="B136" s="611"/>
      <c r="C136" s="611"/>
      <c r="D136" s="611"/>
      <c r="E136" s="611"/>
      <c r="F136" s="611"/>
      <c r="G136" s="611"/>
      <c r="H136" s="611"/>
      <c r="I136" s="613"/>
      <c r="J136" s="313" t="str">
        <f t="array" ref="J136">IFERROR(IF(INDEX('Outcome Indicators - Section C'!E$30:E$121,MATCH('Print View'!$A135&amp;'Print View'!$J$81,'Outcome Indicators - Section C'!$A$30:$A$121&amp;'Outcome Indicators - Section C'!$C$30:$C$121,0))&lt;&gt;"",INDEX('Outcome Indicators - Section C'!E$30:E$121,MATCH('Print View'!$A135&amp;'Print View'!$J$81,'Outcome Indicators - Section C'!$A$30:$A$121&amp;'Outcome Indicators - Section C'!$C$30:$C$121,0)),""),"")</f>
        <v/>
      </c>
      <c r="K136" s="657"/>
      <c r="L136" s="659"/>
      <c r="M136" s="661"/>
      <c r="N136" s="313" t="str">
        <f t="array" ref="N136">IFERROR(IF(INDEX('Outcome Indicators - Section C'!E$30:E$121,MATCH('Print View'!$A135&amp;'Print View'!$N$81,'Outcome Indicators - Section C'!$A$30:$A$121&amp;'Outcome Indicators - Section C'!$C$30:$C$121,0))&lt;&gt;"",INDEX('Outcome Indicators - Section C'!E$30:E$121,MATCH('Print View'!$A135&amp;'Print View'!$N$81,'Outcome Indicators - Section C'!$A$30:$A$121&amp;'Outcome Indicators - Section C'!$C$30:$C$121,0)),""),"")</f>
        <v/>
      </c>
      <c r="O136" s="657"/>
      <c r="P136" s="659"/>
      <c r="Q136" s="661"/>
      <c r="R136" s="313" t="str">
        <f t="array" ref="R136">IFERROR(IF(INDEX('Outcome Indicators - Section C'!E$30:E$121,MATCH('Print View'!$A135&amp;'Print View'!$R$81,'Outcome Indicators - Section C'!$A$30:$A$121&amp;'Outcome Indicators - Section C'!$C$30:$C$121,0))&lt;&gt;"",INDEX('Outcome Indicators - Section C'!E$30:E$121,MATCH('Print View'!$A135&amp;'Print View'!$R$81,'Outcome Indicators - Section C'!$A$30:$A$121&amp;'Outcome Indicators - Section C'!$C$30:$C$121,0)),""),"")</f>
        <v/>
      </c>
      <c r="S136" s="657"/>
      <c r="T136" s="659"/>
      <c r="U136" s="661"/>
      <c r="V136" s="313" t="str">
        <f t="array" ref="V136">IFERROR(IF(INDEX('Outcome Indicators - Section C'!E$30:E$121,MATCH('Print View'!$A135&amp;'Print View'!$V$81,'Outcome Indicators - Section C'!$A$30:$A$121&amp;'Outcome Indicators - Section C'!$C$30:$C$121,0))&lt;&gt;"",INDEX('Outcome Indicators - Section C'!E$30:E$121,MATCH('Print View'!$A135&amp;'Print View'!$V$81,'Outcome Indicators - Section C'!$A$30:$A$121&amp;'Outcome Indicators - Section C'!$C$30:$C$121,0)),""),"")</f>
        <v/>
      </c>
      <c r="W136" s="657"/>
      <c r="X136" s="659"/>
      <c r="Y136" s="661"/>
      <c r="Z136" s="313" t="str">
        <f t="array" ref="Z136">IFERROR(IF(INDEX('Outcome Indicators - Section C'!E$30:E$121,MATCH('Print View'!$A135&amp;'Print View'!$Z$81,'Outcome Indicators - Section C'!$A$30:$A$121&amp;'Outcome Indicators - Section C'!$C$30:$C$121,0))&lt;&gt;"",INDEX('Outcome Indicators - Section C'!E$30:E$121,MATCH('Print View'!$A135&amp;'Print View'!$Z$81,'Outcome Indicators - Section C'!$A$30:$A$121&amp;'Outcome Indicators - Section C'!$C$30:$C$121,0)),""),"")</f>
        <v/>
      </c>
      <c r="AA136" s="657"/>
      <c r="AB136" s="659"/>
      <c r="AC136" s="661"/>
      <c r="AD136" s="279"/>
      <c r="AE136" s="262"/>
      <c r="AF136" s="262"/>
      <c r="AG136" s="262"/>
      <c r="AH136" s="262"/>
      <c r="AI136" s="262"/>
      <c r="AJ136" s="263" t="s">
        <v>287</v>
      </c>
    </row>
    <row r="137" spans="1:36" s="229" customFormat="1" ht="28.8" x14ac:dyDescent="0.55000000000000004">
      <c r="A137" s="653">
        <v>9</v>
      </c>
      <c r="B137" s="654" t="str">
        <f>IFERROR(IF(INDEX('Outcome Indicators - Section C'!B$10:B$26,MATCH('Print View'!$A137,'Outcome Indicators - Section C'!$A$10:$A$26,0))&lt;&gt;"",INDEX('Outcome Indicators - Section C'!B$10:B$26,MATCH('Print View'!$A137,'Outcome Indicators - Section C'!$A$10:$A$26,0)),""),"")</f>
        <v/>
      </c>
      <c r="C137" s="654" t="str">
        <f>IFERROR(IF(INDEX('Outcome Indicators - Section C'!C$10:C$26,MATCH('Print View'!$A137,'Outcome Indicators - Section C'!$A$10:$A$26,0))&lt;&gt;"",INDEX('Outcome Indicators - Section C'!C$10:C$26,MATCH('Print View'!$A137,'Outcome Indicators - Section C'!$A$10:$A$26,0)),""),"")</f>
        <v/>
      </c>
      <c r="D137" s="654" t="str">
        <f>IFERROR(IF(INDEX('Outcome Indicators - Section C'!D$10:D$26,MATCH('Print View'!$A137,'Outcome Indicators - Section C'!$A$10:$A$26,0))&lt;&gt;"",INDEX('Outcome Indicators - Section C'!D$10:D$26,MATCH('Print View'!$A137,'Outcome Indicators - Section C'!$A$10:$A$26,0)),""),"")</f>
        <v/>
      </c>
      <c r="E137" s="654" t="str">
        <f>IFERROR(IF(INDEX('Outcome Indicators - Section C'!E$10:E$26,MATCH('Print View'!$A137,'Outcome Indicators - Section C'!$A$10:$A$26,0))&lt;&gt;"",INDEX('Outcome Indicators - Section C'!E$10:E$26,MATCH('Print View'!$A137,'Outcome Indicators - Section C'!$A$10:$A$26,0)),""),"")</f>
        <v/>
      </c>
      <c r="F137" s="654" t="str">
        <f>IFERROR(IF(INDEX('Outcome Indicators - Section C'!F$10:F$26,MATCH('Print View'!$A137,'Outcome Indicators - Section C'!$A$10:$A$26,0))&lt;&gt;"",INDEX('Outcome Indicators - Section C'!F$10:F$26,MATCH('Print View'!$A137,'Outcome Indicators - Section C'!$A$10:$A$26,0)),""),"")</f>
        <v/>
      </c>
      <c r="G137" s="654" t="str">
        <f>IFERROR(IF(INDEX('Outcome Indicators - Section C'!G$10:G$26,MATCH('Print View'!$A137,'Outcome Indicators - Section C'!$A$10:$A$26,0))&lt;&gt;"",INDEX('Outcome Indicators - Section C'!G$10:G$26,MATCH('Print View'!$A137,'Outcome Indicators - Section C'!$A$10:$A$26,0)),""),"")</f>
        <v/>
      </c>
      <c r="H137" s="662" t="str">
        <f>IFERROR(IF(INDEX('Outcome Indicators - Section C'!H$10:H$26,MATCH('Print View'!$A137,'Outcome Indicators - Section C'!$A$10:$A$26,0))&lt;&gt;"",INDEX('Outcome Indicators - Section C'!H$10:H$26,MATCH('Print View'!$A137,'Outcome Indicators - Section C'!$A$10:$A$26,0)),""),"")</f>
        <v/>
      </c>
      <c r="I137" s="607">
        <f>IFERROR(IF(INDEX('Outcome Indicators - Section C'!A$10:A$26,MATCH('Print View'!$A137,'Outcome Indicators - Section C'!$A$10:$A$26,0))&lt;&gt;"",INDEX('Outcome Indicators - Section C'!A$10:A$26,MATCH('Print View'!$A137,'Outcome Indicators - Section C'!$A$10:$A$26,0)),""),"")</f>
        <v>9</v>
      </c>
      <c r="J137" s="284" t="str">
        <f t="array" ref="J137">IFERROR(IF(INDEX('Outcome Indicators - Section C'!D$30:D$121,MATCH('Print View'!$A137&amp;'Print View'!$J$81,'Outcome Indicators - Section C'!$A$30:$A$121&amp;'Outcome Indicators - Section C'!$C$30:$C$121,0))&lt;&gt;"",INDEX('Outcome Indicators - Section C'!D$30:D$121,MATCH('Print View'!$A137&amp;'Print View'!$J$81,'Outcome Indicators - Section C'!$A$30:$A$121&amp;'Outcome Indicators - Section C'!$C$30:$C$121,0)),""),"")</f>
        <v/>
      </c>
      <c r="K137" s="603" t="str">
        <f t="array" ref="K137">IFERROR(IF(INDEX('Outcome Indicators - Section C'!F$30:F$121,MATCH('Print View'!$A137&amp;'Print View'!$J$81,'Outcome Indicators - Section C'!$A$30:$A$121&amp;'Outcome Indicators - Section C'!$C$30:$C$121,0))&lt;&gt;"",INDEX('Outcome Indicators - Section C'!F$30:F$121,MATCH('Print View'!$A137&amp;'Print View'!$J$81,'Outcome Indicators - Section C'!$A$30:$A$121&amp;'Outcome Indicators - Section C'!$C$30:$C$121,0)),""),"")</f>
        <v/>
      </c>
      <c r="L137" s="605" t="str">
        <f t="array" ref="L137">IFERROR(IF(INDEX('Outcome Indicators - Section C'!G$30:G$121,MATCH('Print View'!$A137&amp;'Print View'!$J$81,'Outcome Indicators - Section C'!$A$30:$A$121&amp;'Outcome Indicators - Section C'!$C$30:$C$121,0))&lt;&gt;"",INDEX('Outcome Indicators - Section C'!G$30:G$121,MATCH('Print View'!$A137&amp;'Print View'!$J$81,'Outcome Indicators - Section C'!$A$30:$A$121&amp;'Outcome Indicators - Section C'!$C$30:$C$121,0)),""),"")</f>
        <v/>
      </c>
      <c r="M137" s="607" t="str">
        <f t="array" ref="M137">IFERROR(IF(INDEX('Outcome Indicators - Section C'!H$30:H$121,MATCH('Print View'!$A137&amp;'Print View'!$J$81,'Outcome Indicators - Section C'!$A$30:$A$121&amp;'Outcome Indicators - Section C'!$C$30:$C$121,0))&lt;&gt;"",INDEX('Outcome Indicators - Section C'!H$30:H$121,MATCH('Print View'!$A137&amp;'Print View'!$J$81,'Outcome Indicators - Section C'!$A$30:$A$121&amp;'Outcome Indicators - Section C'!$C$30:$C$121,0)),""),"")</f>
        <v/>
      </c>
      <c r="N137" s="284" t="str">
        <f t="array" ref="N137">IFERROR(IF(INDEX('Outcome Indicators - Section C'!D$30:D$121,MATCH('Print View'!$A137&amp;'Print View'!$N$81,'Outcome Indicators - Section C'!$A$30:$A$121&amp;'Outcome Indicators - Section C'!$C$30:$C$121,0))&lt;&gt;"",INDEX('Outcome Indicators - Section C'!D$30:D$121,MATCH('Print View'!$A137&amp;'Print View'!$N$81,'Outcome Indicators - Section C'!$A$30:$A$121&amp;'Outcome Indicators - Section C'!$C$30:$C$121,0)),""),"")</f>
        <v/>
      </c>
      <c r="O137" s="603" t="str">
        <f t="array" ref="O137">IFERROR(IF(INDEX('Outcome Indicators - Section C'!F$30:F$121,MATCH('Print View'!$A137&amp;'Print View'!$N$81,'Outcome Indicators - Section C'!$A$30:$A$121&amp;'Outcome Indicators - Section C'!$C$30:$C$121,0))&lt;&gt;"",INDEX('Outcome Indicators - Section C'!F$30:F$121,MATCH('Print View'!$A137&amp;'Print View'!$N$81,'Outcome Indicators - Section C'!$A$30:$A$121&amp;'Outcome Indicators - Section C'!$C$30:$C$121,0)),""),"")</f>
        <v/>
      </c>
      <c r="P137" s="605" t="str">
        <f t="array" ref="P137">IFERROR(IF(INDEX('Outcome Indicators - Section C'!G$30:G$121,MATCH('Print View'!$A137&amp;'Print View'!$N$81,'Outcome Indicators - Section C'!$A$30:$A$121&amp;'Outcome Indicators - Section C'!$C$30:$C$121,0))&lt;&gt;"",INDEX('Outcome Indicators - Section C'!G$30:G$121,MATCH('Print View'!$A137&amp;'Print View'!$N$81,'Outcome Indicators - Section C'!$A$30:$A$121&amp;'Outcome Indicators - Section C'!$C$30:$C$121,0)),""),"")</f>
        <v/>
      </c>
      <c r="Q137" s="607" t="str">
        <f t="array" ref="Q137">IFERROR(IF(INDEX('Outcome Indicators - Section C'!H$30:H$121,MATCH('Print View'!$A137&amp;'Print View'!$N$81,'Outcome Indicators - Section C'!$A$30:$A$121&amp;'Outcome Indicators - Section C'!$C$30:$C$121,0))&lt;&gt;"",INDEX('Outcome Indicators - Section C'!H$30:H$121,MATCH('Print View'!$A137&amp;'Print View'!$N$81,'Outcome Indicators - Section C'!$A$30:$A$121&amp;'Outcome Indicators - Section C'!$C$30:$C$121,0)),""),"")</f>
        <v/>
      </c>
      <c r="R137" s="284" t="str">
        <f t="array" ref="R137">IFERROR(IF(INDEX('Outcome Indicators - Section C'!D$30:D$121,MATCH('Print View'!$A137&amp;'Print View'!$R$81,'Outcome Indicators - Section C'!$A$30:$A$121&amp;'Outcome Indicators - Section C'!$C$30:$C$121,0))&lt;&gt;"",INDEX('Outcome Indicators - Section C'!D$30:D$121,MATCH('Print View'!$A137&amp;'Print View'!$R$81,'Outcome Indicators - Section C'!$A$30:$A$121&amp;'Outcome Indicators - Section C'!$C$30:$C$121,0)),""),"")</f>
        <v/>
      </c>
      <c r="S137" s="603" t="str">
        <f t="array" ref="S137">IFERROR(IF(INDEX('Outcome Indicators - Section C'!F$30:F$121,MATCH('Print View'!$A137&amp;'Print View'!$R$81,'Outcome Indicators - Section C'!$A$30:$A$121&amp;'Outcome Indicators - Section C'!$C$30:$C$121,0))&lt;&gt;"",INDEX('Outcome Indicators - Section C'!F$30:F$121,MATCH('Print View'!$A137&amp;'Print View'!$R$81,'Outcome Indicators - Section C'!$A$30:$A$121&amp;'Outcome Indicators - Section C'!$C$30:$C$121,0)),""),"")</f>
        <v/>
      </c>
      <c r="T137" s="605" t="str">
        <f t="array" ref="T137">IFERROR(IF(INDEX('Outcome Indicators - Section C'!G$30:G$121,MATCH('Print View'!$A137&amp;'Print View'!$R$81,'Outcome Indicators - Section C'!$A$30:$A$121&amp;'Outcome Indicators - Section C'!$C$30:$C$121,0))&lt;&gt;"",INDEX('Outcome Indicators - Section C'!G$30:G$121,MATCH('Print View'!$A137&amp;'Print View'!$R$81,'Outcome Indicators - Section C'!$A$30:$A$121&amp;'Outcome Indicators - Section C'!$C$30:$C$121,0)),""),"")</f>
        <v/>
      </c>
      <c r="U137" s="607" t="str">
        <f t="array" ref="U137">IFERROR(IF(INDEX('Outcome Indicators - Section C'!H$30:H$121,MATCH('Print View'!$A137&amp;'Print View'!$R$81,'Outcome Indicators - Section C'!$A$30:$A$121&amp;'Outcome Indicators - Section C'!$C$30:$C$121,0))&lt;&gt;"",INDEX('Outcome Indicators - Section C'!H$30:H$121,MATCH('Print View'!$A137&amp;'Print View'!$R$81,'Outcome Indicators - Section C'!$A$30:$A$121&amp;'Outcome Indicators - Section C'!$C$30:$C$121,0)),""),"")</f>
        <v/>
      </c>
      <c r="V137" s="284" t="str">
        <f t="array" ref="V137">IFERROR(IF(INDEX('Outcome Indicators - Section C'!D$30:D$121,MATCH('Print View'!$A137&amp;'Print View'!$V$81,'Outcome Indicators - Section C'!$A$30:$A$121&amp;'Outcome Indicators - Section C'!$C$30:$C$121,0))&lt;&gt;"",INDEX('Outcome Indicators - Section C'!D$30:D$121,MATCH('Print View'!$A137&amp;'Print View'!$V$81,'Outcome Indicators - Section C'!$A$30:$A$121&amp;'Outcome Indicators - Section C'!$C$30:$C$121,0)),""),"")</f>
        <v/>
      </c>
      <c r="W137" s="603" t="str">
        <f t="array" ref="W137">IFERROR(IF(INDEX('Outcome Indicators - Section C'!F$30:F$121,MATCH('Print View'!$A137&amp;'Print View'!$V$81,'Outcome Indicators - Section C'!$A$30:$A$121&amp;'Outcome Indicators - Section C'!$C$30:$C$121,0))&lt;&gt;"",INDEX('Outcome Indicators - Section C'!F$30:F$121,MATCH('Print View'!$A137&amp;'Print View'!$V$81,'Outcome Indicators - Section C'!$A$30:$A$121&amp;'Outcome Indicators - Section C'!$C$30:$C$121,0)),""),"")</f>
        <v/>
      </c>
      <c r="X137" s="605" t="str">
        <f t="array" ref="X137">IFERROR(IF(INDEX('Outcome Indicators - Section C'!G$30:G$121,MATCH('Print View'!$A137&amp;'Print View'!$V$81,'Outcome Indicators - Section C'!$A$30:$A$121&amp;'Outcome Indicators - Section C'!$C$30:$C$121,0))&lt;&gt;"",INDEX('Outcome Indicators - Section C'!G$30:G$121,MATCH('Print View'!$A137&amp;'Print View'!$V$81,'Outcome Indicators - Section C'!$A$30:$A$121&amp;'Outcome Indicators - Section C'!$C$30:$C$121,0)),""),"")</f>
        <v/>
      </c>
      <c r="Y137" s="607" t="str">
        <f t="array" ref="Y137">IFERROR(IF(INDEX('Outcome Indicators - Section C'!H$30:H$121,MATCH('Print View'!$A137&amp;'Print View'!$V$81,'Outcome Indicators - Section C'!$A$30:$A$121&amp;'Outcome Indicators - Section C'!$C$30:$C$121,0))&lt;&gt;"",INDEX('Outcome Indicators - Section C'!H$30:H$121,MATCH('Print View'!$A137&amp;'Print View'!$V$81,'Outcome Indicators - Section C'!$A$30:$A$121&amp;'Outcome Indicators - Section C'!$C$30:$C$121,0)),""),"")</f>
        <v/>
      </c>
      <c r="Z137" s="284" t="str">
        <f t="array" ref="Z137">IFERROR(IF(INDEX('Outcome Indicators - Section C'!D$30:D$121,MATCH('Print View'!$A137&amp;'Print View'!$Z$81,'Outcome Indicators - Section C'!$A$30:$A$121&amp;'Outcome Indicators - Section C'!$C$30:$C$121,0))&lt;&gt;"",INDEX('Outcome Indicators - Section C'!D$30:D$121,MATCH('Print View'!$A137&amp;'Print View'!$Z$81,'Outcome Indicators - Section C'!$A$30:$A$121&amp;'Outcome Indicators - Section C'!$C$30:$C$121,0)),""),"")</f>
        <v/>
      </c>
      <c r="AA137" s="603" t="str">
        <f t="array" ref="AA137">IFERROR(IF(INDEX('Outcome Indicators - Section C'!F$30:F$121,MATCH('Print View'!$A137&amp;'Print View'!$Z$81,'Outcome Indicators - Section C'!$A$30:$A$121&amp;'Outcome Indicators - Section C'!$C$30:$C$121,0))&lt;&gt;"",INDEX('Outcome Indicators - Section C'!F$30:F$121,MATCH('Print View'!$A137&amp;'Print View'!$Z$81,'Outcome Indicators - Section C'!$A$30:$A$121&amp;'Outcome Indicators - Section C'!$C$30:$C$121,0)),""),"")</f>
        <v/>
      </c>
      <c r="AB137" s="605" t="str">
        <f t="array" ref="AB137">IFERROR(IF(INDEX('Outcome Indicators - Section C'!G$30:G$121,MATCH('Print View'!$A137&amp;'Print View'!$Z$81,'Outcome Indicators - Section C'!$A$30:$A$121&amp;'Outcome Indicators - Section C'!$C$30:$C$121,0))&lt;&gt;"",INDEX('Outcome Indicators - Section C'!G$30:G$121,MATCH('Print View'!$A137&amp;'Print View'!$Z$81,'Outcome Indicators - Section C'!$A$30:$A$121&amp;'Outcome Indicators - Section C'!$C$30:$C$121,0)),""),"")</f>
        <v/>
      </c>
      <c r="AC137" s="607" t="str">
        <f t="array" ref="AC137">IFERROR(IF(INDEX('Outcome Indicators - Section C'!H$30:H$121,MATCH('Print View'!$A137&amp;'Print View'!$Z$81,'Outcome Indicators - Section C'!$A$30:$A$121&amp;'Outcome Indicators - Section C'!$C$30:$C$121,0))&lt;&gt;"",INDEX('Outcome Indicators - Section C'!H$30:H$121,MATCH('Print View'!$A137&amp;'Print View'!$Z$81,'Outcome Indicators - Section C'!$A$30:$A$121&amp;'Outcome Indicators - Section C'!$C$30:$C$121,0)),""),"")</f>
        <v/>
      </c>
      <c r="AD137" s="276"/>
      <c r="AE137" s="256"/>
      <c r="AF137" s="256"/>
      <c r="AG137" s="256"/>
      <c r="AH137" s="256"/>
      <c r="AI137" s="267"/>
      <c r="AJ137" s="664" t="s">
        <v>287</v>
      </c>
    </row>
    <row r="138" spans="1:36" s="229" customFormat="1" ht="15.75" customHeight="1" x14ac:dyDescent="0.3">
      <c r="A138" s="653"/>
      <c r="B138" s="655"/>
      <c r="C138" s="655"/>
      <c r="D138" s="655"/>
      <c r="E138" s="655"/>
      <c r="F138" s="655"/>
      <c r="G138" s="655"/>
      <c r="H138" s="663"/>
      <c r="I138" s="608"/>
      <c r="J138" s="285" t="str">
        <f t="array" ref="J138">IFERROR(IF(INDEX('Outcome Indicators - Section C'!E$30:E$121,MATCH('Print View'!$A137&amp;'Print View'!$J$81,'Outcome Indicators - Section C'!$A$30:$A$121&amp;'Outcome Indicators - Section C'!$C$30:$C$121,0))&lt;&gt;"",INDEX('Outcome Indicators - Section C'!E$30:E$121,MATCH('Print View'!$A137&amp;'Print View'!$J$81,'Outcome Indicators - Section C'!$A$30:$A$121&amp;'Outcome Indicators - Section C'!$C$30:$C$121,0)),""),"")</f>
        <v/>
      </c>
      <c r="K138" s="604"/>
      <c r="L138" s="606"/>
      <c r="M138" s="608"/>
      <c r="N138" s="285" t="str">
        <f t="array" ref="N138">IFERROR(IF(INDEX('Outcome Indicators - Section C'!E$30:E$121,MATCH('Print View'!$A137&amp;'Print View'!$N$81,'Outcome Indicators - Section C'!$A$30:$A$121&amp;'Outcome Indicators - Section C'!$C$30:$C$121,0))&lt;&gt;"",INDEX('Outcome Indicators - Section C'!E$30:E$121,MATCH('Print View'!$A137&amp;'Print View'!$N$81,'Outcome Indicators - Section C'!$A$30:$A$121&amp;'Outcome Indicators - Section C'!$C$30:$C$121,0)),""),"")</f>
        <v/>
      </c>
      <c r="O138" s="604"/>
      <c r="P138" s="606"/>
      <c r="Q138" s="608"/>
      <c r="R138" s="285" t="str">
        <f t="array" ref="R138">IFERROR(IF(INDEX('Outcome Indicators - Section C'!E$30:E$121,MATCH('Print View'!$A137&amp;'Print View'!$R$81,'Outcome Indicators - Section C'!$A$30:$A$121&amp;'Outcome Indicators - Section C'!$C$30:$C$121,0))&lt;&gt;"",INDEX('Outcome Indicators - Section C'!E$30:E$121,MATCH('Print View'!$A137&amp;'Print View'!$R$81,'Outcome Indicators - Section C'!$A$30:$A$121&amp;'Outcome Indicators - Section C'!$C$30:$C$121,0)),""),"")</f>
        <v/>
      </c>
      <c r="S138" s="604"/>
      <c r="T138" s="606"/>
      <c r="U138" s="608"/>
      <c r="V138" s="285" t="str">
        <f t="array" ref="V138">IFERROR(IF(INDEX('Outcome Indicators - Section C'!E$30:E$121,MATCH('Print View'!$A137&amp;'Print View'!$V$81,'Outcome Indicators - Section C'!$A$30:$A$121&amp;'Outcome Indicators - Section C'!$C$30:$C$121,0))&lt;&gt;"",INDEX('Outcome Indicators - Section C'!E$30:E$121,MATCH('Print View'!$A137&amp;'Print View'!$V$81,'Outcome Indicators - Section C'!$A$30:$A$121&amp;'Outcome Indicators - Section C'!$C$30:$C$121,0)),""),"")</f>
        <v/>
      </c>
      <c r="W138" s="604"/>
      <c r="X138" s="606"/>
      <c r="Y138" s="608"/>
      <c r="Z138" s="285" t="str">
        <f t="array" ref="Z138">IFERROR(IF(INDEX('Outcome Indicators - Section C'!E$30:E$121,MATCH('Print View'!$A137&amp;'Print View'!$Z$81,'Outcome Indicators - Section C'!$A$30:$A$121&amp;'Outcome Indicators - Section C'!$C$30:$C$121,0))&lt;&gt;"",INDEX('Outcome Indicators - Section C'!E$30:E$121,MATCH('Print View'!$A137&amp;'Print View'!$Z$81,'Outcome Indicators - Section C'!$A$30:$A$121&amp;'Outcome Indicators - Section C'!$C$30:$C$121,0)),""),"")</f>
        <v/>
      </c>
      <c r="AA138" s="604"/>
      <c r="AB138" s="606"/>
      <c r="AC138" s="608"/>
      <c r="AD138" s="277"/>
      <c r="AE138" s="258"/>
      <c r="AF138" s="258"/>
      <c r="AG138" s="258"/>
      <c r="AH138" s="258"/>
      <c r="AI138" s="267"/>
      <c r="AJ138" s="664"/>
    </row>
    <row r="139" spans="1:36" s="229" customFormat="1" ht="28.8" x14ac:dyDescent="0.55000000000000004">
      <c r="A139" s="609">
        <v>10</v>
      </c>
      <c r="B139" s="610" t="str">
        <f>IFERROR(IF(INDEX('Outcome Indicators - Section C'!B$10:B$26,MATCH('Print View'!$A139,'Outcome Indicators - Section C'!$A$10:$A$26,0))&lt;&gt;"",INDEX('Outcome Indicators - Section C'!B$10:B$26,MATCH('Print View'!$A139,'Outcome Indicators - Section C'!$A$10:$A$26,0)),""),"")</f>
        <v/>
      </c>
      <c r="C139" s="610" t="str">
        <f>IFERROR(IF(INDEX('Outcome Indicators - Section C'!C$10:C$26,MATCH('Print View'!$A139,'Outcome Indicators - Section C'!$A$10:$A$26,0))&lt;&gt;"",INDEX('Outcome Indicators - Section C'!C$10:C$26,MATCH('Print View'!$A139,'Outcome Indicators - Section C'!$A$10:$A$26,0)),""),"")</f>
        <v/>
      </c>
      <c r="D139" s="610" t="str">
        <f>IFERROR(IF(INDEX('Outcome Indicators - Section C'!D$10:D$26,MATCH('Print View'!$A139,'Outcome Indicators - Section C'!$A$10:$A$26,0))&lt;&gt;"",INDEX('Outcome Indicators - Section C'!D$10:D$26,MATCH('Print View'!$A139,'Outcome Indicators - Section C'!$A$10:$A$26,0)),""),"")</f>
        <v/>
      </c>
      <c r="E139" s="610" t="str">
        <f>IFERROR(IF(INDEX('Outcome Indicators - Section C'!E$10:E$26,MATCH('Print View'!$A139,'Outcome Indicators - Section C'!$A$10:$A$26,0))&lt;&gt;"",INDEX('Outcome Indicators - Section C'!E$10:E$26,MATCH('Print View'!$A139,'Outcome Indicators - Section C'!$A$10:$A$26,0)),""),"")</f>
        <v/>
      </c>
      <c r="F139" s="610" t="str">
        <f>IFERROR(IF(INDEX('Outcome Indicators - Section C'!F$10:F$26,MATCH('Print View'!$A139,'Outcome Indicators - Section C'!$A$10:$A$26,0))&lt;&gt;"",INDEX('Outcome Indicators - Section C'!F$10:F$26,MATCH('Print View'!$A139,'Outcome Indicators - Section C'!$A$10:$A$26,0)),""),"")</f>
        <v/>
      </c>
      <c r="G139" s="610" t="str">
        <f>IFERROR(IF(INDEX('Outcome Indicators - Section C'!G$10:G$26,MATCH('Print View'!$A139,'Outcome Indicators - Section C'!$A$10:$A$26,0))&lt;&gt;"",INDEX('Outcome Indicators - Section C'!G$10:G$26,MATCH('Print View'!$A139,'Outcome Indicators - Section C'!$A$10:$A$26,0)),""),"")</f>
        <v/>
      </c>
      <c r="H139" s="610" t="str">
        <f>IFERROR(IF(INDEX('Outcome Indicators - Section C'!H$10:H$26,MATCH('Print View'!$A139,'Outcome Indicators - Section C'!$A$10:$A$26,0))&lt;&gt;"",INDEX('Outcome Indicators - Section C'!H$10:H$26,MATCH('Print View'!$A139,'Outcome Indicators - Section C'!$A$10:$A$26,0)),""),"")</f>
        <v/>
      </c>
      <c r="I139" s="612">
        <f>IFERROR(IF(INDEX('Outcome Indicators - Section C'!A$10:A$26,MATCH('Print View'!$A139,'Outcome Indicators - Section C'!$A$10:$A$26,0))&lt;&gt;"",INDEX('Outcome Indicators - Section C'!A$10:A$26,MATCH('Print View'!$A139,'Outcome Indicators - Section C'!$A$10:$A$26,0)),""),"")</f>
        <v>10</v>
      </c>
      <c r="J139" s="312" t="str">
        <f t="array" ref="J139">IFERROR(IF(INDEX('Outcome Indicators - Section C'!D$30:D$121,MATCH('Print View'!$A139&amp;'Print View'!$J$81,'Outcome Indicators - Section C'!$A$30:$A$121&amp;'Outcome Indicators - Section C'!$C$30:$C$121,0))&lt;&gt;"",INDEX('Outcome Indicators - Section C'!D$30:D$121,MATCH('Print View'!$A139&amp;'Print View'!$J$81,'Outcome Indicators - Section C'!$A$30:$A$121&amp;'Outcome Indicators - Section C'!$C$30:$C$121,0)),""),"")</f>
        <v/>
      </c>
      <c r="K139" s="656" t="str">
        <f t="array" ref="K139">IFERROR(IF(INDEX('Outcome Indicators - Section C'!F$30:F$121,MATCH('Print View'!$A139&amp;'Print View'!$J$81,'Outcome Indicators - Section C'!$A$30:$A$121&amp;'Outcome Indicators - Section C'!$C$30:$C$121,0))&lt;&gt;"",INDEX('Outcome Indicators - Section C'!F$30:F$121,MATCH('Print View'!$A139&amp;'Print View'!$J$81,'Outcome Indicators - Section C'!$A$30:$A$121&amp;'Outcome Indicators - Section C'!$C$30:$C$121,0)),""),"")</f>
        <v/>
      </c>
      <c r="L139" s="658" t="str">
        <f t="array" ref="L139">IFERROR(IF(INDEX('Outcome Indicators - Section C'!G$30:G$121,MATCH('Print View'!$A139&amp;'Print View'!$J$81,'Outcome Indicators - Section C'!$A$30:$A$121&amp;'Outcome Indicators - Section C'!$C$30:$C$121,0))&lt;&gt;"",INDEX('Outcome Indicators - Section C'!G$30:G$121,MATCH('Print View'!$A139&amp;'Print View'!$J$81,'Outcome Indicators - Section C'!$A$30:$A$121&amp;'Outcome Indicators - Section C'!$C$30:$C$121,0)),""),"")</f>
        <v/>
      </c>
      <c r="M139" s="660" t="str">
        <f t="array" ref="M139">IFERROR(IF(INDEX('Outcome Indicators - Section C'!H$30:H$121,MATCH('Print View'!$A139&amp;'Print View'!$J$81,'Outcome Indicators - Section C'!$A$30:$A$121&amp;'Outcome Indicators - Section C'!$C$30:$C$121,0))&lt;&gt;"",INDEX('Outcome Indicators - Section C'!H$30:H$121,MATCH('Print View'!$A139&amp;'Print View'!$J$81,'Outcome Indicators - Section C'!$A$30:$A$121&amp;'Outcome Indicators - Section C'!$C$30:$C$121,0)),""),"")</f>
        <v/>
      </c>
      <c r="N139" s="312" t="str">
        <f t="array" ref="N139">IFERROR(IF(INDEX('Outcome Indicators - Section C'!D$30:D$121,MATCH('Print View'!$A139&amp;'Print View'!$N$81,'Outcome Indicators - Section C'!$A$30:$A$121&amp;'Outcome Indicators - Section C'!$C$30:$C$121,0))&lt;&gt;"",INDEX('Outcome Indicators - Section C'!D$30:D$121,MATCH('Print View'!$A139&amp;'Print View'!$N$81,'Outcome Indicators - Section C'!$A$30:$A$121&amp;'Outcome Indicators - Section C'!$C$30:$C$121,0)),""),"")</f>
        <v/>
      </c>
      <c r="O139" s="656" t="str">
        <f t="array" ref="O139">IFERROR(IF(INDEX('Outcome Indicators - Section C'!F$30:F$121,MATCH('Print View'!$A139&amp;'Print View'!$N$81,'Outcome Indicators - Section C'!$A$30:$A$121&amp;'Outcome Indicators - Section C'!$C$30:$C$121,0))&lt;&gt;"",INDEX('Outcome Indicators - Section C'!F$30:F$121,MATCH('Print View'!$A139&amp;'Print View'!$N$81,'Outcome Indicators - Section C'!$A$30:$A$121&amp;'Outcome Indicators - Section C'!$C$30:$C$121,0)),""),"")</f>
        <v/>
      </c>
      <c r="P139" s="658" t="str">
        <f t="array" ref="P139">IFERROR(IF(INDEX('Outcome Indicators - Section C'!G$30:G$121,MATCH('Print View'!$A139&amp;'Print View'!$N$81,'Outcome Indicators - Section C'!$A$30:$A$121&amp;'Outcome Indicators - Section C'!$C$30:$C$121,0))&lt;&gt;"",INDEX('Outcome Indicators - Section C'!G$30:G$121,MATCH('Print View'!$A139&amp;'Print View'!$N$81,'Outcome Indicators - Section C'!$A$30:$A$121&amp;'Outcome Indicators - Section C'!$C$30:$C$121,0)),""),"")</f>
        <v/>
      </c>
      <c r="Q139" s="660" t="str">
        <f t="array" ref="Q139">IFERROR(IF(INDEX('Outcome Indicators - Section C'!H$30:H$121,MATCH('Print View'!$A139&amp;'Print View'!$N$81,'Outcome Indicators - Section C'!$A$30:$A$121&amp;'Outcome Indicators - Section C'!$C$30:$C$121,0))&lt;&gt;"",INDEX('Outcome Indicators - Section C'!H$30:H$121,MATCH('Print View'!$A139&amp;'Print View'!$N$81,'Outcome Indicators - Section C'!$A$30:$A$121&amp;'Outcome Indicators - Section C'!$C$30:$C$121,0)),""),"")</f>
        <v/>
      </c>
      <c r="R139" s="312" t="str">
        <f t="array" ref="R139">IFERROR(IF(INDEX('Outcome Indicators - Section C'!D$30:D$121,MATCH('Print View'!$A139&amp;'Print View'!$R$81,'Outcome Indicators - Section C'!$A$30:$A$121&amp;'Outcome Indicators - Section C'!$C$30:$C$121,0))&lt;&gt;"",INDEX('Outcome Indicators - Section C'!D$30:D$121,MATCH('Print View'!$A139&amp;'Print View'!$R$81,'Outcome Indicators - Section C'!$A$30:$A$121&amp;'Outcome Indicators - Section C'!$C$30:$C$121,0)),""),"")</f>
        <v/>
      </c>
      <c r="S139" s="656" t="str">
        <f t="array" ref="S139">IFERROR(IF(INDEX('Outcome Indicators - Section C'!F$30:F$121,MATCH('Print View'!$A139&amp;'Print View'!$R$81,'Outcome Indicators - Section C'!$A$30:$A$121&amp;'Outcome Indicators - Section C'!$C$30:$C$121,0))&lt;&gt;"",INDEX('Outcome Indicators - Section C'!F$30:F$121,MATCH('Print View'!$A139&amp;'Print View'!$R$81,'Outcome Indicators - Section C'!$A$30:$A$121&amp;'Outcome Indicators - Section C'!$C$30:$C$121,0)),""),"")</f>
        <v/>
      </c>
      <c r="T139" s="658" t="str">
        <f t="array" ref="T139">IFERROR(IF(INDEX('Outcome Indicators - Section C'!G$30:G$121,MATCH('Print View'!$A139&amp;'Print View'!$R$81,'Outcome Indicators - Section C'!$A$30:$A$121&amp;'Outcome Indicators - Section C'!$C$30:$C$121,0))&lt;&gt;"",INDEX('Outcome Indicators - Section C'!G$30:G$121,MATCH('Print View'!$A139&amp;'Print View'!$R$81,'Outcome Indicators - Section C'!$A$30:$A$121&amp;'Outcome Indicators - Section C'!$C$30:$C$121,0)),""),"")</f>
        <v/>
      </c>
      <c r="U139" s="660" t="str">
        <f t="array" ref="U139">IFERROR(IF(INDEX('Outcome Indicators - Section C'!H$30:H$121,MATCH('Print View'!$A139&amp;'Print View'!$R$81,'Outcome Indicators - Section C'!$A$30:$A$121&amp;'Outcome Indicators - Section C'!$C$30:$C$121,0))&lt;&gt;"",INDEX('Outcome Indicators - Section C'!H$30:H$121,MATCH('Print View'!$A139&amp;'Print View'!$R$81,'Outcome Indicators - Section C'!$A$30:$A$121&amp;'Outcome Indicators - Section C'!$C$30:$C$121,0)),""),"")</f>
        <v/>
      </c>
      <c r="V139" s="312" t="str">
        <f t="array" ref="V139">IFERROR(IF(INDEX('Outcome Indicators - Section C'!D$30:D$121,MATCH('Print View'!$A139&amp;'Print View'!$V$81,'Outcome Indicators - Section C'!$A$30:$A$121&amp;'Outcome Indicators - Section C'!$C$30:$C$121,0))&lt;&gt;"",INDEX('Outcome Indicators - Section C'!D$30:D$121,MATCH('Print View'!$A139&amp;'Print View'!$V$81,'Outcome Indicators - Section C'!$A$30:$A$121&amp;'Outcome Indicators - Section C'!$C$30:$C$121,0)),""),"")</f>
        <v/>
      </c>
      <c r="W139" s="656" t="str">
        <f t="array" ref="W139">IFERROR(IF(INDEX('Outcome Indicators - Section C'!F$30:F$121,MATCH('Print View'!$A139&amp;'Print View'!$V$81,'Outcome Indicators - Section C'!$A$30:$A$121&amp;'Outcome Indicators - Section C'!$C$30:$C$121,0))&lt;&gt;"",INDEX('Outcome Indicators - Section C'!F$30:F$121,MATCH('Print View'!$A139&amp;'Print View'!$V$81,'Outcome Indicators - Section C'!$A$30:$A$121&amp;'Outcome Indicators - Section C'!$C$30:$C$121,0)),""),"")</f>
        <v/>
      </c>
      <c r="X139" s="658" t="str">
        <f t="array" ref="X139">IFERROR(IF(INDEX('Outcome Indicators - Section C'!G$30:G$121,MATCH('Print View'!$A139&amp;'Print View'!$V$81,'Outcome Indicators - Section C'!$A$30:$A$121&amp;'Outcome Indicators - Section C'!$C$30:$C$121,0))&lt;&gt;"",INDEX('Outcome Indicators - Section C'!G$30:G$121,MATCH('Print View'!$A139&amp;'Print View'!$V$81,'Outcome Indicators - Section C'!$A$30:$A$121&amp;'Outcome Indicators - Section C'!$C$30:$C$121,0)),""),"")</f>
        <v/>
      </c>
      <c r="Y139" s="660" t="str">
        <f t="array" ref="Y139">IFERROR(IF(INDEX('Outcome Indicators - Section C'!H$30:H$121,MATCH('Print View'!$A139&amp;'Print View'!$V$81,'Outcome Indicators - Section C'!$A$30:$A$121&amp;'Outcome Indicators - Section C'!$C$30:$C$121,0))&lt;&gt;"",INDEX('Outcome Indicators - Section C'!H$30:H$121,MATCH('Print View'!$A139&amp;'Print View'!$V$81,'Outcome Indicators - Section C'!$A$30:$A$121&amp;'Outcome Indicators - Section C'!$C$30:$C$121,0)),""),"")</f>
        <v/>
      </c>
      <c r="Z139" s="312" t="str">
        <f t="array" ref="Z139">IFERROR(IF(INDEX('Outcome Indicators - Section C'!D$30:D$121,MATCH('Print View'!$A139&amp;'Print View'!$Z$81,'Outcome Indicators - Section C'!$A$30:$A$121&amp;'Outcome Indicators - Section C'!$C$30:$C$121,0))&lt;&gt;"",INDEX('Outcome Indicators - Section C'!D$30:D$121,MATCH('Print View'!$A139&amp;'Print View'!$Z$81,'Outcome Indicators - Section C'!$A$30:$A$121&amp;'Outcome Indicators - Section C'!$C$30:$C$121,0)),""),"")</f>
        <v/>
      </c>
      <c r="AA139" s="656" t="str">
        <f t="array" ref="AA139">IFERROR(IF(INDEX('Outcome Indicators - Section C'!F$30:F$121,MATCH('Print View'!$A139&amp;'Print View'!$Z$81,'Outcome Indicators - Section C'!$A$30:$A$121&amp;'Outcome Indicators - Section C'!$C$30:$C$121,0))&lt;&gt;"",INDEX('Outcome Indicators - Section C'!F$30:F$121,MATCH('Print View'!$A139&amp;'Print View'!$Z$81,'Outcome Indicators - Section C'!$A$30:$A$121&amp;'Outcome Indicators - Section C'!$C$30:$C$121,0)),""),"")</f>
        <v/>
      </c>
      <c r="AB139" s="658" t="str">
        <f t="array" ref="AB139">IFERROR(IF(INDEX('Outcome Indicators - Section C'!G$30:G$121,MATCH('Print View'!$A139&amp;'Print View'!$Z$81,'Outcome Indicators - Section C'!$A$30:$A$121&amp;'Outcome Indicators - Section C'!$C$30:$C$121,0))&lt;&gt;"",INDEX('Outcome Indicators - Section C'!G$30:G$121,MATCH('Print View'!$A139&amp;'Print View'!$Z$81,'Outcome Indicators - Section C'!$A$30:$A$121&amp;'Outcome Indicators - Section C'!$C$30:$C$121,0)),""),"")</f>
        <v/>
      </c>
      <c r="AC139" s="660" t="str">
        <f t="array" ref="AC139">IFERROR(IF(INDEX('Outcome Indicators - Section C'!H$30:H$121,MATCH('Print View'!$A139&amp;'Print View'!$Z$81,'Outcome Indicators - Section C'!$A$30:$A$121&amp;'Outcome Indicators - Section C'!$C$30:$C$121,0))&lt;&gt;"",INDEX('Outcome Indicators - Section C'!H$30:H$121,MATCH('Print View'!$A139&amp;'Print View'!$Z$81,'Outcome Indicators - Section C'!$A$30:$A$121&amp;'Outcome Indicators - Section C'!$C$30:$C$121,0)),""),"")</f>
        <v/>
      </c>
      <c r="AD139" s="278"/>
      <c r="AE139" s="260"/>
      <c r="AF139" s="260"/>
      <c r="AG139" s="260"/>
      <c r="AH139" s="260"/>
      <c r="AI139" s="260"/>
      <c r="AJ139" s="261"/>
    </row>
    <row r="140" spans="1:36" s="229" customFormat="1" ht="15.75" customHeight="1" x14ac:dyDescent="0.3">
      <c r="A140" s="609"/>
      <c r="B140" s="611"/>
      <c r="C140" s="611"/>
      <c r="D140" s="611"/>
      <c r="E140" s="611"/>
      <c r="F140" s="611"/>
      <c r="G140" s="611"/>
      <c r="H140" s="611"/>
      <c r="I140" s="613"/>
      <c r="J140" s="313" t="str">
        <f t="array" ref="J140">IFERROR(IF(INDEX('Outcome Indicators - Section C'!E$30:E$121,MATCH('Print View'!$A139&amp;'Print View'!$J$81,'Outcome Indicators - Section C'!$A$30:$A$121&amp;'Outcome Indicators - Section C'!$C$30:$C$121,0))&lt;&gt;"",INDEX('Outcome Indicators - Section C'!E$30:E$121,MATCH('Print View'!$A139&amp;'Print View'!$J$81,'Outcome Indicators - Section C'!$A$30:$A$121&amp;'Outcome Indicators - Section C'!$C$30:$C$121,0)),""),"")</f>
        <v/>
      </c>
      <c r="K140" s="657"/>
      <c r="L140" s="659"/>
      <c r="M140" s="661"/>
      <c r="N140" s="313" t="str">
        <f t="array" ref="N140">IFERROR(IF(INDEX('Outcome Indicators - Section C'!E$30:E$121,MATCH('Print View'!$A139&amp;'Print View'!$N$81,'Outcome Indicators - Section C'!$A$30:$A$121&amp;'Outcome Indicators - Section C'!$C$30:$C$121,0))&lt;&gt;"",INDEX('Outcome Indicators - Section C'!E$30:E$121,MATCH('Print View'!$A139&amp;'Print View'!$N$81,'Outcome Indicators - Section C'!$A$30:$A$121&amp;'Outcome Indicators - Section C'!$C$30:$C$121,0)),""),"")</f>
        <v/>
      </c>
      <c r="O140" s="657"/>
      <c r="P140" s="659"/>
      <c r="Q140" s="661"/>
      <c r="R140" s="313" t="str">
        <f t="array" ref="R140">IFERROR(IF(INDEX('Outcome Indicators - Section C'!E$30:E$121,MATCH('Print View'!$A139&amp;'Print View'!$R$81,'Outcome Indicators - Section C'!$A$30:$A$121&amp;'Outcome Indicators - Section C'!$C$30:$C$121,0))&lt;&gt;"",INDEX('Outcome Indicators - Section C'!E$30:E$121,MATCH('Print View'!$A139&amp;'Print View'!$R$81,'Outcome Indicators - Section C'!$A$30:$A$121&amp;'Outcome Indicators - Section C'!$C$30:$C$121,0)),""),"")</f>
        <v/>
      </c>
      <c r="S140" s="657"/>
      <c r="T140" s="659"/>
      <c r="U140" s="661"/>
      <c r="V140" s="313" t="str">
        <f t="array" ref="V140">IFERROR(IF(INDEX('Outcome Indicators - Section C'!E$30:E$121,MATCH('Print View'!$A139&amp;'Print View'!$V$81,'Outcome Indicators - Section C'!$A$30:$A$121&amp;'Outcome Indicators - Section C'!$C$30:$C$121,0))&lt;&gt;"",INDEX('Outcome Indicators - Section C'!E$30:E$121,MATCH('Print View'!$A139&amp;'Print View'!$V$81,'Outcome Indicators - Section C'!$A$30:$A$121&amp;'Outcome Indicators - Section C'!$C$30:$C$121,0)),""),"")</f>
        <v/>
      </c>
      <c r="W140" s="657"/>
      <c r="X140" s="659"/>
      <c r="Y140" s="661"/>
      <c r="Z140" s="313" t="str">
        <f t="array" ref="Z140">IFERROR(IF(INDEX('Outcome Indicators - Section C'!E$30:E$121,MATCH('Print View'!$A139&amp;'Print View'!$Z$81,'Outcome Indicators - Section C'!$A$30:$A$121&amp;'Outcome Indicators - Section C'!$C$30:$C$121,0))&lt;&gt;"",INDEX('Outcome Indicators - Section C'!E$30:E$121,MATCH('Print View'!$A139&amp;'Print View'!$Z$81,'Outcome Indicators - Section C'!$A$30:$A$121&amp;'Outcome Indicators - Section C'!$C$30:$C$121,0)),""),"")</f>
        <v/>
      </c>
      <c r="AA140" s="657"/>
      <c r="AB140" s="659"/>
      <c r="AC140" s="661"/>
      <c r="AD140" s="279"/>
      <c r="AE140" s="262"/>
      <c r="AF140" s="262"/>
      <c r="AG140" s="262"/>
      <c r="AH140" s="262"/>
      <c r="AI140" s="262"/>
      <c r="AJ140" s="263"/>
    </row>
    <row r="141" spans="1:36" s="229" customFormat="1" ht="28.8" x14ac:dyDescent="0.55000000000000004">
      <c r="A141" s="653">
        <v>11</v>
      </c>
      <c r="B141" s="654" t="str">
        <f>IFERROR(IF(INDEX('Outcome Indicators - Section C'!B$10:B$26,MATCH('Print View'!$A141,'Outcome Indicators - Section C'!$A$10:$A$26,0))&lt;&gt;"",INDEX('Outcome Indicators - Section C'!B$10:B$26,MATCH('Print View'!$A141,'Outcome Indicators - Section C'!$A$10:$A$26,0)),""),"")</f>
        <v/>
      </c>
      <c r="C141" s="654" t="str">
        <f>IFERROR(IF(INDEX('Outcome Indicators - Section C'!C$10:C$26,MATCH('Print View'!$A141,'Outcome Indicators - Section C'!$A$10:$A$26,0))&lt;&gt;"",INDEX('Outcome Indicators - Section C'!C$10:C$26,MATCH('Print View'!$A141,'Outcome Indicators - Section C'!$A$10:$A$26,0)),""),"")</f>
        <v/>
      </c>
      <c r="D141" s="654" t="str">
        <f>IFERROR(IF(INDEX('Outcome Indicators - Section C'!D$10:D$26,MATCH('Print View'!$A141,'Outcome Indicators - Section C'!$A$10:$A$26,0))&lt;&gt;"",INDEX('Outcome Indicators - Section C'!D$10:D$26,MATCH('Print View'!$A141,'Outcome Indicators - Section C'!$A$10:$A$26,0)),""),"")</f>
        <v/>
      </c>
      <c r="E141" s="654" t="str">
        <f>IFERROR(IF(INDEX('Outcome Indicators - Section C'!E$10:E$26,MATCH('Print View'!$A141,'Outcome Indicators - Section C'!$A$10:$A$26,0))&lt;&gt;"",INDEX('Outcome Indicators - Section C'!E$10:E$26,MATCH('Print View'!$A141,'Outcome Indicators - Section C'!$A$10:$A$26,0)),""),"")</f>
        <v/>
      </c>
      <c r="F141" s="654" t="str">
        <f>IFERROR(IF(INDEX('Outcome Indicators - Section C'!F$10:F$26,MATCH('Print View'!$A141,'Outcome Indicators - Section C'!$A$10:$A$26,0))&lt;&gt;"",INDEX('Outcome Indicators - Section C'!F$10:F$26,MATCH('Print View'!$A141,'Outcome Indicators - Section C'!$A$10:$A$26,0)),""),"")</f>
        <v/>
      </c>
      <c r="G141" s="654" t="str">
        <f>IFERROR(IF(INDEX('Outcome Indicators - Section C'!G$10:G$26,MATCH('Print View'!$A141,'Outcome Indicators - Section C'!$A$10:$A$26,0))&lt;&gt;"",INDEX('Outcome Indicators - Section C'!G$10:G$26,MATCH('Print View'!$A141,'Outcome Indicators - Section C'!$A$10:$A$26,0)),""),"")</f>
        <v/>
      </c>
      <c r="H141" s="662" t="str">
        <f>IFERROR(IF(INDEX('Outcome Indicators - Section C'!H$10:H$26,MATCH('Print View'!$A141,'Outcome Indicators - Section C'!$A$10:$A$26,0))&lt;&gt;"",INDEX('Outcome Indicators - Section C'!H$10:H$26,MATCH('Print View'!$A141,'Outcome Indicators - Section C'!$A$10:$A$26,0)),""),"")</f>
        <v/>
      </c>
      <c r="I141" s="607">
        <f>IFERROR(IF(INDEX('Outcome Indicators - Section C'!A$10:A$26,MATCH('Print View'!$A141,'Outcome Indicators - Section C'!$A$10:$A$26,0))&lt;&gt;"",INDEX('Outcome Indicators - Section C'!A$10:A$26,MATCH('Print View'!$A141,'Outcome Indicators - Section C'!$A$10:$A$26,0)),""),"")</f>
        <v>11</v>
      </c>
      <c r="J141" s="284" t="str">
        <f t="array" ref="J141">IFERROR(IF(INDEX('Outcome Indicators - Section C'!D$30:D$121,MATCH('Print View'!$A141&amp;'Print View'!$J$81,'Outcome Indicators - Section C'!$A$30:$A$121&amp;'Outcome Indicators - Section C'!$C$30:$C$121,0))&lt;&gt;"",INDEX('Outcome Indicators - Section C'!D$30:D$121,MATCH('Print View'!$A141&amp;'Print View'!$J$81,'Outcome Indicators - Section C'!$A$30:$A$121&amp;'Outcome Indicators - Section C'!$C$30:$C$121,0)),""),"")</f>
        <v/>
      </c>
      <c r="K141" s="603" t="str">
        <f t="array" ref="K141">IFERROR(IF(INDEX('Outcome Indicators - Section C'!F$30:F$121,MATCH('Print View'!$A141&amp;'Print View'!$J$81,'Outcome Indicators - Section C'!$A$30:$A$121&amp;'Outcome Indicators - Section C'!$C$30:$C$121,0))&lt;&gt;"",INDEX('Outcome Indicators - Section C'!F$30:F$121,MATCH('Print View'!$A141&amp;'Print View'!$J$81,'Outcome Indicators - Section C'!$A$30:$A$121&amp;'Outcome Indicators - Section C'!$C$30:$C$121,0)),""),"")</f>
        <v/>
      </c>
      <c r="L141" s="605" t="str">
        <f t="array" ref="L141">IFERROR(IF(INDEX('Outcome Indicators - Section C'!G$30:G$121,MATCH('Print View'!$A141&amp;'Print View'!$J$81,'Outcome Indicators - Section C'!$A$30:$A$121&amp;'Outcome Indicators - Section C'!$C$30:$C$121,0))&lt;&gt;"",INDEX('Outcome Indicators - Section C'!G$30:G$121,MATCH('Print View'!$A141&amp;'Print View'!$J$81,'Outcome Indicators - Section C'!$A$30:$A$121&amp;'Outcome Indicators - Section C'!$C$30:$C$121,0)),""),"")</f>
        <v/>
      </c>
      <c r="M141" s="607" t="str">
        <f t="array" ref="M141">IFERROR(IF(INDEX('Outcome Indicators - Section C'!H$30:H$121,MATCH('Print View'!$A141&amp;'Print View'!$J$81,'Outcome Indicators - Section C'!$A$30:$A$121&amp;'Outcome Indicators - Section C'!$C$30:$C$121,0))&lt;&gt;"",INDEX('Outcome Indicators - Section C'!H$30:H$121,MATCH('Print View'!$A141&amp;'Print View'!$J$81,'Outcome Indicators - Section C'!$A$30:$A$121&amp;'Outcome Indicators - Section C'!$C$30:$C$121,0)),""),"")</f>
        <v/>
      </c>
      <c r="N141" s="284" t="str">
        <f t="array" ref="N141">IFERROR(IF(INDEX('Outcome Indicators - Section C'!D$30:D$121,MATCH('Print View'!$A141&amp;'Print View'!$N$81,'Outcome Indicators - Section C'!$A$30:$A$121&amp;'Outcome Indicators - Section C'!$C$30:$C$121,0))&lt;&gt;"",INDEX('Outcome Indicators - Section C'!D$30:D$121,MATCH('Print View'!$A141&amp;'Print View'!$N$81,'Outcome Indicators - Section C'!$A$30:$A$121&amp;'Outcome Indicators - Section C'!$C$30:$C$121,0)),""),"")</f>
        <v/>
      </c>
      <c r="O141" s="603" t="str">
        <f t="array" ref="O141">IFERROR(IF(INDEX('Outcome Indicators - Section C'!F$30:F$121,MATCH('Print View'!$A141&amp;'Print View'!$N$81,'Outcome Indicators - Section C'!$A$30:$A$121&amp;'Outcome Indicators - Section C'!$C$30:$C$121,0))&lt;&gt;"",INDEX('Outcome Indicators - Section C'!F$30:F$121,MATCH('Print View'!$A141&amp;'Print View'!$N$81,'Outcome Indicators - Section C'!$A$30:$A$121&amp;'Outcome Indicators - Section C'!$C$30:$C$121,0)),""),"")</f>
        <v/>
      </c>
      <c r="P141" s="605" t="str">
        <f t="array" ref="P141">IFERROR(IF(INDEX('Outcome Indicators - Section C'!G$30:G$121,MATCH('Print View'!$A141&amp;'Print View'!$N$81,'Outcome Indicators - Section C'!$A$30:$A$121&amp;'Outcome Indicators - Section C'!$C$30:$C$121,0))&lt;&gt;"",INDEX('Outcome Indicators - Section C'!G$30:G$121,MATCH('Print View'!$A141&amp;'Print View'!$N$81,'Outcome Indicators - Section C'!$A$30:$A$121&amp;'Outcome Indicators - Section C'!$C$30:$C$121,0)),""),"")</f>
        <v/>
      </c>
      <c r="Q141" s="607" t="str">
        <f t="array" ref="Q141">IFERROR(IF(INDEX('Outcome Indicators - Section C'!H$30:H$121,MATCH('Print View'!$A141&amp;'Print View'!$N$81,'Outcome Indicators - Section C'!$A$30:$A$121&amp;'Outcome Indicators - Section C'!$C$30:$C$121,0))&lt;&gt;"",INDEX('Outcome Indicators - Section C'!H$30:H$121,MATCH('Print View'!$A141&amp;'Print View'!$N$81,'Outcome Indicators - Section C'!$A$30:$A$121&amp;'Outcome Indicators - Section C'!$C$30:$C$121,0)),""),"")</f>
        <v/>
      </c>
      <c r="R141" s="284" t="str">
        <f t="array" ref="R141">IFERROR(IF(INDEX('Outcome Indicators - Section C'!D$30:D$121,MATCH('Print View'!$A141&amp;'Print View'!$R$81,'Outcome Indicators - Section C'!$A$30:$A$121&amp;'Outcome Indicators - Section C'!$C$30:$C$121,0))&lt;&gt;"",INDEX('Outcome Indicators - Section C'!D$30:D$121,MATCH('Print View'!$A141&amp;'Print View'!$R$81,'Outcome Indicators - Section C'!$A$30:$A$121&amp;'Outcome Indicators - Section C'!$C$30:$C$121,0)),""),"")</f>
        <v/>
      </c>
      <c r="S141" s="603" t="str">
        <f t="array" ref="S141">IFERROR(IF(INDEX('Outcome Indicators - Section C'!F$30:F$121,MATCH('Print View'!$A141&amp;'Print View'!$R$81,'Outcome Indicators - Section C'!$A$30:$A$121&amp;'Outcome Indicators - Section C'!$C$30:$C$121,0))&lt;&gt;"",INDEX('Outcome Indicators - Section C'!F$30:F$121,MATCH('Print View'!$A141&amp;'Print View'!$R$81,'Outcome Indicators - Section C'!$A$30:$A$121&amp;'Outcome Indicators - Section C'!$C$30:$C$121,0)),""),"")</f>
        <v/>
      </c>
      <c r="T141" s="605" t="str">
        <f t="array" ref="T141">IFERROR(IF(INDEX('Outcome Indicators - Section C'!G$30:G$121,MATCH('Print View'!$A141&amp;'Print View'!$R$81,'Outcome Indicators - Section C'!$A$30:$A$121&amp;'Outcome Indicators - Section C'!$C$30:$C$121,0))&lt;&gt;"",INDEX('Outcome Indicators - Section C'!G$30:G$121,MATCH('Print View'!$A141&amp;'Print View'!$R$81,'Outcome Indicators - Section C'!$A$30:$A$121&amp;'Outcome Indicators - Section C'!$C$30:$C$121,0)),""),"")</f>
        <v/>
      </c>
      <c r="U141" s="607" t="str">
        <f t="array" ref="U141">IFERROR(IF(INDEX('Outcome Indicators - Section C'!H$30:H$121,MATCH('Print View'!$A141&amp;'Print View'!$R$81,'Outcome Indicators - Section C'!$A$30:$A$121&amp;'Outcome Indicators - Section C'!$C$30:$C$121,0))&lt;&gt;"",INDEX('Outcome Indicators - Section C'!H$30:H$121,MATCH('Print View'!$A141&amp;'Print View'!$R$81,'Outcome Indicators - Section C'!$A$30:$A$121&amp;'Outcome Indicators - Section C'!$C$30:$C$121,0)),""),"")</f>
        <v/>
      </c>
      <c r="V141" s="284" t="str">
        <f t="array" ref="V141">IFERROR(IF(INDEX('Outcome Indicators - Section C'!D$30:D$121,MATCH('Print View'!$A141&amp;'Print View'!$V$81,'Outcome Indicators - Section C'!$A$30:$A$121&amp;'Outcome Indicators - Section C'!$C$30:$C$121,0))&lt;&gt;"",INDEX('Outcome Indicators - Section C'!D$30:D$121,MATCH('Print View'!$A141&amp;'Print View'!$V$81,'Outcome Indicators - Section C'!$A$30:$A$121&amp;'Outcome Indicators - Section C'!$C$30:$C$121,0)),""),"")</f>
        <v/>
      </c>
      <c r="W141" s="603" t="str">
        <f t="array" ref="W141">IFERROR(IF(INDEX('Outcome Indicators - Section C'!F$30:F$121,MATCH('Print View'!$A141&amp;'Print View'!$V$81,'Outcome Indicators - Section C'!$A$30:$A$121&amp;'Outcome Indicators - Section C'!$C$30:$C$121,0))&lt;&gt;"",INDEX('Outcome Indicators - Section C'!F$30:F$121,MATCH('Print View'!$A141&amp;'Print View'!$V$81,'Outcome Indicators - Section C'!$A$30:$A$121&amp;'Outcome Indicators - Section C'!$C$30:$C$121,0)),""),"")</f>
        <v/>
      </c>
      <c r="X141" s="605" t="str">
        <f t="array" ref="X141">IFERROR(IF(INDEX('Outcome Indicators - Section C'!G$30:G$121,MATCH('Print View'!$A141&amp;'Print View'!$V$81,'Outcome Indicators - Section C'!$A$30:$A$121&amp;'Outcome Indicators - Section C'!$C$30:$C$121,0))&lt;&gt;"",INDEX('Outcome Indicators - Section C'!G$30:G$121,MATCH('Print View'!$A141&amp;'Print View'!$V$81,'Outcome Indicators - Section C'!$A$30:$A$121&amp;'Outcome Indicators - Section C'!$C$30:$C$121,0)),""),"")</f>
        <v/>
      </c>
      <c r="Y141" s="607" t="str">
        <f t="array" ref="Y141">IFERROR(IF(INDEX('Outcome Indicators - Section C'!H$30:H$121,MATCH('Print View'!$A141&amp;'Print View'!$V$81,'Outcome Indicators - Section C'!$A$30:$A$121&amp;'Outcome Indicators - Section C'!$C$30:$C$121,0))&lt;&gt;"",INDEX('Outcome Indicators - Section C'!H$30:H$121,MATCH('Print View'!$A141&amp;'Print View'!$V$81,'Outcome Indicators - Section C'!$A$30:$A$121&amp;'Outcome Indicators - Section C'!$C$30:$C$121,0)),""),"")</f>
        <v/>
      </c>
      <c r="Z141" s="284" t="str">
        <f t="array" ref="Z141">IFERROR(IF(INDEX('Outcome Indicators - Section C'!D$30:D$121,MATCH('Print View'!$A141&amp;'Print View'!$Z$81,'Outcome Indicators - Section C'!$A$30:$A$121&amp;'Outcome Indicators - Section C'!$C$30:$C$121,0))&lt;&gt;"",INDEX('Outcome Indicators - Section C'!D$30:D$121,MATCH('Print View'!$A141&amp;'Print View'!$Z$81,'Outcome Indicators - Section C'!$A$30:$A$121&amp;'Outcome Indicators - Section C'!$C$30:$C$121,0)),""),"")</f>
        <v/>
      </c>
      <c r="AA141" s="603" t="str">
        <f t="array" ref="AA141">IFERROR(IF(INDEX('Outcome Indicators - Section C'!F$30:F$121,MATCH('Print View'!$A141&amp;'Print View'!$Z$81,'Outcome Indicators - Section C'!$A$30:$A$121&amp;'Outcome Indicators - Section C'!$C$30:$C$121,0))&lt;&gt;"",INDEX('Outcome Indicators - Section C'!F$30:F$121,MATCH('Print View'!$A141&amp;'Print View'!$Z$81,'Outcome Indicators - Section C'!$A$30:$A$121&amp;'Outcome Indicators - Section C'!$C$30:$C$121,0)),""),"")</f>
        <v/>
      </c>
      <c r="AB141" s="605" t="str">
        <f t="array" ref="AB141">IFERROR(IF(INDEX('Outcome Indicators - Section C'!G$30:G$121,MATCH('Print View'!$A141&amp;'Print View'!$Z$81,'Outcome Indicators - Section C'!$A$30:$A$121&amp;'Outcome Indicators - Section C'!$C$30:$C$121,0))&lt;&gt;"",INDEX('Outcome Indicators - Section C'!G$30:G$121,MATCH('Print View'!$A141&amp;'Print View'!$Z$81,'Outcome Indicators - Section C'!$A$30:$A$121&amp;'Outcome Indicators - Section C'!$C$30:$C$121,0)),""),"")</f>
        <v/>
      </c>
      <c r="AC141" s="607" t="str">
        <f t="array" ref="AC141">IFERROR(IF(INDEX('Outcome Indicators - Section C'!H$30:H$121,MATCH('Print View'!$A141&amp;'Print View'!$Z$81,'Outcome Indicators - Section C'!$A$30:$A$121&amp;'Outcome Indicators - Section C'!$C$30:$C$121,0))&lt;&gt;"",INDEX('Outcome Indicators - Section C'!H$30:H$121,MATCH('Print View'!$A141&amp;'Print View'!$Z$81,'Outcome Indicators - Section C'!$A$30:$A$121&amp;'Outcome Indicators - Section C'!$C$30:$C$121,0)),""),"")</f>
        <v/>
      </c>
      <c r="AD141" s="276"/>
      <c r="AE141" s="256"/>
      <c r="AF141" s="256"/>
      <c r="AG141" s="256"/>
      <c r="AH141" s="256"/>
      <c r="AI141" s="267"/>
      <c r="AJ141" s="664"/>
    </row>
    <row r="142" spans="1:36" s="229" customFormat="1" ht="15.75" customHeight="1" x14ac:dyDescent="0.3">
      <c r="A142" s="653"/>
      <c r="B142" s="655"/>
      <c r="C142" s="655"/>
      <c r="D142" s="655"/>
      <c r="E142" s="655"/>
      <c r="F142" s="655"/>
      <c r="G142" s="655"/>
      <c r="H142" s="663"/>
      <c r="I142" s="608"/>
      <c r="J142" s="285" t="str">
        <f t="array" ref="J142">IFERROR(IF(INDEX('Outcome Indicators - Section C'!E$30:E$121,MATCH('Print View'!$A141&amp;'Print View'!$J$81,'Outcome Indicators - Section C'!$A$30:$A$121&amp;'Outcome Indicators - Section C'!$C$30:$C$121,0))&lt;&gt;"",INDEX('Outcome Indicators - Section C'!E$30:E$121,MATCH('Print View'!$A141&amp;'Print View'!$J$81,'Outcome Indicators - Section C'!$A$30:$A$121&amp;'Outcome Indicators - Section C'!$C$30:$C$121,0)),""),"")</f>
        <v/>
      </c>
      <c r="K142" s="604"/>
      <c r="L142" s="606"/>
      <c r="M142" s="608"/>
      <c r="N142" s="285" t="str">
        <f t="array" ref="N142">IFERROR(IF(INDEX('Outcome Indicators - Section C'!E$30:E$121,MATCH('Print View'!$A141&amp;'Print View'!$N$81,'Outcome Indicators - Section C'!$A$30:$A$121&amp;'Outcome Indicators - Section C'!$C$30:$C$121,0))&lt;&gt;"",INDEX('Outcome Indicators - Section C'!E$30:E$121,MATCH('Print View'!$A141&amp;'Print View'!$N$81,'Outcome Indicators - Section C'!$A$30:$A$121&amp;'Outcome Indicators - Section C'!$C$30:$C$121,0)),""),"")</f>
        <v/>
      </c>
      <c r="O142" s="604"/>
      <c r="P142" s="606"/>
      <c r="Q142" s="608"/>
      <c r="R142" s="285" t="str">
        <f t="array" ref="R142">IFERROR(IF(INDEX('Outcome Indicators - Section C'!E$30:E$121,MATCH('Print View'!$A141&amp;'Print View'!$R$81,'Outcome Indicators - Section C'!$A$30:$A$121&amp;'Outcome Indicators - Section C'!$C$30:$C$121,0))&lt;&gt;"",INDEX('Outcome Indicators - Section C'!E$30:E$121,MATCH('Print View'!$A141&amp;'Print View'!$R$81,'Outcome Indicators - Section C'!$A$30:$A$121&amp;'Outcome Indicators - Section C'!$C$30:$C$121,0)),""),"")</f>
        <v/>
      </c>
      <c r="S142" s="604"/>
      <c r="T142" s="606"/>
      <c r="U142" s="608"/>
      <c r="V142" s="285" t="str">
        <f t="array" ref="V142">IFERROR(IF(INDEX('Outcome Indicators - Section C'!E$30:E$121,MATCH('Print View'!$A141&amp;'Print View'!$V$81,'Outcome Indicators - Section C'!$A$30:$A$121&amp;'Outcome Indicators - Section C'!$C$30:$C$121,0))&lt;&gt;"",INDEX('Outcome Indicators - Section C'!E$30:E$121,MATCH('Print View'!$A141&amp;'Print View'!$V$81,'Outcome Indicators - Section C'!$A$30:$A$121&amp;'Outcome Indicators - Section C'!$C$30:$C$121,0)),""),"")</f>
        <v/>
      </c>
      <c r="W142" s="604"/>
      <c r="X142" s="606"/>
      <c r="Y142" s="608"/>
      <c r="Z142" s="285" t="str">
        <f t="array" ref="Z142">IFERROR(IF(INDEX('Outcome Indicators - Section C'!E$30:E$121,MATCH('Print View'!$A141&amp;'Print View'!$Z$81,'Outcome Indicators - Section C'!$A$30:$A$121&amp;'Outcome Indicators - Section C'!$C$30:$C$121,0))&lt;&gt;"",INDEX('Outcome Indicators - Section C'!E$30:E$121,MATCH('Print View'!$A141&amp;'Print View'!$Z$81,'Outcome Indicators - Section C'!$A$30:$A$121&amp;'Outcome Indicators - Section C'!$C$30:$C$121,0)),""),"")</f>
        <v/>
      </c>
      <c r="AA142" s="604"/>
      <c r="AB142" s="606"/>
      <c r="AC142" s="608"/>
      <c r="AD142" s="277"/>
      <c r="AE142" s="258"/>
      <c r="AF142" s="258"/>
      <c r="AG142" s="258"/>
      <c r="AH142" s="258"/>
      <c r="AI142" s="267"/>
      <c r="AJ142" s="664"/>
    </row>
    <row r="143" spans="1:36" s="229" customFormat="1" ht="28.8" x14ac:dyDescent="0.55000000000000004">
      <c r="A143" s="609">
        <v>12</v>
      </c>
      <c r="B143" s="610" t="str">
        <f>IFERROR(IF(INDEX('Outcome Indicators - Section C'!B$10:B$26,MATCH('Print View'!$A143,'Outcome Indicators - Section C'!$A$10:$A$26,0))&lt;&gt;"",INDEX('Outcome Indicators - Section C'!B$10:B$26,MATCH('Print View'!$A143,'Outcome Indicators - Section C'!$A$10:$A$26,0)),""),"")</f>
        <v/>
      </c>
      <c r="C143" s="610" t="str">
        <f>IFERROR(IF(INDEX('Outcome Indicators - Section C'!C$10:C$26,MATCH('Print View'!$A143,'Outcome Indicators - Section C'!$A$10:$A$26,0))&lt;&gt;"",INDEX('Outcome Indicators - Section C'!C$10:C$26,MATCH('Print View'!$A143,'Outcome Indicators - Section C'!$A$10:$A$26,0)),""),"")</f>
        <v/>
      </c>
      <c r="D143" s="610" t="str">
        <f>IFERROR(IF(INDEX('Outcome Indicators - Section C'!D$10:D$26,MATCH('Print View'!$A143,'Outcome Indicators - Section C'!$A$10:$A$26,0))&lt;&gt;"",INDEX('Outcome Indicators - Section C'!D$10:D$26,MATCH('Print View'!$A143,'Outcome Indicators - Section C'!$A$10:$A$26,0)),""),"")</f>
        <v/>
      </c>
      <c r="E143" s="610" t="str">
        <f>IFERROR(IF(INDEX('Outcome Indicators - Section C'!E$10:E$26,MATCH('Print View'!$A143,'Outcome Indicators - Section C'!$A$10:$A$26,0))&lt;&gt;"",INDEX('Outcome Indicators - Section C'!E$10:E$26,MATCH('Print View'!$A143,'Outcome Indicators - Section C'!$A$10:$A$26,0)),""),"")</f>
        <v/>
      </c>
      <c r="F143" s="610" t="str">
        <f>IFERROR(IF(INDEX('Outcome Indicators - Section C'!F$10:F$26,MATCH('Print View'!$A143,'Outcome Indicators - Section C'!$A$10:$A$26,0))&lt;&gt;"",INDEX('Outcome Indicators - Section C'!F$10:F$26,MATCH('Print View'!$A143,'Outcome Indicators - Section C'!$A$10:$A$26,0)),""),"")</f>
        <v/>
      </c>
      <c r="G143" s="610" t="str">
        <f>IFERROR(IF(INDEX('Outcome Indicators - Section C'!G$10:G$26,MATCH('Print View'!$A143,'Outcome Indicators - Section C'!$A$10:$A$26,0))&lt;&gt;"",INDEX('Outcome Indicators - Section C'!G$10:G$26,MATCH('Print View'!$A143,'Outcome Indicators - Section C'!$A$10:$A$26,0)),""),"")</f>
        <v/>
      </c>
      <c r="H143" s="610" t="str">
        <f>IFERROR(IF(INDEX('Outcome Indicators - Section C'!H$10:H$26,MATCH('Print View'!$A143,'Outcome Indicators - Section C'!$A$10:$A$26,0))&lt;&gt;"",INDEX('Outcome Indicators - Section C'!H$10:H$26,MATCH('Print View'!$A143,'Outcome Indicators - Section C'!$A$10:$A$26,0)),""),"")</f>
        <v/>
      </c>
      <c r="I143" s="612">
        <f>IFERROR(IF(INDEX('Outcome Indicators - Section C'!A$10:A$26,MATCH('Print View'!$A143,'Outcome Indicators - Section C'!$A$10:$A$26,0))&lt;&gt;"",INDEX('Outcome Indicators - Section C'!A$10:A$26,MATCH('Print View'!$A143,'Outcome Indicators - Section C'!$A$10:$A$26,0)),""),"")</f>
        <v>12</v>
      </c>
      <c r="J143" s="312" t="str">
        <f t="array" ref="J143">IFERROR(IF(INDEX('Outcome Indicators - Section C'!D$30:D$121,MATCH('Print View'!$A143&amp;'Print View'!$J$81,'Outcome Indicators - Section C'!$A$30:$A$121&amp;'Outcome Indicators - Section C'!$C$30:$C$121,0))&lt;&gt;"",INDEX('Outcome Indicators - Section C'!D$30:D$121,MATCH('Print View'!$A143&amp;'Print View'!$J$81,'Outcome Indicators - Section C'!$A$30:$A$121&amp;'Outcome Indicators - Section C'!$C$30:$C$121,0)),""),"")</f>
        <v/>
      </c>
      <c r="K143" s="656" t="str">
        <f t="array" ref="K143">IFERROR(IF(INDEX('Outcome Indicators - Section C'!F$30:F$121,MATCH('Print View'!$A143&amp;'Print View'!$J$81,'Outcome Indicators - Section C'!$A$30:$A$121&amp;'Outcome Indicators - Section C'!$C$30:$C$121,0))&lt;&gt;"",INDEX('Outcome Indicators - Section C'!F$30:F$121,MATCH('Print View'!$A143&amp;'Print View'!$J$81,'Outcome Indicators - Section C'!$A$30:$A$121&amp;'Outcome Indicators - Section C'!$C$30:$C$121,0)),""),"")</f>
        <v/>
      </c>
      <c r="L143" s="658" t="str">
        <f t="array" ref="L143">IFERROR(IF(INDEX('Outcome Indicators - Section C'!G$30:G$121,MATCH('Print View'!$A143&amp;'Print View'!$J$81,'Outcome Indicators - Section C'!$A$30:$A$121&amp;'Outcome Indicators - Section C'!$C$30:$C$121,0))&lt;&gt;"",INDEX('Outcome Indicators - Section C'!G$30:G$121,MATCH('Print View'!$A143&amp;'Print View'!$J$81,'Outcome Indicators - Section C'!$A$30:$A$121&amp;'Outcome Indicators - Section C'!$C$30:$C$121,0)),""),"")</f>
        <v/>
      </c>
      <c r="M143" s="660" t="str">
        <f t="array" ref="M143">IFERROR(IF(INDEX('Outcome Indicators - Section C'!H$30:H$121,MATCH('Print View'!$A143&amp;'Print View'!$J$81,'Outcome Indicators - Section C'!$A$30:$A$121&amp;'Outcome Indicators - Section C'!$C$30:$C$121,0))&lt;&gt;"",INDEX('Outcome Indicators - Section C'!H$30:H$121,MATCH('Print View'!$A143&amp;'Print View'!$J$81,'Outcome Indicators - Section C'!$A$30:$A$121&amp;'Outcome Indicators - Section C'!$C$30:$C$121,0)),""),"")</f>
        <v/>
      </c>
      <c r="N143" s="312" t="str">
        <f t="array" ref="N143">IFERROR(IF(INDEX('Outcome Indicators - Section C'!D$30:D$121,MATCH('Print View'!$A143&amp;'Print View'!$N$81,'Outcome Indicators - Section C'!$A$30:$A$121&amp;'Outcome Indicators - Section C'!$C$30:$C$121,0))&lt;&gt;"",INDEX('Outcome Indicators - Section C'!D$30:D$121,MATCH('Print View'!$A143&amp;'Print View'!$N$81,'Outcome Indicators - Section C'!$A$30:$A$121&amp;'Outcome Indicators - Section C'!$C$30:$C$121,0)),""),"")</f>
        <v/>
      </c>
      <c r="O143" s="656" t="str">
        <f t="array" ref="O143">IFERROR(IF(INDEX('Outcome Indicators - Section C'!F$30:F$121,MATCH('Print View'!$A143&amp;'Print View'!$N$81,'Outcome Indicators - Section C'!$A$30:$A$121&amp;'Outcome Indicators - Section C'!$C$30:$C$121,0))&lt;&gt;"",INDEX('Outcome Indicators - Section C'!F$30:F$121,MATCH('Print View'!$A143&amp;'Print View'!$N$81,'Outcome Indicators - Section C'!$A$30:$A$121&amp;'Outcome Indicators - Section C'!$C$30:$C$121,0)),""),"")</f>
        <v/>
      </c>
      <c r="P143" s="658" t="str">
        <f t="array" ref="P143">IFERROR(IF(INDEX('Outcome Indicators - Section C'!G$30:G$121,MATCH('Print View'!$A143&amp;'Print View'!$N$81,'Outcome Indicators - Section C'!$A$30:$A$121&amp;'Outcome Indicators - Section C'!$C$30:$C$121,0))&lt;&gt;"",INDEX('Outcome Indicators - Section C'!G$30:G$121,MATCH('Print View'!$A143&amp;'Print View'!$N$81,'Outcome Indicators - Section C'!$A$30:$A$121&amp;'Outcome Indicators - Section C'!$C$30:$C$121,0)),""),"")</f>
        <v/>
      </c>
      <c r="Q143" s="660" t="str">
        <f t="array" ref="Q143">IFERROR(IF(INDEX('Outcome Indicators - Section C'!H$30:H$121,MATCH('Print View'!$A143&amp;'Print View'!$N$81,'Outcome Indicators - Section C'!$A$30:$A$121&amp;'Outcome Indicators - Section C'!$C$30:$C$121,0))&lt;&gt;"",INDEX('Outcome Indicators - Section C'!H$30:H$121,MATCH('Print View'!$A143&amp;'Print View'!$N$81,'Outcome Indicators - Section C'!$A$30:$A$121&amp;'Outcome Indicators - Section C'!$C$30:$C$121,0)),""),"")</f>
        <v/>
      </c>
      <c r="R143" s="312" t="str">
        <f t="array" ref="R143">IFERROR(IF(INDEX('Outcome Indicators - Section C'!D$30:D$121,MATCH('Print View'!$A143&amp;'Print View'!$R$81,'Outcome Indicators - Section C'!$A$30:$A$121&amp;'Outcome Indicators - Section C'!$C$30:$C$121,0))&lt;&gt;"",INDEX('Outcome Indicators - Section C'!D$30:D$121,MATCH('Print View'!$A143&amp;'Print View'!$R$81,'Outcome Indicators - Section C'!$A$30:$A$121&amp;'Outcome Indicators - Section C'!$C$30:$C$121,0)),""),"")</f>
        <v/>
      </c>
      <c r="S143" s="656" t="str">
        <f t="array" ref="S143">IFERROR(IF(INDEX('Outcome Indicators - Section C'!F$30:F$121,MATCH('Print View'!$A143&amp;'Print View'!$R$81,'Outcome Indicators - Section C'!$A$30:$A$121&amp;'Outcome Indicators - Section C'!$C$30:$C$121,0))&lt;&gt;"",INDEX('Outcome Indicators - Section C'!F$30:F$121,MATCH('Print View'!$A143&amp;'Print View'!$R$81,'Outcome Indicators - Section C'!$A$30:$A$121&amp;'Outcome Indicators - Section C'!$C$30:$C$121,0)),""),"")</f>
        <v/>
      </c>
      <c r="T143" s="658" t="str">
        <f t="array" ref="T143">IFERROR(IF(INDEX('Outcome Indicators - Section C'!G$30:G$121,MATCH('Print View'!$A143&amp;'Print View'!$R$81,'Outcome Indicators - Section C'!$A$30:$A$121&amp;'Outcome Indicators - Section C'!$C$30:$C$121,0))&lt;&gt;"",INDEX('Outcome Indicators - Section C'!G$30:G$121,MATCH('Print View'!$A143&amp;'Print View'!$R$81,'Outcome Indicators - Section C'!$A$30:$A$121&amp;'Outcome Indicators - Section C'!$C$30:$C$121,0)),""),"")</f>
        <v/>
      </c>
      <c r="U143" s="660" t="str">
        <f t="array" ref="U143">IFERROR(IF(INDEX('Outcome Indicators - Section C'!H$30:H$121,MATCH('Print View'!$A143&amp;'Print View'!$R$81,'Outcome Indicators - Section C'!$A$30:$A$121&amp;'Outcome Indicators - Section C'!$C$30:$C$121,0))&lt;&gt;"",INDEX('Outcome Indicators - Section C'!H$30:H$121,MATCH('Print View'!$A143&amp;'Print View'!$R$81,'Outcome Indicators - Section C'!$A$30:$A$121&amp;'Outcome Indicators - Section C'!$C$30:$C$121,0)),""),"")</f>
        <v/>
      </c>
      <c r="V143" s="312" t="str">
        <f t="array" ref="V143">IFERROR(IF(INDEX('Outcome Indicators - Section C'!D$30:D$121,MATCH('Print View'!$A143&amp;'Print View'!$V$81,'Outcome Indicators - Section C'!$A$30:$A$121&amp;'Outcome Indicators - Section C'!$C$30:$C$121,0))&lt;&gt;"",INDEX('Outcome Indicators - Section C'!D$30:D$121,MATCH('Print View'!$A143&amp;'Print View'!$V$81,'Outcome Indicators - Section C'!$A$30:$A$121&amp;'Outcome Indicators - Section C'!$C$30:$C$121,0)),""),"")</f>
        <v/>
      </c>
      <c r="W143" s="656" t="str">
        <f t="array" ref="W143">IFERROR(IF(INDEX('Outcome Indicators - Section C'!F$30:F$121,MATCH('Print View'!$A143&amp;'Print View'!$V$81,'Outcome Indicators - Section C'!$A$30:$A$121&amp;'Outcome Indicators - Section C'!$C$30:$C$121,0))&lt;&gt;"",INDEX('Outcome Indicators - Section C'!F$30:F$121,MATCH('Print View'!$A143&amp;'Print View'!$V$81,'Outcome Indicators - Section C'!$A$30:$A$121&amp;'Outcome Indicators - Section C'!$C$30:$C$121,0)),""),"")</f>
        <v/>
      </c>
      <c r="X143" s="658" t="str">
        <f t="array" ref="X143">IFERROR(IF(INDEX('Outcome Indicators - Section C'!G$30:G$121,MATCH('Print View'!$A143&amp;'Print View'!$V$81,'Outcome Indicators - Section C'!$A$30:$A$121&amp;'Outcome Indicators - Section C'!$C$30:$C$121,0))&lt;&gt;"",INDEX('Outcome Indicators - Section C'!G$30:G$121,MATCH('Print View'!$A143&amp;'Print View'!$V$81,'Outcome Indicators - Section C'!$A$30:$A$121&amp;'Outcome Indicators - Section C'!$C$30:$C$121,0)),""),"")</f>
        <v/>
      </c>
      <c r="Y143" s="660" t="str">
        <f t="array" ref="Y143">IFERROR(IF(INDEX('Outcome Indicators - Section C'!H$30:H$121,MATCH('Print View'!$A143&amp;'Print View'!$V$81,'Outcome Indicators - Section C'!$A$30:$A$121&amp;'Outcome Indicators - Section C'!$C$30:$C$121,0))&lt;&gt;"",INDEX('Outcome Indicators - Section C'!H$30:H$121,MATCH('Print View'!$A143&amp;'Print View'!$V$81,'Outcome Indicators - Section C'!$A$30:$A$121&amp;'Outcome Indicators - Section C'!$C$30:$C$121,0)),""),"")</f>
        <v/>
      </c>
      <c r="Z143" s="312" t="str">
        <f t="array" ref="Z143">IFERROR(IF(INDEX('Outcome Indicators - Section C'!D$30:D$121,MATCH('Print View'!$A143&amp;'Print View'!$Z$81,'Outcome Indicators - Section C'!$A$30:$A$121&amp;'Outcome Indicators - Section C'!$C$30:$C$121,0))&lt;&gt;"",INDEX('Outcome Indicators - Section C'!D$30:D$121,MATCH('Print View'!$A143&amp;'Print View'!$Z$81,'Outcome Indicators - Section C'!$A$30:$A$121&amp;'Outcome Indicators - Section C'!$C$30:$C$121,0)),""),"")</f>
        <v/>
      </c>
      <c r="AA143" s="656" t="str">
        <f t="array" ref="AA143">IFERROR(IF(INDEX('Outcome Indicators - Section C'!F$30:F$121,MATCH('Print View'!$A143&amp;'Print View'!$Z$81,'Outcome Indicators - Section C'!$A$30:$A$121&amp;'Outcome Indicators - Section C'!$C$30:$C$121,0))&lt;&gt;"",INDEX('Outcome Indicators - Section C'!F$30:F$121,MATCH('Print View'!$A143&amp;'Print View'!$Z$81,'Outcome Indicators - Section C'!$A$30:$A$121&amp;'Outcome Indicators - Section C'!$C$30:$C$121,0)),""),"")</f>
        <v/>
      </c>
      <c r="AB143" s="658" t="str">
        <f t="array" ref="AB143">IFERROR(IF(INDEX('Outcome Indicators - Section C'!G$30:G$121,MATCH('Print View'!$A143&amp;'Print View'!$Z$81,'Outcome Indicators - Section C'!$A$30:$A$121&amp;'Outcome Indicators - Section C'!$C$30:$C$121,0))&lt;&gt;"",INDEX('Outcome Indicators - Section C'!G$30:G$121,MATCH('Print View'!$A143&amp;'Print View'!$Z$81,'Outcome Indicators - Section C'!$A$30:$A$121&amp;'Outcome Indicators - Section C'!$C$30:$C$121,0)),""),"")</f>
        <v/>
      </c>
      <c r="AC143" s="660" t="str">
        <f t="array" ref="AC143">IFERROR(IF(INDEX('Outcome Indicators - Section C'!H$30:H$121,MATCH('Print View'!$A143&amp;'Print View'!$Z$81,'Outcome Indicators - Section C'!$A$30:$A$121&amp;'Outcome Indicators - Section C'!$C$30:$C$121,0))&lt;&gt;"",INDEX('Outcome Indicators - Section C'!H$30:H$121,MATCH('Print View'!$A143&amp;'Print View'!$Z$81,'Outcome Indicators - Section C'!$A$30:$A$121&amp;'Outcome Indicators - Section C'!$C$30:$C$121,0)),""),"")</f>
        <v/>
      </c>
      <c r="AD143" s="278"/>
      <c r="AE143" s="260"/>
      <c r="AF143" s="260"/>
      <c r="AG143" s="260"/>
      <c r="AH143" s="260"/>
      <c r="AI143" s="260"/>
      <c r="AJ143" s="261"/>
    </row>
    <row r="144" spans="1:36" s="229" customFormat="1" ht="15.75" customHeight="1" x14ac:dyDescent="0.3">
      <c r="A144" s="609"/>
      <c r="B144" s="611"/>
      <c r="C144" s="611"/>
      <c r="D144" s="611"/>
      <c r="E144" s="611"/>
      <c r="F144" s="611"/>
      <c r="G144" s="611"/>
      <c r="H144" s="611"/>
      <c r="I144" s="613"/>
      <c r="J144" s="313" t="str">
        <f t="array" ref="J144">IFERROR(IF(INDEX('Outcome Indicators - Section C'!E$30:E$121,MATCH('Print View'!$A143&amp;'Print View'!$J$81,'Outcome Indicators - Section C'!$A$30:$A$121&amp;'Outcome Indicators - Section C'!$C$30:$C$121,0))&lt;&gt;"",INDEX('Outcome Indicators - Section C'!E$30:E$121,MATCH('Print View'!$A143&amp;'Print View'!$J$81,'Outcome Indicators - Section C'!$A$30:$A$121&amp;'Outcome Indicators - Section C'!$C$30:$C$121,0)),""),"")</f>
        <v/>
      </c>
      <c r="K144" s="657"/>
      <c r="L144" s="659"/>
      <c r="M144" s="661"/>
      <c r="N144" s="313" t="str">
        <f t="array" ref="N144">IFERROR(IF(INDEX('Outcome Indicators - Section C'!E$30:E$121,MATCH('Print View'!$A143&amp;'Print View'!$N$81,'Outcome Indicators - Section C'!$A$30:$A$121&amp;'Outcome Indicators - Section C'!$C$30:$C$121,0))&lt;&gt;"",INDEX('Outcome Indicators - Section C'!E$30:E$121,MATCH('Print View'!$A143&amp;'Print View'!$N$81,'Outcome Indicators - Section C'!$A$30:$A$121&amp;'Outcome Indicators - Section C'!$C$30:$C$121,0)),""),"")</f>
        <v/>
      </c>
      <c r="O144" s="657"/>
      <c r="P144" s="659"/>
      <c r="Q144" s="661"/>
      <c r="R144" s="313" t="str">
        <f t="array" ref="R144">IFERROR(IF(INDEX('Outcome Indicators - Section C'!E$30:E$121,MATCH('Print View'!$A143&amp;'Print View'!$R$81,'Outcome Indicators - Section C'!$A$30:$A$121&amp;'Outcome Indicators - Section C'!$C$30:$C$121,0))&lt;&gt;"",INDEX('Outcome Indicators - Section C'!E$30:E$121,MATCH('Print View'!$A143&amp;'Print View'!$R$81,'Outcome Indicators - Section C'!$A$30:$A$121&amp;'Outcome Indicators - Section C'!$C$30:$C$121,0)),""),"")</f>
        <v/>
      </c>
      <c r="S144" s="657"/>
      <c r="T144" s="659"/>
      <c r="U144" s="661"/>
      <c r="V144" s="313" t="str">
        <f t="array" ref="V144">IFERROR(IF(INDEX('Outcome Indicators - Section C'!E$30:E$121,MATCH('Print View'!$A143&amp;'Print View'!$V$81,'Outcome Indicators - Section C'!$A$30:$A$121&amp;'Outcome Indicators - Section C'!$C$30:$C$121,0))&lt;&gt;"",INDEX('Outcome Indicators - Section C'!E$30:E$121,MATCH('Print View'!$A143&amp;'Print View'!$V$81,'Outcome Indicators - Section C'!$A$30:$A$121&amp;'Outcome Indicators - Section C'!$C$30:$C$121,0)),""),"")</f>
        <v/>
      </c>
      <c r="W144" s="657"/>
      <c r="X144" s="659"/>
      <c r="Y144" s="661"/>
      <c r="Z144" s="313" t="str">
        <f t="array" ref="Z144">IFERROR(IF(INDEX('Outcome Indicators - Section C'!E$30:E$121,MATCH('Print View'!$A143&amp;'Print View'!$Z$81,'Outcome Indicators - Section C'!$A$30:$A$121&amp;'Outcome Indicators - Section C'!$C$30:$C$121,0))&lt;&gt;"",INDEX('Outcome Indicators - Section C'!E$30:E$121,MATCH('Print View'!$A143&amp;'Print View'!$Z$81,'Outcome Indicators - Section C'!$A$30:$A$121&amp;'Outcome Indicators - Section C'!$C$30:$C$121,0)),""),"")</f>
        <v/>
      </c>
      <c r="AA144" s="657"/>
      <c r="AB144" s="659"/>
      <c r="AC144" s="661"/>
      <c r="AD144" s="279"/>
      <c r="AE144" s="262"/>
      <c r="AF144" s="262"/>
      <c r="AG144" s="262"/>
      <c r="AH144" s="262"/>
      <c r="AI144" s="262"/>
      <c r="AJ144" s="263"/>
    </row>
    <row r="145" spans="1:36" s="229" customFormat="1" ht="28.8" x14ac:dyDescent="0.55000000000000004">
      <c r="A145" s="653">
        <v>13</v>
      </c>
      <c r="B145" s="662" t="str">
        <f>IFERROR(IF(INDEX('Outcome Indicators - Section C'!B$10:B$26,MATCH('Print View'!$A145,'Outcome Indicators - Section C'!$A$10:$A$26,0))&lt;&gt;"",INDEX('Outcome Indicators - Section C'!B$10:B$26,MATCH('Print View'!$A145,'Outcome Indicators - Section C'!$A$10:$A$26,0)),""),"")</f>
        <v/>
      </c>
      <c r="C145" s="662" t="str">
        <f>IFERROR(IF(INDEX('Outcome Indicators - Section C'!C$10:C$26,MATCH('Print View'!$A145,'Outcome Indicators - Section C'!$A$10:$A$26,0))&lt;&gt;"",INDEX('Outcome Indicators - Section C'!C$10:C$26,MATCH('Print View'!$A145,'Outcome Indicators - Section C'!$A$10:$A$26,0)),""),"")</f>
        <v/>
      </c>
      <c r="D145" s="662" t="str">
        <f>IFERROR(IF(INDEX('Outcome Indicators - Section C'!D$10:D$26,MATCH('Print View'!$A145,'Outcome Indicators - Section C'!$A$10:$A$26,0))&lt;&gt;"",INDEX('Outcome Indicators - Section C'!D$10:D$26,MATCH('Print View'!$A145,'Outcome Indicators - Section C'!$A$10:$A$26,0)),""),"")</f>
        <v/>
      </c>
      <c r="E145" s="662" t="str">
        <f>IFERROR(IF(INDEX('Outcome Indicators - Section C'!E$10:E$26,MATCH('Print View'!$A145,'Outcome Indicators - Section C'!$A$10:$A$26,0))&lt;&gt;"",INDEX('Outcome Indicators - Section C'!E$10:E$26,MATCH('Print View'!$A145,'Outcome Indicators - Section C'!$A$10:$A$26,0)),""),"")</f>
        <v/>
      </c>
      <c r="F145" s="662" t="str">
        <f>IFERROR(IF(INDEX('Outcome Indicators - Section C'!F$10:F$26,MATCH('Print View'!$A145,'Outcome Indicators - Section C'!$A$10:$A$26,0))&lt;&gt;"",INDEX('Outcome Indicators - Section C'!F$10:F$26,MATCH('Print View'!$A145,'Outcome Indicators - Section C'!$A$10:$A$26,0)),""),"")</f>
        <v/>
      </c>
      <c r="G145" s="662" t="str">
        <f>IFERROR(IF(INDEX('Outcome Indicators - Section C'!G$10:G$26,MATCH('Print View'!$A145,'Outcome Indicators - Section C'!$A$10:$A$26,0))&lt;&gt;"",INDEX('Outcome Indicators - Section C'!G$10:G$26,MATCH('Print View'!$A145,'Outcome Indicators - Section C'!$A$10:$A$26,0)),""),"")</f>
        <v/>
      </c>
      <c r="H145" s="662" t="str">
        <f>IFERROR(IF(INDEX('Outcome Indicators - Section C'!H$10:H$26,MATCH('Print View'!$A145,'Outcome Indicators - Section C'!$A$10:$A$26,0))&lt;&gt;"",INDEX('Outcome Indicators - Section C'!H$10:H$26,MATCH('Print View'!$A145,'Outcome Indicators - Section C'!$A$10:$A$26,0)),""),"")</f>
        <v/>
      </c>
      <c r="I145" s="666">
        <f>IFERROR(IF(INDEX('Outcome Indicators - Section C'!A$10:A$26,MATCH('Print View'!$A145,'Outcome Indicators - Section C'!$A$10:$A$26,0))&lt;&gt;"",INDEX('Outcome Indicators - Section C'!A$10:A$26,MATCH('Print View'!$A145,'Outcome Indicators - Section C'!$A$10:$A$26,0)),""),"")</f>
        <v>13</v>
      </c>
      <c r="J145" s="284" t="str">
        <f t="array" ref="J145">IFERROR(IF(INDEX('Outcome Indicators - Section C'!D$30:D$121,MATCH('Print View'!$A145&amp;'Print View'!$J$81,'Outcome Indicators - Section C'!$A$30:$A$121&amp;'Outcome Indicators - Section C'!$C$30:$C$121,0))&lt;&gt;"",INDEX('Outcome Indicators - Section C'!D$30:D$121,MATCH('Print View'!$A145&amp;'Print View'!$J$81,'Outcome Indicators - Section C'!$A$30:$A$121&amp;'Outcome Indicators - Section C'!$C$30:$C$121,0)),""),"")</f>
        <v/>
      </c>
      <c r="K145" s="603" t="str">
        <f t="array" ref="K145">IFERROR(IF(INDEX('Outcome Indicators - Section C'!F$30:F$121,MATCH('Print View'!$A145&amp;'Print View'!$J$81,'Outcome Indicators - Section C'!$A$30:$A$121&amp;'Outcome Indicators - Section C'!$C$30:$C$121,0))&lt;&gt;"",INDEX('Outcome Indicators - Section C'!F$30:F$121,MATCH('Print View'!$A145&amp;'Print View'!$J$81,'Outcome Indicators - Section C'!$A$30:$A$121&amp;'Outcome Indicators - Section C'!$C$30:$C$121,0)),""),"")</f>
        <v/>
      </c>
      <c r="L145" s="605" t="str">
        <f t="array" ref="L145">IFERROR(IF(INDEX('Outcome Indicators - Section C'!G$30:G$121,MATCH('Print View'!$A145&amp;'Print View'!$J$81,'Outcome Indicators - Section C'!$A$30:$A$121&amp;'Outcome Indicators - Section C'!$C$30:$C$121,0))&lt;&gt;"",INDEX('Outcome Indicators - Section C'!G$30:G$121,MATCH('Print View'!$A145&amp;'Print View'!$J$81,'Outcome Indicators - Section C'!$A$30:$A$121&amp;'Outcome Indicators - Section C'!$C$30:$C$121,0)),""),"")</f>
        <v/>
      </c>
      <c r="M145" s="607" t="str">
        <f t="array" ref="M145">IFERROR(IF(INDEX('Outcome Indicators - Section C'!H$30:H$121,MATCH('Print View'!$A145&amp;'Print View'!$J$81,'Outcome Indicators - Section C'!$A$30:$A$121&amp;'Outcome Indicators - Section C'!$C$30:$C$121,0))&lt;&gt;"",INDEX('Outcome Indicators - Section C'!H$30:H$121,MATCH('Print View'!$A145&amp;'Print View'!$J$81,'Outcome Indicators - Section C'!$A$30:$A$121&amp;'Outcome Indicators - Section C'!$C$30:$C$121,0)),""),"")</f>
        <v/>
      </c>
      <c r="N145" s="284" t="str">
        <f t="array" ref="N145">IFERROR(IF(INDEX('Outcome Indicators - Section C'!D$30:D$121,MATCH('Print View'!$A145&amp;'Print View'!$N$81,'Outcome Indicators - Section C'!$A$30:$A$121&amp;'Outcome Indicators - Section C'!$C$30:$C$121,0))&lt;&gt;"",INDEX('Outcome Indicators - Section C'!D$30:D$121,MATCH('Print View'!$A145&amp;'Print View'!$N$81,'Outcome Indicators - Section C'!$A$30:$A$121&amp;'Outcome Indicators - Section C'!$C$30:$C$121,0)),""),"")</f>
        <v/>
      </c>
      <c r="O145" s="603" t="str">
        <f t="array" ref="O145">IFERROR(IF(INDEX('Outcome Indicators - Section C'!F$30:F$121,MATCH('Print View'!$A145&amp;'Print View'!$N$81,'Outcome Indicators - Section C'!$A$30:$A$121&amp;'Outcome Indicators - Section C'!$C$30:$C$121,0))&lt;&gt;"",INDEX('Outcome Indicators - Section C'!F$30:F$121,MATCH('Print View'!$A145&amp;'Print View'!$N$81,'Outcome Indicators - Section C'!$A$30:$A$121&amp;'Outcome Indicators - Section C'!$C$30:$C$121,0)),""),"")</f>
        <v/>
      </c>
      <c r="P145" s="605" t="str">
        <f t="array" ref="P145">IFERROR(IF(INDEX('Outcome Indicators - Section C'!G$30:G$121,MATCH('Print View'!$A145&amp;'Print View'!$N$81,'Outcome Indicators - Section C'!$A$30:$A$121&amp;'Outcome Indicators - Section C'!$C$30:$C$121,0))&lt;&gt;"",INDEX('Outcome Indicators - Section C'!G$30:G$121,MATCH('Print View'!$A145&amp;'Print View'!$N$81,'Outcome Indicators - Section C'!$A$30:$A$121&amp;'Outcome Indicators - Section C'!$C$30:$C$121,0)),""),"")</f>
        <v/>
      </c>
      <c r="Q145" s="607" t="str">
        <f t="array" ref="Q145">IFERROR(IF(INDEX('Outcome Indicators - Section C'!H$30:H$121,MATCH('Print View'!$A145&amp;'Print View'!$N$81,'Outcome Indicators - Section C'!$A$30:$A$121&amp;'Outcome Indicators - Section C'!$C$30:$C$121,0))&lt;&gt;"",INDEX('Outcome Indicators - Section C'!H$30:H$121,MATCH('Print View'!$A145&amp;'Print View'!$N$81,'Outcome Indicators - Section C'!$A$30:$A$121&amp;'Outcome Indicators - Section C'!$C$30:$C$121,0)),""),"")</f>
        <v/>
      </c>
      <c r="R145" s="284" t="str">
        <f t="array" ref="R145">IFERROR(IF(INDEX('Outcome Indicators - Section C'!D$30:D$121,MATCH('Print View'!$A145&amp;'Print View'!$R$81,'Outcome Indicators - Section C'!$A$30:$A$121&amp;'Outcome Indicators - Section C'!$C$30:$C$121,0))&lt;&gt;"",INDEX('Outcome Indicators - Section C'!D$30:D$121,MATCH('Print View'!$A145&amp;'Print View'!$R$81,'Outcome Indicators - Section C'!$A$30:$A$121&amp;'Outcome Indicators - Section C'!$C$30:$C$121,0)),""),"")</f>
        <v/>
      </c>
      <c r="S145" s="603" t="str">
        <f t="array" ref="S145">IFERROR(IF(INDEX('Outcome Indicators - Section C'!F$30:F$121,MATCH('Print View'!$A145&amp;'Print View'!$R$81,'Outcome Indicators - Section C'!$A$30:$A$121&amp;'Outcome Indicators - Section C'!$C$30:$C$121,0))&lt;&gt;"",INDEX('Outcome Indicators - Section C'!F$30:F$121,MATCH('Print View'!$A145&amp;'Print View'!$R$81,'Outcome Indicators - Section C'!$A$30:$A$121&amp;'Outcome Indicators - Section C'!$C$30:$C$121,0)),""),"")</f>
        <v/>
      </c>
      <c r="T145" s="605" t="str">
        <f t="array" ref="T145">IFERROR(IF(INDEX('Outcome Indicators - Section C'!G$30:G$121,MATCH('Print View'!$A145&amp;'Print View'!$R$81,'Outcome Indicators - Section C'!$A$30:$A$121&amp;'Outcome Indicators - Section C'!$C$30:$C$121,0))&lt;&gt;"",INDEX('Outcome Indicators - Section C'!G$30:G$121,MATCH('Print View'!$A145&amp;'Print View'!$R$81,'Outcome Indicators - Section C'!$A$30:$A$121&amp;'Outcome Indicators - Section C'!$C$30:$C$121,0)),""),"")</f>
        <v/>
      </c>
      <c r="U145" s="607" t="str">
        <f t="array" ref="U145">IFERROR(IF(INDEX('Outcome Indicators - Section C'!H$30:H$121,MATCH('Print View'!$A145&amp;'Print View'!$R$81,'Outcome Indicators - Section C'!$A$30:$A$121&amp;'Outcome Indicators - Section C'!$C$30:$C$121,0))&lt;&gt;"",INDEX('Outcome Indicators - Section C'!H$30:H$121,MATCH('Print View'!$A145&amp;'Print View'!$R$81,'Outcome Indicators - Section C'!$A$30:$A$121&amp;'Outcome Indicators - Section C'!$C$30:$C$121,0)),""),"")</f>
        <v/>
      </c>
      <c r="V145" s="284" t="str">
        <f t="array" ref="V145">IFERROR(IF(INDEX('Outcome Indicators - Section C'!D$30:D$121,MATCH('Print View'!$A145&amp;'Print View'!$V$81,'Outcome Indicators - Section C'!$A$30:$A$121&amp;'Outcome Indicators - Section C'!$C$30:$C$121,0))&lt;&gt;"",INDEX('Outcome Indicators - Section C'!D$30:D$121,MATCH('Print View'!$A145&amp;'Print View'!$V$81,'Outcome Indicators - Section C'!$A$30:$A$121&amp;'Outcome Indicators - Section C'!$C$30:$C$121,0)),""),"")</f>
        <v/>
      </c>
      <c r="W145" s="603" t="str">
        <f t="array" ref="W145">IFERROR(IF(INDEX('Outcome Indicators - Section C'!F$30:F$121,MATCH('Print View'!$A145&amp;'Print View'!$V$81,'Outcome Indicators - Section C'!$A$30:$A$121&amp;'Outcome Indicators - Section C'!$C$30:$C$121,0))&lt;&gt;"",INDEX('Outcome Indicators - Section C'!F$30:F$121,MATCH('Print View'!$A145&amp;'Print View'!$V$81,'Outcome Indicators - Section C'!$A$30:$A$121&amp;'Outcome Indicators - Section C'!$C$30:$C$121,0)),""),"")</f>
        <v/>
      </c>
      <c r="X145" s="605" t="str">
        <f t="array" ref="X145">IFERROR(IF(INDEX('Outcome Indicators - Section C'!G$30:G$121,MATCH('Print View'!$A145&amp;'Print View'!$V$81,'Outcome Indicators - Section C'!$A$30:$A$121&amp;'Outcome Indicators - Section C'!$C$30:$C$121,0))&lt;&gt;"",INDEX('Outcome Indicators - Section C'!G$30:G$121,MATCH('Print View'!$A145&amp;'Print View'!$V$81,'Outcome Indicators - Section C'!$A$30:$A$121&amp;'Outcome Indicators - Section C'!$C$30:$C$121,0)),""),"")</f>
        <v/>
      </c>
      <c r="Y145" s="607" t="str">
        <f t="array" ref="Y145">IFERROR(IF(INDEX('Outcome Indicators - Section C'!H$30:H$121,MATCH('Print View'!$A145&amp;'Print View'!$V$81,'Outcome Indicators - Section C'!$A$30:$A$121&amp;'Outcome Indicators - Section C'!$C$30:$C$121,0))&lt;&gt;"",INDEX('Outcome Indicators - Section C'!H$30:H$121,MATCH('Print View'!$A145&amp;'Print View'!$V$81,'Outcome Indicators - Section C'!$A$30:$A$121&amp;'Outcome Indicators - Section C'!$C$30:$C$121,0)),""),"")</f>
        <v/>
      </c>
      <c r="Z145" s="284" t="str">
        <f t="array" ref="Z145">IFERROR(IF(INDEX('Outcome Indicators - Section C'!D$30:D$121,MATCH('Print View'!$A145&amp;'Print View'!$Z$81,'Outcome Indicators - Section C'!$A$30:$A$121&amp;'Outcome Indicators - Section C'!$C$30:$C$121,0))&lt;&gt;"",INDEX('Outcome Indicators - Section C'!D$30:D$121,MATCH('Print View'!$A145&amp;'Print View'!$Z$81,'Outcome Indicators - Section C'!$A$30:$A$121&amp;'Outcome Indicators - Section C'!$C$30:$C$121,0)),""),"")</f>
        <v/>
      </c>
      <c r="AA145" s="603" t="str">
        <f t="array" ref="AA145">IFERROR(IF(INDEX('Outcome Indicators - Section C'!F$30:F$121,MATCH('Print View'!$A145&amp;'Print View'!$Z$81,'Outcome Indicators - Section C'!$A$30:$A$121&amp;'Outcome Indicators - Section C'!$C$30:$C$121,0))&lt;&gt;"",INDEX('Outcome Indicators - Section C'!F$30:F$121,MATCH('Print View'!$A145&amp;'Print View'!$Z$81,'Outcome Indicators - Section C'!$A$30:$A$121&amp;'Outcome Indicators - Section C'!$C$30:$C$121,0)),""),"")</f>
        <v/>
      </c>
      <c r="AB145" s="605" t="str">
        <f t="array" ref="AB145">IFERROR(IF(INDEX('Outcome Indicators - Section C'!G$30:G$121,MATCH('Print View'!$A145&amp;'Print View'!$Z$81,'Outcome Indicators - Section C'!$A$30:$A$121&amp;'Outcome Indicators - Section C'!$C$30:$C$121,0))&lt;&gt;"",INDEX('Outcome Indicators - Section C'!G$30:G$121,MATCH('Print View'!$A145&amp;'Print View'!$Z$81,'Outcome Indicators - Section C'!$A$30:$A$121&amp;'Outcome Indicators - Section C'!$C$30:$C$121,0)),""),"")</f>
        <v/>
      </c>
      <c r="AC145" s="607" t="str">
        <f t="array" ref="AC145">IFERROR(IF(INDEX('Outcome Indicators - Section C'!H$30:H$121,MATCH('Print View'!$A145&amp;'Print View'!$Z$81,'Outcome Indicators - Section C'!$A$30:$A$121&amp;'Outcome Indicators - Section C'!$C$30:$C$121,0))&lt;&gt;"",INDEX('Outcome Indicators - Section C'!H$30:H$121,MATCH('Print View'!$A145&amp;'Print View'!$Z$81,'Outcome Indicators - Section C'!$A$30:$A$121&amp;'Outcome Indicators - Section C'!$C$30:$C$121,0)),""),"")</f>
        <v/>
      </c>
      <c r="AD145" s="280"/>
      <c r="AE145" s="255"/>
      <c r="AF145" s="255"/>
      <c r="AG145" s="255"/>
      <c r="AH145" s="255"/>
      <c r="AI145" s="268"/>
      <c r="AJ145" s="668"/>
    </row>
    <row r="146" spans="1:36" s="229" customFormat="1" ht="15.75" customHeight="1" x14ac:dyDescent="0.3">
      <c r="A146" s="653"/>
      <c r="B146" s="663"/>
      <c r="C146" s="663"/>
      <c r="D146" s="663"/>
      <c r="E146" s="663"/>
      <c r="F146" s="663"/>
      <c r="G146" s="663"/>
      <c r="H146" s="663"/>
      <c r="I146" s="667"/>
      <c r="J146" s="285" t="str">
        <f t="array" ref="J146">IFERROR(IF(INDEX('Outcome Indicators - Section C'!E$30:E$121,MATCH('Print View'!$A145&amp;'Print View'!$J$81,'Outcome Indicators - Section C'!$A$30:$A$121&amp;'Outcome Indicators - Section C'!$C$30:$C$121,0))&lt;&gt;"",INDEX('Outcome Indicators - Section C'!E$30:E$121,MATCH('Print View'!$A145&amp;'Print View'!$J$81,'Outcome Indicators - Section C'!$A$30:$A$121&amp;'Outcome Indicators - Section C'!$C$30:$C$121,0)),""),"")</f>
        <v/>
      </c>
      <c r="K146" s="604"/>
      <c r="L146" s="606"/>
      <c r="M146" s="608"/>
      <c r="N146" s="285" t="str">
        <f t="array" ref="N146">IFERROR(IF(INDEX('Outcome Indicators - Section C'!E$30:E$121,MATCH('Print View'!$A145&amp;'Print View'!$N$81,'Outcome Indicators - Section C'!$A$30:$A$121&amp;'Outcome Indicators - Section C'!$C$30:$C$121,0))&lt;&gt;"",INDEX('Outcome Indicators - Section C'!E$30:E$121,MATCH('Print View'!$A145&amp;'Print View'!$N$81,'Outcome Indicators - Section C'!$A$30:$A$121&amp;'Outcome Indicators - Section C'!$C$30:$C$121,0)),""),"")</f>
        <v/>
      </c>
      <c r="O146" s="604"/>
      <c r="P146" s="606"/>
      <c r="Q146" s="608"/>
      <c r="R146" s="285" t="str">
        <f t="array" ref="R146">IFERROR(IF(INDEX('Outcome Indicators - Section C'!E$30:E$121,MATCH('Print View'!$A145&amp;'Print View'!$R$81,'Outcome Indicators - Section C'!$A$30:$A$121&amp;'Outcome Indicators - Section C'!$C$30:$C$121,0))&lt;&gt;"",INDEX('Outcome Indicators - Section C'!E$30:E$121,MATCH('Print View'!$A145&amp;'Print View'!$R$81,'Outcome Indicators - Section C'!$A$30:$A$121&amp;'Outcome Indicators - Section C'!$C$30:$C$121,0)),""),"")</f>
        <v/>
      </c>
      <c r="S146" s="604"/>
      <c r="T146" s="606"/>
      <c r="U146" s="608"/>
      <c r="V146" s="285" t="str">
        <f t="array" ref="V146">IFERROR(IF(INDEX('Outcome Indicators - Section C'!E$30:E$121,MATCH('Print View'!$A145&amp;'Print View'!$V$81,'Outcome Indicators - Section C'!$A$30:$A$121&amp;'Outcome Indicators - Section C'!$C$30:$C$121,0))&lt;&gt;"",INDEX('Outcome Indicators - Section C'!E$30:E$121,MATCH('Print View'!$A145&amp;'Print View'!$V$81,'Outcome Indicators - Section C'!$A$30:$A$121&amp;'Outcome Indicators - Section C'!$C$30:$C$121,0)),""),"")</f>
        <v/>
      </c>
      <c r="W146" s="604"/>
      <c r="X146" s="606"/>
      <c r="Y146" s="608"/>
      <c r="Z146" s="285" t="str">
        <f t="array" ref="Z146">IFERROR(IF(INDEX('Outcome Indicators - Section C'!E$30:E$121,MATCH('Print View'!$A145&amp;'Print View'!$Z$81,'Outcome Indicators - Section C'!$A$30:$A$121&amp;'Outcome Indicators - Section C'!$C$30:$C$121,0))&lt;&gt;"",INDEX('Outcome Indicators - Section C'!E$30:E$121,MATCH('Print View'!$A145&amp;'Print View'!$Z$81,'Outcome Indicators - Section C'!$A$30:$A$121&amp;'Outcome Indicators - Section C'!$C$30:$C$121,0)),""),"")</f>
        <v/>
      </c>
      <c r="AA146" s="604"/>
      <c r="AB146" s="606"/>
      <c r="AC146" s="608"/>
      <c r="AD146" s="277"/>
      <c r="AE146" s="258"/>
      <c r="AF146" s="258"/>
      <c r="AG146" s="258"/>
      <c r="AH146" s="258"/>
      <c r="AI146" s="268"/>
      <c r="AJ146" s="668"/>
    </row>
    <row r="147" spans="1:36" s="229" customFormat="1" ht="28.8" x14ac:dyDescent="0.55000000000000004">
      <c r="A147" s="609">
        <v>14</v>
      </c>
      <c r="B147" s="610" t="str">
        <f>IFERROR(IF(INDEX('Outcome Indicators - Section C'!B$10:B$26,MATCH('Print View'!$A147,'Outcome Indicators - Section C'!$A$10:$A$26,0))&lt;&gt;"",INDEX('Outcome Indicators - Section C'!B$10:B$26,MATCH('Print View'!$A147,'Outcome Indicators - Section C'!$A$10:$A$26,0)),""),"")</f>
        <v/>
      </c>
      <c r="C147" s="610" t="str">
        <f>IFERROR(IF(INDEX('Outcome Indicators - Section C'!C$10:C$26,MATCH('Print View'!$A147,'Outcome Indicators - Section C'!$A$10:$A$26,0))&lt;&gt;"",INDEX('Outcome Indicators - Section C'!C$10:C$26,MATCH('Print View'!$A147,'Outcome Indicators - Section C'!$A$10:$A$26,0)),""),"")</f>
        <v/>
      </c>
      <c r="D147" s="610" t="str">
        <f>IFERROR(IF(INDEX('Outcome Indicators - Section C'!D$10:D$26,MATCH('Print View'!$A147,'Outcome Indicators - Section C'!$A$10:$A$26,0))&lt;&gt;"",INDEX('Outcome Indicators - Section C'!D$10:D$26,MATCH('Print View'!$A147,'Outcome Indicators - Section C'!$A$10:$A$26,0)),""),"")</f>
        <v/>
      </c>
      <c r="E147" s="610" t="str">
        <f>IFERROR(IF(INDEX('Outcome Indicators - Section C'!E$10:E$26,MATCH('Print View'!$A147,'Outcome Indicators - Section C'!$A$10:$A$26,0))&lt;&gt;"",INDEX('Outcome Indicators - Section C'!E$10:E$26,MATCH('Print View'!$A147,'Outcome Indicators - Section C'!$A$10:$A$26,0)),""),"")</f>
        <v/>
      </c>
      <c r="F147" s="610" t="str">
        <f>IFERROR(IF(INDEX('Outcome Indicators - Section C'!F$10:F$26,MATCH('Print View'!$A147,'Outcome Indicators - Section C'!$A$10:$A$26,0))&lt;&gt;"",INDEX('Outcome Indicators - Section C'!F$10:F$26,MATCH('Print View'!$A147,'Outcome Indicators - Section C'!$A$10:$A$26,0)),""),"")</f>
        <v/>
      </c>
      <c r="G147" s="610" t="str">
        <f>IFERROR(IF(INDEX('Outcome Indicators - Section C'!G$10:G$26,MATCH('Print View'!$A147,'Outcome Indicators - Section C'!$A$10:$A$26,0))&lt;&gt;"",INDEX('Outcome Indicators - Section C'!G$10:G$26,MATCH('Print View'!$A147,'Outcome Indicators - Section C'!$A$10:$A$26,0)),""),"")</f>
        <v/>
      </c>
      <c r="H147" s="610" t="str">
        <f>IFERROR(IF(INDEX('Outcome Indicators - Section C'!H$10:H$26,MATCH('Print View'!$A147,'Outcome Indicators - Section C'!$A$10:$A$26,0))&lt;&gt;"",INDEX('Outcome Indicators - Section C'!H$10:H$26,MATCH('Print View'!$A147,'Outcome Indicators - Section C'!$A$10:$A$26,0)),""),"")</f>
        <v/>
      </c>
      <c r="I147" s="612">
        <f>IFERROR(IF(INDEX('Outcome Indicators - Section C'!A$10:A$26,MATCH('Print View'!$A147,'Outcome Indicators - Section C'!$A$10:$A$26,0))&lt;&gt;"",INDEX('Outcome Indicators - Section C'!A$10:A$26,MATCH('Print View'!$A147,'Outcome Indicators - Section C'!$A$10:$A$26,0)),""),"")</f>
        <v>14</v>
      </c>
      <c r="J147" s="312" t="str">
        <f t="array" ref="J147">IFERROR(IF(INDEX('Outcome Indicators - Section C'!D$30:D$121,MATCH('Print View'!$A147&amp;'Print View'!$J$81,'Outcome Indicators - Section C'!$A$30:$A$121&amp;'Outcome Indicators - Section C'!$C$30:$C$121,0))&lt;&gt;"",INDEX('Outcome Indicators - Section C'!D$30:D$121,MATCH('Print View'!$A147&amp;'Print View'!$J$81,'Outcome Indicators - Section C'!$A$30:$A$121&amp;'Outcome Indicators - Section C'!$C$30:$C$121,0)),""),"")</f>
        <v/>
      </c>
      <c r="K147" s="656" t="str">
        <f t="array" ref="K147">IFERROR(IF(INDEX('Outcome Indicators - Section C'!F$30:F$121,MATCH('Print View'!$A147&amp;'Print View'!$J$81,'Outcome Indicators - Section C'!$A$30:$A$121&amp;'Outcome Indicators - Section C'!$C$30:$C$121,0))&lt;&gt;"",INDEX('Outcome Indicators - Section C'!F$30:F$121,MATCH('Print View'!$A147&amp;'Print View'!$J$81,'Outcome Indicators - Section C'!$A$30:$A$121&amp;'Outcome Indicators - Section C'!$C$30:$C$121,0)),""),"")</f>
        <v/>
      </c>
      <c r="L147" s="658" t="str">
        <f t="array" ref="L147">IFERROR(IF(INDEX('Outcome Indicators - Section C'!G$30:G$121,MATCH('Print View'!$A147&amp;'Print View'!$J$81,'Outcome Indicators - Section C'!$A$30:$A$121&amp;'Outcome Indicators - Section C'!$C$30:$C$121,0))&lt;&gt;"",INDEX('Outcome Indicators - Section C'!G$30:G$121,MATCH('Print View'!$A147&amp;'Print View'!$J$81,'Outcome Indicators - Section C'!$A$30:$A$121&amp;'Outcome Indicators - Section C'!$C$30:$C$121,0)),""),"")</f>
        <v/>
      </c>
      <c r="M147" s="660" t="str">
        <f t="array" ref="M147">IFERROR(IF(INDEX('Outcome Indicators - Section C'!H$30:H$121,MATCH('Print View'!$A147&amp;'Print View'!$J$81,'Outcome Indicators - Section C'!$A$30:$A$121&amp;'Outcome Indicators - Section C'!$C$30:$C$121,0))&lt;&gt;"",INDEX('Outcome Indicators - Section C'!H$30:H$121,MATCH('Print View'!$A147&amp;'Print View'!$J$81,'Outcome Indicators - Section C'!$A$30:$A$121&amp;'Outcome Indicators - Section C'!$C$30:$C$121,0)),""),"")</f>
        <v/>
      </c>
      <c r="N147" s="312" t="str">
        <f t="array" ref="N147">IFERROR(IF(INDEX('Outcome Indicators - Section C'!D$30:D$121,MATCH('Print View'!$A147&amp;'Print View'!$N$81,'Outcome Indicators - Section C'!$A$30:$A$121&amp;'Outcome Indicators - Section C'!$C$30:$C$121,0))&lt;&gt;"",INDEX('Outcome Indicators - Section C'!D$30:D$121,MATCH('Print View'!$A147&amp;'Print View'!$N$81,'Outcome Indicators - Section C'!$A$30:$A$121&amp;'Outcome Indicators - Section C'!$C$30:$C$121,0)),""),"")</f>
        <v/>
      </c>
      <c r="O147" s="656" t="str">
        <f t="array" ref="O147">IFERROR(IF(INDEX('Outcome Indicators - Section C'!F$30:F$121,MATCH('Print View'!$A147&amp;'Print View'!$N$81,'Outcome Indicators - Section C'!$A$30:$A$121&amp;'Outcome Indicators - Section C'!$C$30:$C$121,0))&lt;&gt;"",INDEX('Outcome Indicators - Section C'!F$30:F$121,MATCH('Print View'!$A147&amp;'Print View'!$N$81,'Outcome Indicators - Section C'!$A$30:$A$121&amp;'Outcome Indicators - Section C'!$C$30:$C$121,0)),""),"")</f>
        <v/>
      </c>
      <c r="P147" s="658" t="str">
        <f t="array" ref="P147">IFERROR(IF(INDEX('Outcome Indicators - Section C'!G$30:G$121,MATCH('Print View'!$A147&amp;'Print View'!$N$81,'Outcome Indicators - Section C'!$A$30:$A$121&amp;'Outcome Indicators - Section C'!$C$30:$C$121,0))&lt;&gt;"",INDEX('Outcome Indicators - Section C'!G$30:G$121,MATCH('Print View'!$A147&amp;'Print View'!$N$81,'Outcome Indicators - Section C'!$A$30:$A$121&amp;'Outcome Indicators - Section C'!$C$30:$C$121,0)),""),"")</f>
        <v/>
      </c>
      <c r="Q147" s="660" t="str">
        <f t="array" ref="Q147">IFERROR(IF(INDEX('Outcome Indicators - Section C'!H$30:H$121,MATCH('Print View'!$A147&amp;'Print View'!$N$81,'Outcome Indicators - Section C'!$A$30:$A$121&amp;'Outcome Indicators - Section C'!$C$30:$C$121,0))&lt;&gt;"",INDEX('Outcome Indicators - Section C'!H$30:H$121,MATCH('Print View'!$A147&amp;'Print View'!$N$81,'Outcome Indicators - Section C'!$A$30:$A$121&amp;'Outcome Indicators - Section C'!$C$30:$C$121,0)),""),"")</f>
        <v/>
      </c>
      <c r="R147" s="312" t="str">
        <f t="array" ref="R147">IFERROR(IF(INDEX('Outcome Indicators - Section C'!D$30:D$121,MATCH('Print View'!$A147&amp;'Print View'!$R$81,'Outcome Indicators - Section C'!$A$30:$A$121&amp;'Outcome Indicators - Section C'!$C$30:$C$121,0))&lt;&gt;"",INDEX('Outcome Indicators - Section C'!D$30:D$121,MATCH('Print View'!$A147&amp;'Print View'!$R$81,'Outcome Indicators - Section C'!$A$30:$A$121&amp;'Outcome Indicators - Section C'!$C$30:$C$121,0)),""),"")</f>
        <v/>
      </c>
      <c r="S147" s="656" t="str">
        <f t="array" ref="S147">IFERROR(IF(INDEX('Outcome Indicators - Section C'!F$30:F$121,MATCH('Print View'!$A147&amp;'Print View'!$R$81,'Outcome Indicators - Section C'!$A$30:$A$121&amp;'Outcome Indicators - Section C'!$C$30:$C$121,0))&lt;&gt;"",INDEX('Outcome Indicators - Section C'!F$30:F$121,MATCH('Print View'!$A147&amp;'Print View'!$R$81,'Outcome Indicators - Section C'!$A$30:$A$121&amp;'Outcome Indicators - Section C'!$C$30:$C$121,0)),""),"")</f>
        <v/>
      </c>
      <c r="T147" s="658" t="str">
        <f t="array" ref="T147">IFERROR(IF(INDEX('Outcome Indicators - Section C'!G$30:G$121,MATCH('Print View'!$A147&amp;'Print View'!$R$81,'Outcome Indicators - Section C'!$A$30:$A$121&amp;'Outcome Indicators - Section C'!$C$30:$C$121,0))&lt;&gt;"",INDEX('Outcome Indicators - Section C'!G$30:G$121,MATCH('Print View'!$A147&amp;'Print View'!$R$81,'Outcome Indicators - Section C'!$A$30:$A$121&amp;'Outcome Indicators - Section C'!$C$30:$C$121,0)),""),"")</f>
        <v/>
      </c>
      <c r="U147" s="660" t="str">
        <f t="array" ref="U147">IFERROR(IF(INDEX('Outcome Indicators - Section C'!H$30:H$121,MATCH('Print View'!$A147&amp;'Print View'!$R$81,'Outcome Indicators - Section C'!$A$30:$A$121&amp;'Outcome Indicators - Section C'!$C$30:$C$121,0))&lt;&gt;"",INDEX('Outcome Indicators - Section C'!H$30:H$121,MATCH('Print View'!$A147&amp;'Print View'!$R$81,'Outcome Indicators - Section C'!$A$30:$A$121&amp;'Outcome Indicators - Section C'!$C$30:$C$121,0)),""),"")</f>
        <v/>
      </c>
      <c r="V147" s="312" t="str">
        <f t="array" ref="V147">IFERROR(IF(INDEX('Outcome Indicators - Section C'!D$30:D$121,MATCH('Print View'!$A147&amp;'Print View'!$V$81,'Outcome Indicators - Section C'!$A$30:$A$121&amp;'Outcome Indicators - Section C'!$C$30:$C$121,0))&lt;&gt;"",INDEX('Outcome Indicators - Section C'!D$30:D$121,MATCH('Print View'!$A147&amp;'Print View'!$V$81,'Outcome Indicators - Section C'!$A$30:$A$121&amp;'Outcome Indicators - Section C'!$C$30:$C$121,0)),""),"")</f>
        <v/>
      </c>
      <c r="W147" s="656" t="str">
        <f t="array" ref="W147">IFERROR(IF(INDEX('Outcome Indicators - Section C'!F$30:F$121,MATCH('Print View'!$A147&amp;'Print View'!$V$81,'Outcome Indicators - Section C'!$A$30:$A$121&amp;'Outcome Indicators - Section C'!$C$30:$C$121,0))&lt;&gt;"",INDEX('Outcome Indicators - Section C'!F$30:F$121,MATCH('Print View'!$A147&amp;'Print View'!$V$81,'Outcome Indicators - Section C'!$A$30:$A$121&amp;'Outcome Indicators - Section C'!$C$30:$C$121,0)),""),"")</f>
        <v/>
      </c>
      <c r="X147" s="658" t="str">
        <f t="array" ref="X147">IFERROR(IF(INDEX('Outcome Indicators - Section C'!G$30:G$121,MATCH('Print View'!$A147&amp;'Print View'!$V$81,'Outcome Indicators - Section C'!$A$30:$A$121&amp;'Outcome Indicators - Section C'!$C$30:$C$121,0))&lt;&gt;"",INDEX('Outcome Indicators - Section C'!G$30:G$121,MATCH('Print View'!$A147&amp;'Print View'!$V$81,'Outcome Indicators - Section C'!$A$30:$A$121&amp;'Outcome Indicators - Section C'!$C$30:$C$121,0)),""),"")</f>
        <v/>
      </c>
      <c r="Y147" s="660" t="str">
        <f t="array" ref="Y147">IFERROR(IF(INDEX('Outcome Indicators - Section C'!H$30:H$121,MATCH('Print View'!$A147&amp;'Print View'!$V$81,'Outcome Indicators - Section C'!$A$30:$A$121&amp;'Outcome Indicators - Section C'!$C$30:$C$121,0))&lt;&gt;"",INDEX('Outcome Indicators - Section C'!H$30:H$121,MATCH('Print View'!$A147&amp;'Print View'!$V$81,'Outcome Indicators - Section C'!$A$30:$A$121&amp;'Outcome Indicators - Section C'!$C$30:$C$121,0)),""),"")</f>
        <v/>
      </c>
      <c r="Z147" s="312" t="str">
        <f t="array" ref="Z147">IFERROR(IF(INDEX('Outcome Indicators - Section C'!D$30:D$121,MATCH('Print View'!$A147&amp;'Print View'!$Z$81,'Outcome Indicators - Section C'!$A$30:$A$121&amp;'Outcome Indicators - Section C'!$C$30:$C$121,0))&lt;&gt;"",INDEX('Outcome Indicators - Section C'!D$30:D$121,MATCH('Print View'!$A147&amp;'Print View'!$Z$81,'Outcome Indicators - Section C'!$A$30:$A$121&amp;'Outcome Indicators - Section C'!$C$30:$C$121,0)),""),"")</f>
        <v/>
      </c>
      <c r="AA147" s="656" t="str">
        <f t="array" ref="AA147">IFERROR(IF(INDEX('Outcome Indicators - Section C'!F$30:F$121,MATCH('Print View'!$A147&amp;'Print View'!$Z$81,'Outcome Indicators - Section C'!$A$30:$A$121&amp;'Outcome Indicators - Section C'!$C$30:$C$121,0))&lt;&gt;"",INDEX('Outcome Indicators - Section C'!F$30:F$121,MATCH('Print View'!$A147&amp;'Print View'!$Z$81,'Outcome Indicators - Section C'!$A$30:$A$121&amp;'Outcome Indicators - Section C'!$C$30:$C$121,0)),""),"")</f>
        <v/>
      </c>
      <c r="AB147" s="658" t="str">
        <f t="array" ref="AB147">IFERROR(IF(INDEX('Outcome Indicators - Section C'!G$30:G$121,MATCH('Print View'!$A147&amp;'Print View'!$Z$81,'Outcome Indicators - Section C'!$A$30:$A$121&amp;'Outcome Indicators - Section C'!$C$30:$C$121,0))&lt;&gt;"",INDEX('Outcome Indicators - Section C'!G$30:G$121,MATCH('Print View'!$A147&amp;'Print View'!$Z$81,'Outcome Indicators - Section C'!$A$30:$A$121&amp;'Outcome Indicators - Section C'!$C$30:$C$121,0)),""),"")</f>
        <v/>
      </c>
      <c r="AC147" s="660" t="str">
        <f t="array" ref="AC147">IFERROR(IF(INDEX('Outcome Indicators - Section C'!H$30:H$121,MATCH('Print View'!$A147&amp;'Print View'!$Z$81,'Outcome Indicators - Section C'!$A$30:$A$121&amp;'Outcome Indicators - Section C'!$C$30:$C$121,0))&lt;&gt;"",INDEX('Outcome Indicators - Section C'!H$30:H$121,MATCH('Print View'!$A147&amp;'Print View'!$Z$81,'Outcome Indicators - Section C'!$A$30:$A$121&amp;'Outcome Indicators - Section C'!$C$30:$C$121,0)),""),"")</f>
        <v/>
      </c>
      <c r="AD147" s="278"/>
      <c r="AE147" s="260"/>
      <c r="AF147" s="260"/>
      <c r="AG147" s="260"/>
      <c r="AH147" s="260"/>
      <c r="AI147" s="260"/>
      <c r="AJ147" s="261"/>
    </row>
    <row r="148" spans="1:36" s="229" customFormat="1" ht="15.75" customHeight="1" x14ac:dyDescent="0.3">
      <c r="A148" s="609"/>
      <c r="B148" s="611"/>
      <c r="C148" s="611"/>
      <c r="D148" s="611"/>
      <c r="E148" s="611"/>
      <c r="F148" s="611"/>
      <c r="G148" s="611"/>
      <c r="H148" s="611"/>
      <c r="I148" s="613"/>
      <c r="J148" s="313" t="str">
        <f t="array" ref="J148">IFERROR(IF(INDEX('Outcome Indicators - Section C'!E$30:E$121,MATCH('Print View'!$A147&amp;'Print View'!$J$81,'Outcome Indicators - Section C'!$A$30:$A$121&amp;'Outcome Indicators - Section C'!$C$30:$C$121,0))&lt;&gt;"",INDEX('Outcome Indicators - Section C'!E$30:E$121,MATCH('Print View'!$A147&amp;'Print View'!$J$81,'Outcome Indicators - Section C'!$A$30:$A$121&amp;'Outcome Indicators - Section C'!$C$30:$C$121,0)),""),"")</f>
        <v/>
      </c>
      <c r="K148" s="657"/>
      <c r="L148" s="659"/>
      <c r="M148" s="661"/>
      <c r="N148" s="313" t="str">
        <f t="array" ref="N148">IFERROR(IF(INDEX('Outcome Indicators - Section C'!E$30:E$121,MATCH('Print View'!$A147&amp;'Print View'!$N$81,'Outcome Indicators - Section C'!$A$30:$A$121&amp;'Outcome Indicators - Section C'!$C$30:$C$121,0))&lt;&gt;"",INDEX('Outcome Indicators - Section C'!E$30:E$121,MATCH('Print View'!$A147&amp;'Print View'!$N$81,'Outcome Indicators - Section C'!$A$30:$A$121&amp;'Outcome Indicators - Section C'!$C$30:$C$121,0)),""),"")</f>
        <v/>
      </c>
      <c r="O148" s="657"/>
      <c r="P148" s="659"/>
      <c r="Q148" s="661"/>
      <c r="R148" s="313" t="str">
        <f t="array" ref="R148">IFERROR(IF(INDEX('Outcome Indicators - Section C'!E$30:E$121,MATCH('Print View'!$A147&amp;'Print View'!$R$81,'Outcome Indicators - Section C'!$A$30:$A$121&amp;'Outcome Indicators - Section C'!$C$30:$C$121,0))&lt;&gt;"",INDEX('Outcome Indicators - Section C'!E$30:E$121,MATCH('Print View'!$A147&amp;'Print View'!$R$81,'Outcome Indicators - Section C'!$A$30:$A$121&amp;'Outcome Indicators - Section C'!$C$30:$C$121,0)),""),"")</f>
        <v/>
      </c>
      <c r="S148" s="657"/>
      <c r="T148" s="659"/>
      <c r="U148" s="661"/>
      <c r="V148" s="313" t="str">
        <f t="array" ref="V148">IFERROR(IF(INDEX('Outcome Indicators - Section C'!E$30:E$121,MATCH('Print View'!$A147&amp;'Print View'!$V$81,'Outcome Indicators - Section C'!$A$30:$A$121&amp;'Outcome Indicators - Section C'!$C$30:$C$121,0))&lt;&gt;"",INDEX('Outcome Indicators - Section C'!E$30:E$121,MATCH('Print View'!$A147&amp;'Print View'!$V$81,'Outcome Indicators - Section C'!$A$30:$A$121&amp;'Outcome Indicators - Section C'!$C$30:$C$121,0)),""),"")</f>
        <v/>
      </c>
      <c r="W148" s="657"/>
      <c r="X148" s="659"/>
      <c r="Y148" s="661"/>
      <c r="Z148" s="313" t="str">
        <f t="array" ref="Z148">IFERROR(IF(INDEX('Outcome Indicators - Section C'!E$30:E$121,MATCH('Print View'!$A147&amp;'Print View'!$Z$81,'Outcome Indicators - Section C'!$A$30:$A$121&amp;'Outcome Indicators - Section C'!$C$30:$C$121,0))&lt;&gt;"",INDEX('Outcome Indicators - Section C'!E$30:E$121,MATCH('Print View'!$A147&amp;'Print View'!$Z$81,'Outcome Indicators - Section C'!$A$30:$A$121&amp;'Outcome Indicators - Section C'!$C$30:$C$121,0)),""),"")</f>
        <v/>
      </c>
      <c r="AA148" s="657"/>
      <c r="AB148" s="659"/>
      <c r="AC148" s="661"/>
      <c r="AD148" s="279"/>
      <c r="AE148" s="262"/>
      <c r="AF148" s="262"/>
      <c r="AG148" s="262"/>
      <c r="AH148" s="262"/>
      <c r="AI148" s="262"/>
      <c r="AJ148" s="263"/>
    </row>
    <row r="149" spans="1:36" s="229" customFormat="1" ht="28.8" x14ac:dyDescent="0.55000000000000004">
      <c r="A149" s="653">
        <v>15</v>
      </c>
      <c r="B149" s="662" t="str">
        <f>IFERROR(IF(INDEX('Outcome Indicators - Section C'!B$10:B$26,MATCH('Print View'!$A149,'Outcome Indicators - Section C'!$A$10:$A$26,0))&lt;&gt;"",INDEX('Outcome Indicators - Section C'!B$10:B$26,MATCH('Print View'!$A149,'Outcome Indicators - Section C'!$A$10:$A$26,0)),""),"")</f>
        <v/>
      </c>
      <c r="C149" s="662" t="str">
        <f>IFERROR(IF(INDEX('Outcome Indicators - Section C'!C$10:C$26,MATCH('Print View'!$A149,'Outcome Indicators - Section C'!$A$10:$A$26,0))&lt;&gt;"",INDEX('Outcome Indicators - Section C'!C$10:C$26,MATCH('Print View'!$A149,'Outcome Indicators - Section C'!$A$10:$A$26,0)),""),"")</f>
        <v/>
      </c>
      <c r="D149" s="662" t="str">
        <f>IFERROR(IF(INDEX('Outcome Indicators - Section C'!D$10:D$26,MATCH('Print View'!$A149,'Outcome Indicators - Section C'!$A$10:$A$26,0))&lt;&gt;"",INDEX('Outcome Indicators - Section C'!D$10:D$26,MATCH('Print View'!$A149,'Outcome Indicators - Section C'!$A$10:$A$26,0)),""),"")</f>
        <v/>
      </c>
      <c r="E149" s="662" t="str">
        <f>IFERROR(IF(INDEX('Outcome Indicators - Section C'!E$10:E$26,MATCH('Print View'!$A149,'Outcome Indicators - Section C'!$A$10:$A$26,0))&lt;&gt;"",INDEX('Outcome Indicators - Section C'!E$10:E$26,MATCH('Print View'!$A149,'Outcome Indicators - Section C'!$A$10:$A$26,0)),""),"")</f>
        <v/>
      </c>
      <c r="F149" s="662" t="str">
        <f>IFERROR(IF(INDEX('Outcome Indicators - Section C'!F$10:F$26,MATCH('Print View'!$A149,'Outcome Indicators - Section C'!$A$10:$A$26,0))&lt;&gt;"",INDEX('Outcome Indicators - Section C'!F$10:F$26,MATCH('Print View'!$A149,'Outcome Indicators - Section C'!$A$10:$A$26,0)),""),"")</f>
        <v/>
      </c>
      <c r="G149" s="662" t="str">
        <f>IFERROR(IF(INDEX('Outcome Indicators - Section C'!G$10:G$26,MATCH('Print View'!$A149,'Outcome Indicators - Section C'!$A$10:$A$26,0))&lt;&gt;"",INDEX('Outcome Indicators - Section C'!G$10:G$26,MATCH('Print View'!$A149,'Outcome Indicators - Section C'!$A$10:$A$26,0)),""),"")</f>
        <v/>
      </c>
      <c r="H149" s="662" t="str">
        <f>IFERROR(IF(INDEX('Outcome Indicators - Section C'!H$10:H$26,MATCH('Print View'!$A149,'Outcome Indicators - Section C'!$A$10:$A$26,0))&lt;&gt;"",INDEX('Outcome Indicators - Section C'!H$10:H$26,MATCH('Print View'!$A149,'Outcome Indicators - Section C'!$A$10:$A$26,0)),""),"")</f>
        <v/>
      </c>
      <c r="I149" s="666">
        <f>IFERROR(IF(INDEX('Outcome Indicators - Section C'!A$10:A$26,MATCH('Print View'!$A149,'Outcome Indicators - Section C'!$A$10:$A$26,0))&lt;&gt;"",INDEX('Outcome Indicators - Section C'!A$10:A$26,MATCH('Print View'!$A149,'Outcome Indicators - Section C'!$A$10:$A$26,0)),""),"")</f>
        <v>15</v>
      </c>
      <c r="J149" s="284" t="str">
        <f t="array" ref="J149">IFERROR(IF(INDEX('Outcome Indicators - Section C'!D$30:D$121,MATCH('Print View'!$A149&amp;'Print View'!$J$81,'Outcome Indicators - Section C'!$A$30:$A$121&amp;'Outcome Indicators - Section C'!$C$30:$C$121,0))&lt;&gt;"",INDEX('Outcome Indicators - Section C'!D$30:D$121,MATCH('Print View'!$A149&amp;'Print View'!$J$81,'Outcome Indicators - Section C'!$A$30:$A$121&amp;'Outcome Indicators - Section C'!$C$30:$C$121,0)),""),"")</f>
        <v/>
      </c>
      <c r="K149" s="603" t="str">
        <f t="array" ref="K149">IFERROR(IF(INDEX('Outcome Indicators - Section C'!F$30:F$121,MATCH('Print View'!$A149&amp;'Print View'!$J$81,'Outcome Indicators - Section C'!$A$30:$A$121&amp;'Outcome Indicators - Section C'!$C$30:$C$121,0))&lt;&gt;"",INDEX('Outcome Indicators - Section C'!F$30:F$121,MATCH('Print View'!$A149&amp;'Print View'!$J$81,'Outcome Indicators - Section C'!$A$30:$A$121&amp;'Outcome Indicators - Section C'!$C$30:$C$121,0)),""),"")</f>
        <v/>
      </c>
      <c r="L149" s="605" t="str">
        <f t="array" ref="L149">IFERROR(IF(INDEX('Outcome Indicators - Section C'!G$30:G$121,MATCH('Print View'!$A149&amp;'Print View'!$J$81,'Outcome Indicators - Section C'!$A$30:$A$121&amp;'Outcome Indicators - Section C'!$C$30:$C$121,0))&lt;&gt;"",INDEX('Outcome Indicators - Section C'!G$30:G$121,MATCH('Print View'!$A149&amp;'Print View'!$J$81,'Outcome Indicators - Section C'!$A$30:$A$121&amp;'Outcome Indicators - Section C'!$C$30:$C$121,0)),""),"")</f>
        <v/>
      </c>
      <c r="M149" s="607" t="str">
        <f t="array" ref="M149">IFERROR(IF(INDEX('Outcome Indicators - Section C'!H$30:H$121,MATCH('Print View'!$A149&amp;'Print View'!$J$81,'Outcome Indicators - Section C'!$A$30:$A$121&amp;'Outcome Indicators - Section C'!$C$30:$C$121,0))&lt;&gt;"",INDEX('Outcome Indicators - Section C'!H$30:H$121,MATCH('Print View'!$A149&amp;'Print View'!$J$81,'Outcome Indicators - Section C'!$A$30:$A$121&amp;'Outcome Indicators - Section C'!$C$30:$C$121,0)),""),"")</f>
        <v/>
      </c>
      <c r="N149" s="284" t="str">
        <f t="array" ref="N149">IFERROR(IF(INDEX('Outcome Indicators - Section C'!D$30:D$121,MATCH('Print View'!$A149&amp;'Print View'!$N$81,'Outcome Indicators - Section C'!$A$30:$A$121&amp;'Outcome Indicators - Section C'!$C$30:$C$121,0))&lt;&gt;"",INDEX('Outcome Indicators - Section C'!D$30:D$121,MATCH('Print View'!$A149&amp;'Print View'!$N$81,'Outcome Indicators - Section C'!$A$30:$A$121&amp;'Outcome Indicators - Section C'!$C$30:$C$121,0)),""),"")</f>
        <v/>
      </c>
      <c r="O149" s="603" t="str">
        <f t="array" ref="O149">IFERROR(IF(INDEX('Outcome Indicators - Section C'!F$30:F$121,MATCH('Print View'!$A149&amp;'Print View'!$N$81,'Outcome Indicators - Section C'!$A$30:$A$121&amp;'Outcome Indicators - Section C'!$C$30:$C$121,0))&lt;&gt;"",INDEX('Outcome Indicators - Section C'!F$30:F$121,MATCH('Print View'!$A149&amp;'Print View'!$N$81,'Outcome Indicators - Section C'!$A$30:$A$121&amp;'Outcome Indicators - Section C'!$C$30:$C$121,0)),""),"")</f>
        <v/>
      </c>
      <c r="P149" s="605" t="str">
        <f t="array" ref="P149">IFERROR(IF(INDEX('Outcome Indicators - Section C'!G$30:G$121,MATCH('Print View'!$A149&amp;'Print View'!$N$81,'Outcome Indicators - Section C'!$A$30:$A$121&amp;'Outcome Indicators - Section C'!$C$30:$C$121,0))&lt;&gt;"",INDEX('Outcome Indicators - Section C'!G$30:G$121,MATCH('Print View'!$A149&amp;'Print View'!$N$81,'Outcome Indicators - Section C'!$A$30:$A$121&amp;'Outcome Indicators - Section C'!$C$30:$C$121,0)),""),"")</f>
        <v/>
      </c>
      <c r="Q149" s="607" t="str">
        <f t="array" ref="Q149">IFERROR(IF(INDEX('Outcome Indicators - Section C'!H$30:H$121,MATCH('Print View'!$A149&amp;'Print View'!$N$81,'Outcome Indicators - Section C'!$A$30:$A$121&amp;'Outcome Indicators - Section C'!$C$30:$C$121,0))&lt;&gt;"",INDEX('Outcome Indicators - Section C'!H$30:H$121,MATCH('Print View'!$A149&amp;'Print View'!$N$81,'Outcome Indicators - Section C'!$A$30:$A$121&amp;'Outcome Indicators - Section C'!$C$30:$C$121,0)),""),"")</f>
        <v/>
      </c>
      <c r="R149" s="284" t="str">
        <f t="array" ref="R149">IFERROR(IF(INDEX('Outcome Indicators - Section C'!D$30:D$121,MATCH('Print View'!$A149&amp;'Print View'!$R$81,'Outcome Indicators - Section C'!$A$30:$A$121&amp;'Outcome Indicators - Section C'!$C$30:$C$121,0))&lt;&gt;"",INDEX('Outcome Indicators - Section C'!D$30:D$121,MATCH('Print View'!$A149&amp;'Print View'!$R$81,'Outcome Indicators - Section C'!$A$30:$A$121&amp;'Outcome Indicators - Section C'!$C$30:$C$121,0)),""),"")</f>
        <v/>
      </c>
      <c r="S149" s="603" t="str">
        <f t="array" ref="S149">IFERROR(IF(INDEX('Outcome Indicators - Section C'!F$30:F$121,MATCH('Print View'!$A149&amp;'Print View'!$R$81,'Outcome Indicators - Section C'!$A$30:$A$121&amp;'Outcome Indicators - Section C'!$C$30:$C$121,0))&lt;&gt;"",INDEX('Outcome Indicators - Section C'!F$30:F$121,MATCH('Print View'!$A149&amp;'Print View'!$R$81,'Outcome Indicators - Section C'!$A$30:$A$121&amp;'Outcome Indicators - Section C'!$C$30:$C$121,0)),""),"")</f>
        <v/>
      </c>
      <c r="T149" s="605" t="str">
        <f t="array" ref="T149">IFERROR(IF(INDEX('Outcome Indicators - Section C'!G$30:G$121,MATCH('Print View'!$A149&amp;'Print View'!$R$81,'Outcome Indicators - Section C'!$A$30:$A$121&amp;'Outcome Indicators - Section C'!$C$30:$C$121,0))&lt;&gt;"",INDEX('Outcome Indicators - Section C'!G$30:G$121,MATCH('Print View'!$A149&amp;'Print View'!$R$81,'Outcome Indicators - Section C'!$A$30:$A$121&amp;'Outcome Indicators - Section C'!$C$30:$C$121,0)),""),"")</f>
        <v/>
      </c>
      <c r="U149" s="607" t="str">
        <f t="array" ref="U149">IFERROR(IF(INDEX('Outcome Indicators - Section C'!H$30:H$121,MATCH('Print View'!$A149&amp;'Print View'!$R$81,'Outcome Indicators - Section C'!$A$30:$A$121&amp;'Outcome Indicators - Section C'!$C$30:$C$121,0))&lt;&gt;"",INDEX('Outcome Indicators - Section C'!H$30:H$121,MATCH('Print View'!$A149&amp;'Print View'!$R$81,'Outcome Indicators - Section C'!$A$30:$A$121&amp;'Outcome Indicators - Section C'!$C$30:$C$121,0)),""),"")</f>
        <v/>
      </c>
      <c r="V149" s="284" t="str">
        <f t="array" ref="V149">IFERROR(IF(INDEX('Outcome Indicators - Section C'!D$30:D$121,MATCH('Print View'!$A149&amp;'Print View'!$V$81,'Outcome Indicators - Section C'!$A$30:$A$121&amp;'Outcome Indicators - Section C'!$C$30:$C$121,0))&lt;&gt;"",INDEX('Outcome Indicators - Section C'!D$30:D$121,MATCH('Print View'!$A149&amp;'Print View'!$V$81,'Outcome Indicators - Section C'!$A$30:$A$121&amp;'Outcome Indicators - Section C'!$C$30:$C$121,0)),""),"")</f>
        <v/>
      </c>
      <c r="W149" s="603" t="str">
        <f t="array" ref="W149">IFERROR(IF(INDEX('Outcome Indicators - Section C'!F$30:F$121,MATCH('Print View'!$A149&amp;'Print View'!$V$81,'Outcome Indicators - Section C'!$A$30:$A$121&amp;'Outcome Indicators - Section C'!$C$30:$C$121,0))&lt;&gt;"",INDEX('Outcome Indicators - Section C'!F$30:F$121,MATCH('Print View'!$A149&amp;'Print View'!$V$81,'Outcome Indicators - Section C'!$A$30:$A$121&amp;'Outcome Indicators - Section C'!$C$30:$C$121,0)),""),"")</f>
        <v/>
      </c>
      <c r="X149" s="605" t="str">
        <f t="array" ref="X149">IFERROR(IF(INDEX('Outcome Indicators - Section C'!G$30:G$121,MATCH('Print View'!$A149&amp;'Print View'!$V$81,'Outcome Indicators - Section C'!$A$30:$A$121&amp;'Outcome Indicators - Section C'!$C$30:$C$121,0))&lt;&gt;"",INDEX('Outcome Indicators - Section C'!G$30:G$121,MATCH('Print View'!$A149&amp;'Print View'!$V$81,'Outcome Indicators - Section C'!$A$30:$A$121&amp;'Outcome Indicators - Section C'!$C$30:$C$121,0)),""),"")</f>
        <v/>
      </c>
      <c r="Y149" s="607" t="str">
        <f t="array" ref="Y149">IFERROR(IF(INDEX('Outcome Indicators - Section C'!H$30:H$121,MATCH('Print View'!$A149&amp;'Print View'!$V$81,'Outcome Indicators - Section C'!$A$30:$A$121&amp;'Outcome Indicators - Section C'!$C$30:$C$121,0))&lt;&gt;"",INDEX('Outcome Indicators - Section C'!H$30:H$121,MATCH('Print View'!$A149&amp;'Print View'!$V$81,'Outcome Indicators - Section C'!$A$30:$A$121&amp;'Outcome Indicators - Section C'!$C$30:$C$121,0)),""),"")</f>
        <v/>
      </c>
      <c r="Z149" s="284" t="str">
        <f t="array" ref="Z149">IFERROR(IF(INDEX('Outcome Indicators - Section C'!D$30:D$121,MATCH('Print View'!$A149&amp;'Print View'!$Z$81,'Outcome Indicators - Section C'!$A$30:$A$121&amp;'Outcome Indicators - Section C'!$C$30:$C$121,0))&lt;&gt;"",INDEX('Outcome Indicators - Section C'!D$30:D$121,MATCH('Print View'!$A149&amp;'Print View'!$Z$81,'Outcome Indicators - Section C'!$A$30:$A$121&amp;'Outcome Indicators - Section C'!$C$30:$C$121,0)),""),"")</f>
        <v/>
      </c>
      <c r="AA149" s="603" t="str">
        <f t="array" ref="AA149">IFERROR(IF(INDEX('Outcome Indicators - Section C'!F$30:F$121,MATCH('Print View'!$A149&amp;'Print View'!$Z$81,'Outcome Indicators - Section C'!$A$30:$A$121&amp;'Outcome Indicators - Section C'!$C$30:$C$121,0))&lt;&gt;"",INDEX('Outcome Indicators - Section C'!F$30:F$121,MATCH('Print View'!$A149&amp;'Print View'!$Z$81,'Outcome Indicators - Section C'!$A$30:$A$121&amp;'Outcome Indicators - Section C'!$C$30:$C$121,0)),""),"")</f>
        <v/>
      </c>
      <c r="AB149" s="605" t="str">
        <f t="array" ref="AB149">IFERROR(IF(INDEX('Outcome Indicators - Section C'!G$30:G$121,MATCH('Print View'!$A149&amp;'Print View'!$Z$81,'Outcome Indicators - Section C'!$A$30:$A$121&amp;'Outcome Indicators - Section C'!$C$30:$C$121,0))&lt;&gt;"",INDEX('Outcome Indicators - Section C'!G$30:G$121,MATCH('Print View'!$A149&amp;'Print View'!$Z$81,'Outcome Indicators - Section C'!$A$30:$A$121&amp;'Outcome Indicators - Section C'!$C$30:$C$121,0)),""),"")</f>
        <v/>
      </c>
      <c r="AC149" s="607" t="str">
        <f t="array" ref="AC149">IFERROR(IF(INDEX('Outcome Indicators - Section C'!H$30:H$121,MATCH('Print View'!$A149&amp;'Print View'!$Z$81,'Outcome Indicators - Section C'!$A$30:$A$121&amp;'Outcome Indicators - Section C'!$C$30:$C$121,0))&lt;&gt;"",INDEX('Outcome Indicators - Section C'!H$30:H$121,MATCH('Print View'!$A149&amp;'Print View'!$Z$81,'Outcome Indicators - Section C'!$A$30:$A$121&amp;'Outcome Indicators - Section C'!$C$30:$C$121,0)),""),"")</f>
        <v/>
      </c>
      <c r="AD149" s="280"/>
      <c r="AE149" s="255"/>
      <c r="AF149" s="255"/>
      <c r="AG149" s="255"/>
      <c r="AH149" s="255"/>
      <c r="AI149" s="268"/>
      <c r="AJ149" s="668"/>
    </row>
    <row r="150" spans="1:36" s="229" customFormat="1" ht="16.5" customHeight="1" thickBot="1" x14ac:dyDescent="0.35">
      <c r="A150" s="653"/>
      <c r="B150" s="673"/>
      <c r="C150" s="673"/>
      <c r="D150" s="673"/>
      <c r="E150" s="673"/>
      <c r="F150" s="673"/>
      <c r="G150" s="673"/>
      <c r="H150" s="673"/>
      <c r="I150" s="674"/>
      <c r="J150" s="285" t="str">
        <f t="array" ref="J150">IFERROR(IF(INDEX('Outcome Indicators - Section C'!E$30:E$121,MATCH('Print View'!$A149&amp;'Print View'!$J$81,'Outcome Indicators - Section C'!$A$30:$A$121&amp;'Outcome Indicators - Section C'!$C$30:$C$121,0))&lt;&gt;"",INDEX('Outcome Indicators - Section C'!E$30:E$121,MATCH('Print View'!$A149&amp;'Print View'!$J$81,'Outcome Indicators - Section C'!$A$30:$A$121&amp;'Outcome Indicators - Section C'!$C$30:$C$121,0)),""),"")</f>
        <v/>
      </c>
      <c r="K150" s="604"/>
      <c r="L150" s="606"/>
      <c r="M150" s="608"/>
      <c r="N150" s="285" t="str">
        <f t="array" ref="N150">IFERROR(IF(INDEX('Outcome Indicators - Section C'!E$30:E$121,MATCH('Print View'!$A149&amp;'Print View'!$N$81,'Outcome Indicators - Section C'!$A$30:$A$121&amp;'Outcome Indicators - Section C'!$C$30:$C$121,0))&lt;&gt;"",INDEX('Outcome Indicators - Section C'!E$30:E$121,MATCH('Print View'!$A149&amp;'Print View'!$N$81,'Outcome Indicators - Section C'!$A$30:$A$121&amp;'Outcome Indicators - Section C'!$C$30:$C$121,0)),""),"")</f>
        <v/>
      </c>
      <c r="O150" s="604"/>
      <c r="P150" s="606"/>
      <c r="Q150" s="608"/>
      <c r="R150" s="285" t="str">
        <f t="array" ref="R150">IFERROR(IF(INDEX('Outcome Indicators - Section C'!E$30:E$121,MATCH('Print View'!$A149&amp;'Print View'!$R$81,'Outcome Indicators - Section C'!$A$30:$A$121&amp;'Outcome Indicators - Section C'!$C$30:$C$121,0))&lt;&gt;"",INDEX('Outcome Indicators - Section C'!E$30:E$121,MATCH('Print View'!$A149&amp;'Print View'!$R$81,'Outcome Indicators - Section C'!$A$30:$A$121&amp;'Outcome Indicators - Section C'!$C$30:$C$121,0)),""),"")</f>
        <v/>
      </c>
      <c r="S150" s="604"/>
      <c r="T150" s="606"/>
      <c r="U150" s="608"/>
      <c r="V150" s="285" t="str">
        <f t="array" ref="V150">IFERROR(IF(INDEX('Outcome Indicators - Section C'!E$30:E$121,MATCH('Print View'!$A149&amp;'Print View'!$V$81,'Outcome Indicators - Section C'!$A$30:$A$121&amp;'Outcome Indicators - Section C'!$C$30:$C$121,0))&lt;&gt;"",INDEX('Outcome Indicators - Section C'!E$30:E$121,MATCH('Print View'!$A149&amp;'Print View'!$V$81,'Outcome Indicators - Section C'!$A$30:$A$121&amp;'Outcome Indicators - Section C'!$C$30:$C$121,0)),""),"")</f>
        <v/>
      </c>
      <c r="W150" s="604"/>
      <c r="X150" s="606"/>
      <c r="Y150" s="608"/>
      <c r="Z150" s="285" t="str">
        <f t="array" ref="Z150">IFERROR(IF(INDEX('Outcome Indicators - Section C'!E$30:E$121,MATCH('Print View'!$A149&amp;'Print View'!$Z$81,'Outcome Indicators - Section C'!$A$30:$A$121&amp;'Outcome Indicators - Section C'!$C$30:$C$121,0))&lt;&gt;"",INDEX('Outcome Indicators - Section C'!E$30:E$121,MATCH('Print View'!$A149&amp;'Print View'!$Z$81,'Outcome Indicators - Section C'!$A$30:$A$121&amp;'Outcome Indicators - Section C'!$C$30:$C$121,0)),""),"")</f>
        <v/>
      </c>
      <c r="AA150" s="604"/>
      <c r="AB150" s="606"/>
      <c r="AC150" s="608"/>
      <c r="AD150" s="281"/>
      <c r="AE150" s="264"/>
      <c r="AF150" s="264"/>
      <c r="AG150" s="264"/>
      <c r="AH150" s="264"/>
      <c r="AI150" s="269"/>
      <c r="AJ150" s="672"/>
    </row>
    <row r="151" spans="1:36" s="229" customFormat="1" ht="28.8" x14ac:dyDescent="0.55000000000000004">
      <c r="A151" s="609">
        <v>16</v>
      </c>
      <c r="B151" s="610" t="str">
        <f>IFERROR(IF(INDEX('Outcome Indicators - Section C'!B$10:B$26,MATCH('Print View'!$A151,'Outcome Indicators - Section C'!$A$10:$A$26,0))&lt;&gt;"",INDEX('Outcome Indicators - Section C'!B$10:B$26,MATCH('Print View'!$A151,'Outcome Indicators - Section C'!$A$10:$A$26,0)),""),"")</f>
        <v/>
      </c>
      <c r="C151" s="610" t="str">
        <f>IFERROR(IF(INDEX('Outcome Indicators - Section C'!C$10:C$26,MATCH('Print View'!$A151,'Outcome Indicators - Section C'!$A$10:$A$26,0))&lt;&gt;"",INDEX('Outcome Indicators - Section C'!C$10:C$26,MATCH('Print View'!$A151,'Outcome Indicators - Section C'!$A$10:$A$26,0)),""),"")</f>
        <v/>
      </c>
      <c r="D151" s="610" t="str">
        <f>IFERROR(IF(INDEX('Outcome Indicators - Section C'!D$10:D$26,MATCH('Print View'!$A151,'Outcome Indicators - Section C'!$A$10:$A$26,0))&lt;&gt;"",INDEX('Outcome Indicators - Section C'!D$10:D$26,MATCH('Print View'!$A151,'Outcome Indicators - Section C'!$A$10:$A$26,0)),""),"")</f>
        <v/>
      </c>
      <c r="E151" s="610" t="str">
        <f>IFERROR(IF(INDEX('Outcome Indicators - Section C'!E$10:E$26,MATCH('Print View'!$A151,'Outcome Indicators - Section C'!$A$10:$A$26,0))&lt;&gt;"",INDEX('Outcome Indicators - Section C'!E$10:E$26,MATCH('Print View'!$A151,'Outcome Indicators - Section C'!$A$10:$A$26,0)),""),"")</f>
        <v/>
      </c>
      <c r="F151" s="610" t="str">
        <f>IFERROR(IF(INDEX('Outcome Indicators - Section C'!F$10:F$26,MATCH('Print View'!$A151,'Outcome Indicators - Section C'!$A$10:$A$26,0))&lt;&gt;"",INDEX('Outcome Indicators - Section C'!F$10:F$26,MATCH('Print View'!$A151,'Outcome Indicators - Section C'!$A$10:$A$26,0)),""),"")</f>
        <v/>
      </c>
      <c r="G151" s="610" t="str">
        <f>IFERROR(IF(INDEX('Outcome Indicators - Section C'!G$10:G$26,MATCH('Print View'!$A151,'Outcome Indicators - Section C'!$A$10:$A$26,0))&lt;&gt;"",INDEX('Outcome Indicators - Section C'!G$10:G$26,MATCH('Print View'!$A151,'Outcome Indicators - Section C'!$A$10:$A$26,0)),""),"")</f>
        <v/>
      </c>
      <c r="H151" s="610" t="str">
        <f>IFERROR(IF(INDEX('Outcome Indicators - Section C'!H$10:H$26,MATCH('Print View'!$A151,'Outcome Indicators - Section C'!$A$10:$A$26,0))&lt;&gt;"",INDEX('Outcome Indicators - Section C'!H$10:H$26,MATCH('Print View'!$A151,'Outcome Indicators - Section C'!$A$10:$A$26,0)),""),"")</f>
        <v/>
      </c>
      <c r="I151" s="612" t="str">
        <f>IFERROR(IF(INDEX('Outcome Indicators - Section C'!A$10:A$26,MATCH('Print View'!$A151,'Outcome Indicators - Section C'!$A$10:$A$26,0))&lt;&gt;"",INDEX('Outcome Indicators - Section C'!A$10:A$26,MATCH('Print View'!$A151,'Outcome Indicators - Section C'!$A$10:$A$26,0)),""),"")</f>
        <v/>
      </c>
      <c r="J151" s="312" t="str">
        <f t="array" ref="J151">IFERROR(IF(INDEX('Outcome Indicators - Section C'!D$30:D$121,MATCH('Print View'!$A151&amp;'Print View'!$J$81,'Outcome Indicators - Section C'!$A$30:$A$121&amp;'Outcome Indicators - Section C'!$C$30:$C$121,0))&lt;&gt;"",INDEX('Outcome Indicators - Section C'!D$30:D$121,MATCH('Print View'!$A151&amp;'Print View'!$J$81,'Outcome Indicators - Section C'!$A$30:$A$121&amp;'Outcome Indicators - Section C'!$C$30:$C$121,0)),""),"")</f>
        <v/>
      </c>
      <c r="K151" s="656" t="str">
        <f t="array" ref="K151">IFERROR(IF(INDEX('Outcome Indicators - Section C'!F$30:F$121,MATCH('Print View'!$A151&amp;'Print View'!$J$81,'Outcome Indicators - Section C'!$A$30:$A$121&amp;'Outcome Indicators - Section C'!$C$30:$C$121,0))&lt;&gt;"",INDEX('Outcome Indicators - Section C'!F$30:F$121,MATCH('Print View'!$A151&amp;'Print View'!$J$81,'Outcome Indicators - Section C'!$A$30:$A$121&amp;'Outcome Indicators - Section C'!$C$30:$C$121,0)),""),"")</f>
        <v/>
      </c>
      <c r="L151" s="658" t="str">
        <f t="array" ref="L151">IFERROR(IF(INDEX('Outcome Indicators - Section C'!G$30:G$121,MATCH('Print View'!$A151&amp;'Print View'!$J$81,'Outcome Indicators - Section C'!$A$30:$A$121&amp;'Outcome Indicators - Section C'!$C$30:$C$121,0))&lt;&gt;"",INDEX('Outcome Indicators - Section C'!G$30:G$121,MATCH('Print View'!$A151&amp;'Print View'!$J$81,'Outcome Indicators - Section C'!$A$30:$A$121&amp;'Outcome Indicators - Section C'!$C$30:$C$121,0)),""),"")</f>
        <v/>
      </c>
      <c r="M151" s="660" t="str">
        <f t="array" ref="M151">IFERROR(IF(INDEX('Outcome Indicators - Section C'!H$30:H$121,MATCH('Print View'!$A151&amp;'Print View'!$J$81,'Outcome Indicators - Section C'!$A$30:$A$121&amp;'Outcome Indicators - Section C'!$C$30:$C$121,0))&lt;&gt;"",INDEX('Outcome Indicators - Section C'!H$30:H$121,MATCH('Print View'!$A151&amp;'Print View'!$J$81,'Outcome Indicators - Section C'!$A$30:$A$121&amp;'Outcome Indicators - Section C'!$C$30:$C$121,0)),""),"")</f>
        <v/>
      </c>
      <c r="N151" s="312" t="str">
        <f t="array" ref="N151">IFERROR(IF(INDEX('Outcome Indicators - Section C'!D$30:D$121,MATCH('Print View'!$A151&amp;'Print View'!$N$81,'Outcome Indicators - Section C'!$A$30:$A$121&amp;'Outcome Indicators - Section C'!$C$30:$C$121,0))&lt;&gt;"",INDEX('Outcome Indicators - Section C'!D$30:D$121,MATCH('Print View'!$A151&amp;'Print View'!$N$81,'Outcome Indicators - Section C'!$A$30:$A$121&amp;'Outcome Indicators - Section C'!$C$30:$C$121,0)),""),"")</f>
        <v/>
      </c>
      <c r="O151" s="656" t="str">
        <f t="array" ref="O151">IFERROR(IF(INDEX('Outcome Indicators - Section C'!F$30:F$121,MATCH('Print View'!$A151&amp;'Print View'!$N$81,'Outcome Indicators - Section C'!$A$30:$A$121&amp;'Outcome Indicators - Section C'!$C$30:$C$121,0))&lt;&gt;"",INDEX('Outcome Indicators - Section C'!F$30:F$121,MATCH('Print View'!$A151&amp;'Print View'!$N$81,'Outcome Indicators - Section C'!$A$30:$A$121&amp;'Outcome Indicators - Section C'!$C$30:$C$121,0)),""),"")</f>
        <v/>
      </c>
      <c r="P151" s="658" t="str">
        <f t="array" ref="P151">IFERROR(IF(INDEX('Outcome Indicators - Section C'!G$30:G$121,MATCH('Print View'!$A151&amp;'Print View'!$N$81,'Outcome Indicators - Section C'!$A$30:$A$121&amp;'Outcome Indicators - Section C'!$C$30:$C$121,0))&lt;&gt;"",INDEX('Outcome Indicators - Section C'!G$30:G$121,MATCH('Print View'!$A151&amp;'Print View'!$N$81,'Outcome Indicators - Section C'!$A$30:$A$121&amp;'Outcome Indicators - Section C'!$C$30:$C$121,0)),""),"")</f>
        <v/>
      </c>
      <c r="Q151" s="660" t="str">
        <f t="array" ref="Q151">IFERROR(IF(INDEX('Outcome Indicators - Section C'!H$30:H$121,MATCH('Print View'!$A151&amp;'Print View'!$N$81,'Outcome Indicators - Section C'!$A$30:$A$121&amp;'Outcome Indicators - Section C'!$C$30:$C$121,0))&lt;&gt;"",INDEX('Outcome Indicators - Section C'!H$30:H$121,MATCH('Print View'!$A151&amp;'Print View'!$N$81,'Outcome Indicators - Section C'!$A$30:$A$121&amp;'Outcome Indicators - Section C'!$C$30:$C$121,0)),""),"")</f>
        <v/>
      </c>
      <c r="R151" s="312" t="str">
        <f t="array" ref="R151">IFERROR(IF(INDEX('Outcome Indicators - Section C'!D$30:D$121,MATCH('Print View'!$A151&amp;'Print View'!$R$81,'Outcome Indicators - Section C'!$A$30:$A$121&amp;'Outcome Indicators - Section C'!$C$30:$C$121,0))&lt;&gt;"",INDEX('Outcome Indicators - Section C'!D$30:D$121,MATCH('Print View'!$A151&amp;'Print View'!$R$81,'Outcome Indicators - Section C'!$A$30:$A$121&amp;'Outcome Indicators - Section C'!$C$30:$C$121,0)),""),"")</f>
        <v/>
      </c>
      <c r="S151" s="656" t="str">
        <f t="array" ref="S151">IFERROR(IF(INDEX('Outcome Indicators - Section C'!F$30:F$121,MATCH('Print View'!$A151&amp;'Print View'!$R$81,'Outcome Indicators - Section C'!$A$30:$A$121&amp;'Outcome Indicators - Section C'!$C$30:$C$121,0))&lt;&gt;"",INDEX('Outcome Indicators - Section C'!F$30:F$121,MATCH('Print View'!$A151&amp;'Print View'!$R$81,'Outcome Indicators - Section C'!$A$30:$A$121&amp;'Outcome Indicators - Section C'!$C$30:$C$121,0)),""),"")</f>
        <v/>
      </c>
      <c r="T151" s="658" t="str">
        <f t="array" ref="T151">IFERROR(IF(INDEX('Outcome Indicators - Section C'!G$30:G$121,MATCH('Print View'!$A151&amp;'Print View'!$R$81,'Outcome Indicators - Section C'!$A$30:$A$121&amp;'Outcome Indicators - Section C'!$C$30:$C$121,0))&lt;&gt;"",INDEX('Outcome Indicators - Section C'!G$30:G$121,MATCH('Print View'!$A151&amp;'Print View'!$R$81,'Outcome Indicators - Section C'!$A$30:$A$121&amp;'Outcome Indicators - Section C'!$C$30:$C$121,0)),""),"")</f>
        <v/>
      </c>
      <c r="U151" s="660" t="str">
        <f t="array" ref="U151">IFERROR(IF(INDEX('Outcome Indicators - Section C'!H$30:H$121,MATCH('Print View'!$A151&amp;'Print View'!$R$81,'Outcome Indicators - Section C'!$A$30:$A$121&amp;'Outcome Indicators - Section C'!$C$30:$C$121,0))&lt;&gt;"",INDEX('Outcome Indicators - Section C'!H$30:H$121,MATCH('Print View'!$A151&amp;'Print View'!$R$81,'Outcome Indicators - Section C'!$A$30:$A$121&amp;'Outcome Indicators - Section C'!$C$30:$C$121,0)),""),"")</f>
        <v/>
      </c>
      <c r="V151" s="312" t="str">
        <f t="array" ref="V151">IFERROR(IF(INDEX('Outcome Indicators - Section C'!D$30:D$121,MATCH('Print View'!$A151&amp;'Print View'!$V$81,'Outcome Indicators - Section C'!$A$30:$A$121&amp;'Outcome Indicators - Section C'!$C$30:$C$121,0))&lt;&gt;"",INDEX('Outcome Indicators - Section C'!D$30:D$121,MATCH('Print View'!$A151&amp;'Print View'!$V$81,'Outcome Indicators - Section C'!$A$30:$A$121&amp;'Outcome Indicators - Section C'!$C$30:$C$121,0)),""),"")</f>
        <v/>
      </c>
      <c r="W151" s="656" t="str">
        <f t="array" ref="W151">IFERROR(IF(INDEX('Outcome Indicators - Section C'!F$30:F$121,MATCH('Print View'!$A151&amp;'Print View'!$V$81,'Outcome Indicators - Section C'!$A$30:$A$121&amp;'Outcome Indicators - Section C'!$C$30:$C$121,0))&lt;&gt;"",INDEX('Outcome Indicators - Section C'!F$30:F$121,MATCH('Print View'!$A151&amp;'Print View'!$V$81,'Outcome Indicators - Section C'!$A$30:$A$121&amp;'Outcome Indicators - Section C'!$C$30:$C$121,0)),""),"")</f>
        <v/>
      </c>
      <c r="X151" s="658" t="str">
        <f t="array" ref="X151">IFERROR(IF(INDEX('Outcome Indicators - Section C'!G$30:G$121,MATCH('Print View'!$A151&amp;'Print View'!$V$81,'Outcome Indicators - Section C'!$A$30:$A$121&amp;'Outcome Indicators - Section C'!$C$30:$C$121,0))&lt;&gt;"",INDEX('Outcome Indicators - Section C'!G$30:G$121,MATCH('Print View'!$A151&amp;'Print View'!$V$81,'Outcome Indicators - Section C'!$A$30:$A$121&amp;'Outcome Indicators - Section C'!$C$30:$C$121,0)),""),"")</f>
        <v/>
      </c>
      <c r="Y151" s="660" t="str">
        <f t="array" ref="Y151">IFERROR(IF(INDEX('Outcome Indicators - Section C'!H$30:H$121,MATCH('Print View'!$A151&amp;'Print View'!$V$81,'Outcome Indicators - Section C'!$A$30:$A$121&amp;'Outcome Indicators - Section C'!$C$30:$C$121,0))&lt;&gt;"",INDEX('Outcome Indicators - Section C'!H$30:H$121,MATCH('Print View'!$A151&amp;'Print View'!$V$81,'Outcome Indicators - Section C'!$A$30:$A$121&amp;'Outcome Indicators - Section C'!$C$30:$C$121,0)),""),"")</f>
        <v/>
      </c>
      <c r="Z151" s="312" t="str">
        <f t="array" ref="Z151">IFERROR(IF(INDEX('Outcome Indicators - Section C'!D$30:D$121,MATCH('Print View'!$A151&amp;'Print View'!$Z$81,'Outcome Indicators - Section C'!$A$30:$A$121&amp;'Outcome Indicators - Section C'!$C$30:$C$121,0))&lt;&gt;"",INDEX('Outcome Indicators - Section C'!D$30:D$121,MATCH('Print View'!$A151&amp;'Print View'!$Z$81,'Outcome Indicators - Section C'!$A$30:$A$121&amp;'Outcome Indicators - Section C'!$C$30:$C$121,0)),""),"")</f>
        <v/>
      </c>
      <c r="AA151" s="656" t="str">
        <f t="array" ref="AA151">IFERROR(IF(INDEX('Outcome Indicators - Section C'!F$30:F$121,MATCH('Print View'!$A151&amp;'Print View'!$Z$81,'Outcome Indicators - Section C'!$A$30:$A$121&amp;'Outcome Indicators - Section C'!$C$30:$C$121,0))&lt;&gt;"",INDEX('Outcome Indicators - Section C'!F$30:F$121,MATCH('Print View'!$A151&amp;'Print View'!$Z$81,'Outcome Indicators - Section C'!$A$30:$A$121&amp;'Outcome Indicators - Section C'!$C$30:$C$121,0)),""),"")</f>
        <v/>
      </c>
      <c r="AB151" s="658" t="str">
        <f t="array" ref="AB151">IFERROR(IF(INDEX('Outcome Indicators - Section C'!G$30:G$121,MATCH('Print View'!$A151&amp;'Print View'!$Z$81,'Outcome Indicators - Section C'!$A$30:$A$121&amp;'Outcome Indicators - Section C'!$C$30:$C$121,0))&lt;&gt;"",INDEX('Outcome Indicators - Section C'!G$30:G$121,MATCH('Print View'!$A151&amp;'Print View'!$Z$81,'Outcome Indicators - Section C'!$A$30:$A$121&amp;'Outcome Indicators - Section C'!$C$30:$C$121,0)),""),"")</f>
        <v/>
      </c>
      <c r="AC151" s="660" t="str">
        <f t="array" ref="AC151">IFERROR(IF(INDEX('Outcome Indicators - Section C'!H$30:H$121,MATCH('Print View'!$A151&amp;'Print View'!$Z$81,'Outcome Indicators - Section C'!$A$30:$A$121&amp;'Outcome Indicators - Section C'!$C$30:$C$121,0))&lt;&gt;"",INDEX('Outcome Indicators - Section C'!H$30:H$121,MATCH('Print View'!$A151&amp;'Print View'!$Z$81,'Outcome Indicators - Section C'!$A$30:$A$121&amp;'Outcome Indicators - Section C'!$C$30:$C$121,0)),""),"")</f>
        <v/>
      </c>
      <c r="AD151" s="278"/>
      <c r="AE151" s="260"/>
      <c r="AF151" s="260"/>
      <c r="AG151" s="260"/>
      <c r="AH151" s="260"/>
      <c r="AI151" s="260"/>
      <c r="AJ151" s="261"/>
    </row>
    <row r="152" spans="1:36" s="229" customFormat="1" ht="15.75" customHeight="1" x14ac:dyDescent="0.3">
      <c r="A152" s="609"/>
      <c r="B152" s="611"/>
      <c r="C152" s="611"/>
      <c r="D152" s="611"/>
      <c r="E152" s="611"/>
      <c r="F152" s="611"/>
      <c r="G152" s="611"/>
      <c r="H152" s="611"/>
      <c r="I152" s="613"/>
      <c r="J152" s="313" t="str">
        <f t="array" ref="J152">IFERROR(IF(INDEX('Outcome Indicators - Section C'!E$30:E$121,MATCH('Print View'!$A151&amp;'Print View'!$J$81,'Outcome Indicators - Section C'!$A$30:$A$121&amp;'Outcome Indicators - Section C'!$C$30:$C$121,0))&lt;&gt;"",INDEX('Outcome Indicators - Section C'!E$30:E$121,MATCH('Print View'!$A151&amp;'Print View'!$J$81,'Outcome Indicators - Section C'!$A$30:$A$121&amp;'Outcome Indicators - Section C'!$C$30:$C$121,0)),""),"")</f>
        <v/>
      </c>
      <c r="K152" s="657"/>
      <c r="L152" s="659"/>
      <c r="M152" s="661"/>
      <c r="N152" s="313" t="str">
        <f t="array" ref="N152">IFERROR(IF(INDEX('Outcome Indicators - Section C'!E$30:E$121,MATCH('Print View'!$A151&amp;'Print View'!$N$81,'Outcome Indicators - Section C'!$A$30:$A$121&amp;'Outcome Indicators - Section C'!$C$30:$C$121,0))&lt;&gt;"",INDEX('Outcome Indicators - Section C'!E$30:E$121,MATCH('Print View'!$A151&amp;'Print View'!$N$81,'Outcome Indicators - Section C'!$A$30:$A$121&amp;'Outcome Indicators - Section C'!$C$30:$C$121,0)),""),"")</f>
        <v/>
      </c>
      <c r="O152" s="657"/>
      <c r="P152" s="659"/>
      <c r="Q152" s="661"/>
      <c r="R152" s="313" t="str">
        <f t="array" ref="R152">IFERROR(IF(INDEX('Outcome Indicators - Section C'!E$30:E$121,MATCH('Print View'!$A151&amp;'Print View'!$R$81,'Outcome Indicators - Section C'!$A$30:$A$121&amp;'Outcome Indicators - Section C'!$C$30:$C$121,0))&lt;&gt;"",INDEX('Outcome Indicators - Section C'!E$30:E$121,MATCH('Print View'!$A151&amp;'Print View'!$R$81,'Outcome Indicators - Section C'!$A$30:$A$121&amp;'Outcome Indicators - Section C'!$C$30:$C$121,0)),""),"")</f>
        <v/>
      </c>
      <c r="S152" s="657"/>
      <c r="T152" s="659"/>
      <c r="U152" s="661"/>
      <c r="V152" s="313" t="str">
        <f t="array" ref="V152">IFERROR(IF(INDEX('Outcome Indicators - Section C'!E$30:E$121,MATCH('Print View'!$A151&amp;'Print View'!$V$81,'Outcome Indicators - Section C'!$A$30:$A$121&amp;'Outcome Indicators - Section C'!$C$30:$C$121,0))&lt;&gt;"",INDEX('Outcome Indicators - Section C'!E$30:E$121,MATCH('Print View'!$A151&amp;'Print View'!$V$81,'Outcome Indicators - Section C'!$A$30:$A$121&amp;'Outcome Indicators - Section C'!$C$30:$C$121,0)),""),"")</f>
        <v/>
      </c>
      <c r="W152" s="657"/>
      <c r="X152" s="659"/>
      <c r="Y152" s="661"/>
      <c r="Z152" s="313" t="str">
        <f t="array" ref="Z152">IFERROR(IF(INDEX('Outcome Indicators - Section C'!E$30:E$121,MATCH('Print View'!$A151&amp;'Print View'!$Z$81,'Outcome Indicators - Section C'!$A$30:$A$121&amp;'Outcome Indicators - Section C'!$C$30:$C$121,0))&lt;&gt;"",INDEX('Outcome Indicators - Section C'!E$30:E$121,MATCH('Print View'!$A151&amp;'Print View'!$Z$81,'Outcome Indicators - Section C'!$A$30:$A$121&amp;'Outcome Indicators - Section C'!$C$30:$C$121,0)),""),"")</f>
        <v/>
      </c>
      <c r="AA152" s="657"/>
      <c r="AB152" s="659"/>
      <c r="AC152" s="661"/>
      <c r="AD152" s="279"/>
      <c r="AE152" s="262"/>
      <c r="AF152" s="262"/>
      <c r="AG152" s="262"/>
      <c r="AH152" s="262"/>
      <c r="AI152" s="262"/>
      <c r="AJ152" s="263" t="s">
        <v>287</v>
      </c>
    </row>
    <row r="153" spans="1:36" s="229" customFormat="1" ht="28.8" x14ac:dyDescent="0.55000000000000004">
      <c r="A153" s="653">
        <v>17</v>
      </c>
      <c r="B153" s="654" t="str">
        <f>IFERROR(IF(INDEX('Outcome Indicators - Section C'!B$10:B$26,MATCH('Print View'!$A153,'Outcome Indicators - Section C'!$A$10:$A$26,0))&lt;&gt;"",INDEX('Outcome Indicators - Section C'!B$10:B$26,MATCH('Print View'!$A153,'Outcome Indicators - Section C'!$A$10:$A$26,0)),""),"")</f>
        <v/>
      </c>
      <c r="C153" s="654" t="str">
        <f>IFERROR(IF(INDEX('Outcome Indicators - Section C'!C$10:C$26,MATCH('Print View'!$A153,'Outcome Indicators - Section C'!$A$10:$A$26,0))&lt;&gt;"",INDEX('Outcome Indicators - Section C'!C$10:C$26,MATCH('Print View'!$A153,'Outcome Indicators - Section C'!$A$10:$A$26,0)),""),"")</f>
        <v/>
      </c>
      <c r="D153" s="654" t="str">
        <f>IFERROR(IF(INDEX('Outcome Indicators - Section C'!D$10:D$26,MATCH('Print View'!$A153,'Outcome Indicators - Section C'!$A$10:$A$26,0))&lt;&gt;"",INDEX('Outcome Indicators - Section C'!D$10:D$26,MATCH('Print View'!$A153,'Outcome Indicators - Section C'!$A$10:$A$26,0)),""),"")</f>
        <v/>
      </c>
      <c r="E153" s="654" t="str">
        <f>IFERROR(IF(INDEX('Outcome Indicators - Section C'!E$10:E$26,MATCH('Print View'!$A153,'Outcome Indicators - Section C'!$A$10:$A$26,0))&lt;&gt;"",INDEX('Outcome Indicators - Section C'!E$10:E$26,MATCH('Print View'!$A153,'Outcome Indicators - Section C'!$A$10:$A$26,0)),""),"")</f>
        <v/>
      </c>
      <c r="F153" s="654" t="str">
        <f>IFERROR(IF(INDEX('Outcome Indicators - Section C'!F$10:F$26,MATCH('Print View'!$A153,'Outcome Indicators - Section C'!$A$10:$A$26,0))&lt;&gt;"",INDEX('Outcome Indicators - Section C'!F$10:F$26,MATCH('Print View'!$A153,'Outcome Indicators - Section C'!$A$10:$A$26,0)),""),"")</f>
        <v/>
      </c>
      <c r="G153" s="654" t="str">
        <f>IFERROR(IF(INDEX('Outcome Indicators - Section C'!G$10:G$26,MATCH('Print View'!$A153,'Outcome Indicators - Section C'!$A$10:$A$26,0))&lt;&gt;"",INDEX('Outcome Indicators - Section C'!G$10:G$26,MATCH('Print View'!$A153,'Outcome Indicators - Section C'!$A$10:$A$26,0)),""),"")</f>
        <v/>
      </c>
      <c r="H153" s="662" t="str">
        <f>IFERROR(IF(INDEX('Outcome Indicators - Section C'!H$10:H$26,MATCH('Print View'!$A153,'Outcome Indicators - Section C'!$A$10:$A$26,0))&lt;&gt;"",INDEX('Outcome Indicators - Section C'!H$10:H$26,MATCH('Print View'!$A153,'Outcome Indicators - Section C'!$A$10:$A$26,0)),""),"")</f>
        <v/>
      </c>
      <c r="I153" s="607" t="str">
        <f>IFERROR(IF(INDEX('Outcome Indicators - Section C'!A$10:A$26,MATCH('Print View'!$A153,'Outcome Indicators - Section C'!$A$10:$A$26,0))&lt;&gt;"",INDEX('Outcome Indicators - Section C'!A$10:A$26,MATCH('Print View'!$A153,'Outcome Indicators - Section C'!$A$10:$A$26,0)),""),"")</f>
        <v/>
      </c>
      <c r="J153" s="284" t="str">
        <f t="array" ref="J153">IFERROR(IF(INDEX('Outcome Indicators - Section C'!D$30:D$121,MATCH('Print View'!$A153&amp;'Print View'!$J$81,'Outcome Indicators - Section C'!$A$30:$A$121&amp;'Outcome Indicators - Section C'!$C$30:$C$121,0))&lt;&gt;"",INDEX('Outcome Indicators - Section C'!D$30:D$121,MATCH('Print View'!$A153&amp;'Print View'!$J$81,'Outcome Indicators - Section C'!$A$30:$A$121&amp;'Outcome Indicators - Section C'!$C$30:$C$121,0)),""),"")</f>
        <v/>
      </c>
      <c r="K153" s="603" t="str">
        <f t="array" ref="K153">IFERROR(IF(INDEX('Outcome Indicators - Section C'!F$30:F$121,MATCH('Print View'!$A153&amp;'Print View'!$J$81,'Outcome Indicators - Section C'!$A$30:$A$121&amp;'Outcome Indicators - Section C'!$C$30:$C$121,0))&lt;&gt;"",INDEX('Outcome Indicators - Section C'!F$30:F$121,MATCH('Print View'!$A153&amp;'Print View'!$J$81,'Outcome Indicators - Section C'!$A$30:$A$121&amp;'Outcome Indicators - Section C'!$C$30:$C$121,0)),""),"")</f>
        <v/>
      </c>
      <c r="L153" s="605" t="str">
        <f t="array" ref="L153">IFERROR(IF(INDEX('Outcome Indicators - Section C'!G$30:G$121,MATCH('Print View'!$A153&amp;'Print View'!$J$81,'Outcome Indicators - Section C'!$A$30:$A$121&amp;'Outcome Indicators - Section C'!$C$30:$C$121,0))&lt;&gt;"",INDEX('Outcome Indicators - Section C'!G$30:G$121,MATCH('Print View'!$A153&amp;'Print View'!$J$81,'Outcome Indicators - Section C'!$A$30:$A$121&amp;'Outcome Indicators - Section C'!$C$30:$C$121,0)),""),"")</f>
        <v/>
      </c>
      <c r="M153" s="607" t="str">
        <f t="array" ref="M153">IFERROR(IF(INDEX('Outcome Indicators - Section C'!H$30:H$121,MATCH('Print View'!$A153&amp;'Print View'!$J$81,'Outcome Indicators - Section C'!$A$30:$A$121&amp;'Outcome Indicators - Section C'!$C$30:$C$121,0))&lt;&gt;"",INDEX('Outcome Indicators - Section C'!H$30:H$121,MATCH('Print View'!$A153&amp;'Print View'!$J$81,'Outcome Indicators - Section C'!$A$30:$A$121&amp;'Outcome Indicators - Section C'!$C$30:$C$121,0)),""),"")</f>
        <v/>
      </c>
      <c r="N153" s="284" t="str">
        <f t="array" ref="N153">IFERROR(IF(INDEX('Outcome Indicators - Section C'!D$30:D$121,MATCH('Print View'!$A153&amp;'Print View'!$N$81,'Outcome Indicators - Section C'!$A$30:$A$121&amp;'Outcome Indicators - Section C'!$C$30:$C$121,0))&lt;&gt;"",INDEX('Outcome Indicators - Section C'!D$30:D$121,MATCH('Print View'!$A153&amp;'Print View'!$N$81,'Outcome Indicators - Section C'!$A$30:$A$121&amp;'Outcome Indicators - Section C'!$C$30:$C$121,0)),""),"")</f>
        <v/>
      </c>
      <c r="O153" s="603" t="str">
        <f t="array" ref="O153">IFERROR(IF(INDEX('Outcome Indicators - Section C'!F$30:F$121,MATCH('Print View'!$A153&amp;'Print View'!$N$81,'Outcome Indicators - Section C'!$A$30:$A$121&amp;'Outcome Indicators - Section C'!$C$30:$C$121,0))&lt;&gt;"",INDEX('Outcome Indicators - Section C'!F$30:F$121,MATCH('Print View'!$A153&amp;'Print View'!$N$81,'Outcome Indicators - Section C'!$A$30:$A$121&amp;'Outcome Indicators - Section C'!$C$30:$C$121,0)),""),"")</f>
        <v/>
      </c>
      <c r="P153" s="605" t="str">
        <f t="array" ref="P153">IFERROR(IF(INDEX('Outcome Indicators - Section C'!G$30:G$121,MATCH('Print View'!$A153&amp;'Print View'!$N$81,'Outcome Indicators - Section C'!$A$30:$A$121&amp;'Outcome Indicators - Section C'!$C$30:$C$121,0))&lt;&gt;"",INDEX('Outcome Indicators - Section C'!G$30:G$121,MATCH('Print View'!$A153&amp;'Print View'!$N$81,'Outcome Indicators - Section C'!$A$30:$A$121&amp;'Outcome Indicators - Section C'!$C$30:$C$121,0)),""),"")</f>
        <v/>
      </c>
      <c r="Q153" s="607" t="str">
        <f t="array" ref="Q153">IFERROR(IF(INDEX('Outcome Indicators - Section C'!H$30:H$121,MATCH('Print View'!$A153&amp;'Print View'!$N$81,'Outcome Indicators - Section C'!$A$30:$A$121&amp;'Outcome Indicators - Section C'!$C$30:$C$121,0))&lt;&gt;"",INDEX('Outcome Indicators - Section C'!H$30:H$121,MATCH('Print View'!$A153&amp;'Print View'!$N$81,'Outcome Indicators - Section C'!$A$30:$A$121&amp;'Outcome Indicators - Section C'!$C$30:$C$121,0)),""),"")</f>
        <v/>
      </c>
      <c r="R153" s="284" t="str">
        <f t="array" ref="R153">IFERROR(IF(INDEX('Outcome Indicators - Section C'!D$30:D$121,MATCH('Print View'!$A153&amp;'Print View'!$R$81,'Outcome Indicators - Section C'!$A$30:$A$121&amp;'Outcome Indicators - Section C'!$C$30:$C$121,0))&lt;&gt;"",INDEX('Outcome Indicators - Section C'!D$30:D$121,MATCH('Print View'!$A153&amp;'Print View'!$R$81,'Outcome Indicators - Section C'!$A$30:$A$121&amp;'Outcome Indicators - Section C'!$C$30:$C$121,0)),""),"")</f>
        <v/>
      </c>
      <c r="S153" s="603" t="str">
        <f t="array" ref="S153">IFERROR(IF(INDEX('Outcome Indicators - Section C'!F$30:F$121,MATCH('Print View'!$A153&amp;'Print View'!$R$81,'Outcome Indicators - Section C'!$A$30:$A$121&amp;'Outcome Indicators - Section C'!$C$30:$C$121,0))&lt;&gt;"",INDEX('Outcome Indicators - Section C'!F$30:F$121,MATCH('Print View'!$A153&amp;'Print View'!$R$81,'Outcome Indicators - Section C'!$A$30:$A$121&amp;'Outcome Indicators - Section C'!$C$30:$C$121,0)),""),"")</f>
        <v/>
      </c>
      <c r="T153" s="605" t="str">
        <f t="array" ref="T153">IFERROR(IF(INDEX('Outcome Indicators - Section C'!G$30:G$121,MATCH('Print View'!$A153&amp;'Print View'!$R$81,'Outcome Indicators - Section C'!$A$30:$A$121&amp;'Outcome Indicators - Section C'!$C$30:$C$121,0))&lt;&gt;"",INDEX('Outcome Indicators - Section C'!G$30:G$121,MATCH('Print View'!$A153&amp;'Print View'!$R$81,'Outcome Indicators - Section C'!$A$30:$A$121&amp;'Outcome Indicators - Section C'!$C$30:$C$121,0)),""),"")</f>
        <v/>
      </c>
      <c r="U153" s="607" t="str">
        <f t="array" ref="U153">IFERROR(IF(INDEX('Outcome Indicators - Section C'!H$30:H$121,MATCH('Print View'!$A153&amp;'Print View'!$R$81,'Outcome Indicators - Section C'!$A$30:$A$121&amp;'Outcome Indicators - Section C'!$C$30:$C$121,0))&lt;&gt;"",INDEX('Outcome Indicators - Section C'!H$30:H$121,MATCH('Print View'!$A153&amp;'Print View'!$R$81,'Outcome Indicators - Section C'!$A$30:$A$121&amp;'Outcome Indicators - Section C'!$C$30:$C$121,0)),""),"")</f>
        <v/>
      </c>
      <c r="V153" s="284" t="str">
        <f t="array" ref="V153">IFERROR(IF(INDEX('Outcome Indicators - Section C'!D$30:D$121,MATCH('Print View'!$A153&amp;'Print View'!$V$81,'Outcome Indicators - Section C'!$A$30:$A$121&amp;'Outcome Indicators - Section C'!$C$30:$C$121,0))&lt;&gt;"",INDEX('Outcome Indicators - Section C'!D$30:D$121,MATCH('Print View'!$A153&amp;'Print View'!$V$81,'Outcome Indicators - Section C'!$A$30:$A$121&amp;'Outcome Indicators - Section C'!$C$30:$C$121,0)),""),"")</f>
        <v/>
      </c>
      <c r="W153" s="603" t="str">
        <f t="array" ref="W153">IFERROR(IF(INDEX('Outcome Indicators - Section C'!F$30:F$121,MATCH('Print View'!$A153&amp;'Print View'!$V$81,'Outcome Indicators - Section C'!$A$30:$A$121&amp;'Outcome Indicators - Section C'!$C$30:$C$121,0))&lt;&gt;"",INDEX('Outcome Indicators - Section C'!F$30:F$121,MATCH('Print View'!$A153&amp;'Print View'!$V$81,'Outcome Indicators - Section C'!$A$30:$A$121&amp;'Outcome Indicators - Section C'!$C$30:$C$121,0)),""),"")</f>
        <v/>
      </c>
      <c r="X153" s="605" t="str">
        <f t="array" ref="X153">IFERROR(IF(INDEX('Outcome Indicators - Section C'!G$30:G$121,MATCH('Print View'!$A153&amp;'Print View'!$V$81,'Outcome Indicators - Section C'!$A$30:$A$121&amp;'Outcome Indicators - Section C'!$C$30:$C$121,0))&lt;&gt;"",INDEX('Outcome Indicators - Section C'!G$30:G$121,MATCH('Print View'!$A153&amp;'Print View'!$V$81,'Outcome Indicators - Section C'!$A$30:$A$121&amp;'Outcome Indicators - Section C'!$C$30:$C$121,0)),""),"")</f>
        <v/>
      </c>
      <c r="Y153" s="607" t="str">
        <f t="array" ref="Y153">IFERROR(IF(INDEX('Outcome Indicators - Section C'!H$30:H$121,MATCH('Print View'!$A153&amp;'Print View'!$V$81,'Outcome Indicators - Section C'!$A$30:$A$121&amp;'Outcome Indicators - Section C'!$C$30:$C$121,0))&lt;&gt;"",INDEX('Outcome Indicators - Section C'!H$30:H$121,MATCH('Print View'!$A153&amp;'Print View'!$V$81,'Outcome Indicators - Section C'!$A$30:$A$121&amp;'Outcome Indicators - Section C'!$C$30:$C$121,0)),""),"")</f>
        <v/>
      </c>
      <c r="Z153" s="284" t="str">
        <f t="array" ref="Z153">IFERROR(IF(INDEX('Outcome Indicators - Section C'!D$30:D$121,MATCH('Print View'!$A153&amp;'Print View'!$Z$81,'Outcome Indicators - Section C'!$A$30:$A$121&amp;'Outcome Indicators - Section C'!$C$30:$C$121,0))&lt;&gt;"",INDEX('Outcome Indicators - Section C'!D$30:D$121,MATCH('Print View'!$A153&amp;'Print View'!$Z$81,'Outcome Indicators - Section C'!$A$30:$A$121&amp;'Outcome Indicators - Section C'!$C$30:$C$121,0)),""),"")</f>
        <v/>
      </c>
      <c r="AA153" s="603" t="str">
        <f t="array" ref="AA153">IFERROR(IF(INDEX('Outcome Indicators - Section C'!F$30:F$121,MATCH('Print View'!$A153&amp;'Print View'!$Z$81,'Outcome Indicators - Section C'!$A$30:$A$121&amp;'Outcome Indicators - Section C'!$C$30:$C$121,0))&lt;&gt;"",INDEX('Outcome Indicators - Section C'!F$30:F$121,MATCH('Print View'!$A153&amp;'Print View'!$Z$81,'Outcome Indicators - Section C'!$A$30:$A$121&amp;'Outcome Indicators - Section C'!$C$30:$C$121,0)),""),"")</f>
        <v/>
      </c>
      <c r="AB153" s="605" t="str">
        <f t="array" ref="AB153">IFERROR(IF(INDEX('Outcome Indicators - Section C'!G$30:G$121,MATCH('Print View'!$A153&amp;'Print View'!$Z$81,'Outcome Indicators - Section C'!$A$30:$A$121&amp;'Outcome Indicators - Section C'!$C$30:$C$121,0))&lt;&gt;"",INDEX('Outcome Indicators - Section C'!G$30:G$121,MATCH('Print View'!$A153&amp;'Print View'!$Z$81,'Outcome Indicators - Section C'!$A$30:$A$121&amp;'Outcome Indicators - Section C'!$C$30:$C$121,0)),""),"")</f>
        <v/>
      </c>
      <c r="AC153" s="607" t="str">
        <f t="array" ref="AC153">IFERROR(IF(INDEX('Outcome Indicators - Section C'!H$30:H$121,MATCH('Print View'!$A153&amp;'Print View'!$Z$81,'Outcome Indicators - Section C'!$A$30:$A$121&amp;'Outcome Indicators - Section C'!$C$30:$C$121,0))&lt;&gt;"",INDEX('Outcome Indicators - Section C'!H$30:H$121,MATCH('Print View'!$A153&amp;'Print View'!$Z$81,'Outcome Indicators - Section C'!$A$30:$A$121&amp;'Outcome Indicators - Section C'!$C$30:$C$121,0)),""),"")</f>
        <v/>
      </c>
      <c r="AD153" s="276"/>
      <c r="AE153" s="256"/>
      <c r="AF153" s="256"/>
      <c r="AG153" s="256"/>
      <c r="AH153" s="256"/>
      <c r="AI153" s="267"/>
      <c r="AJ153" s="664" t="s">
        <v>287</v>
      </c>
    </row>
    <row r="154" spans="1:36" s="229" customFormat="1" ht="15.75" customHeight="1" x14ac:dyDescent="0.3">
      <c r="A154" s="653"/>
      <c r="B154" s="655"/>
      <c r="C154" s="655"/>
      <c r="D154" s="655"/>
      <c r="E154" s="655"/>
      <c r="F154" s="655"/>
      <c r="G154" s="655"/>
      <c r="H154" s="663"/>
      <c r="I154" s="608"/>
      <c r="J154" s="285" t="str">
        <f t="array" ref="J154">IFERROR(IF(INDEX('Outcome Indicators - Section C'!E$30:E$121,MATCH('Print View'!$A153&amp;'Print View'!$J$81,'Outcome Indicators - Section C'!$A$30:$A$121&amp;'Outcome Indicators - Section C'!$C$30:$C$121,0))&lt;&gt;"",INDEX('Outcome Indicators - Section C'!E$30:E$121,MATCH('Print View'!$A153&amp;'Print View'!$J$81,'Outcome Indicators - Section C'!$A$30:$A$121&amp;'Outcome Indicators - Section C'!$C$30:$C$121,0)),""),"")</f>
        <v/>
      </c>
      <c r="K154" s="604"/>
      <c r="L154" s="606"/>
      <c r="M154" s="608"/>
      <c r="N154" s="285" t="str">
        <f t="array" ref="N154">IFERROR(IF(INDEX('Outcome Indicators - Section C'!E$30:E$121,MATCH('Print View'!$A153&amp;'Print View'!$N$81,'Outcome Indicators - Section C'!$A$30:$A$121&amp;'Outcome Indicators - Section C'!$C$30:$C$121,0))&lt;&gt;"",INDEX('Outcome Indicators - Section C'!E$30:E$121,MATCH('Print View'!$A153&amp;'Print View'!$N$81,'Outcome Indicators - Section C'!$A$30:$A$121&amp;'Outcome Indicators - Section C'!$C$30:$C$121,0)),""),"")</f>
        <v/>
      </c>
      <c r="O154" s="604"/>
      <c r="P154" s="606"/>
      <c r="Q154" s="608"/>
      <c r="R154" s="285" t="str">
        <f t="array" ref="R154">IFERROR(IF(INDEX('Outcome Indicators - Section C'!E$30:E$121,MATCH('Print View'!$A153&amp;'Print View'!$R$81,'Outcome Indicators - Section C'!$A$30:$A$121&amp;'Outcome Indicators - Section C'!$C$30:$C$121,0))&lt;&gt;"",INDEX('Outcome Indicators - Section C'!E$30:E$121,MATCH('Print View'!$A153&amp;'Print View'!$R$81,'Outcome Indicators - Section C'!$A$30:$A$121&amp;'Outcome Indicators - Section C'!$C$30:$C$121,0)),""),"")</f>
        <v/>
      </c>
      <c r="S154" s="604"/>
      <c r="T154" s="606"/>
      <c r="U154" s="608"/>
      <c r="V154" s="285" t="str">
        <f t="array" ref="V154">IFERROR(IF(INDEX('Outcome Indicators - Section C'!E$30:E$121,MATCH('Print View'!$A153&amp;'Print View'!$V$81,'Outcome Indicators - Section C'!$A$30:$A$121&amp;'Outcome Indicators - Section C'!$C$30:$C$121,0))&lt;&gt;"",INDEX('Outcome Indicators - Section C'!E$30:E$121,MATCH('Print View'!$A153&amp;'Print View'!$V$81,'Outcome Indicators - Section C'!$A$30:$A$121&amp;'Outcome Indicators - Section C'!$C$30:$C$121,0)),""),"")</f>
        <v/>
      </c>
      <c r="W154" s="604"/>
      <c r="X154" s="606"/>
      <c r="Y154" s="608"/>
      <c r="Z154" s="285" t="str">
        <f t="array" ref="Z154">IFERROR(IF(INDEX('Outcome Indicators - Section C'!E$30:E$121,MATCH('Print View'!$A153&amp;'Print View'!$Z$81,'Outcome Indicators - Section C'!$A$30:$A$121&amp;'Outcome Indicators - Section C'!$C$30:$C$121,0))&lt;&gt;"",INDEX('Outcome Indicators - Section C'!E$30:E$121,MATCH('Print View'!$A153&amp;'Print View'!$Z$81,'Outcome Indicators - Section C'!$A$30:$A$121&amp;'Outcome Indicators - Section C'!$C$30:$C$121,0)),""),"")</f>
        <v/>
      </c>
      <c r="AA154" s="604"/>
      <c r="AB154" s="606"/>
      <c r="AC154" s="608"/>
      <c r="AD154" s="277"/>
      <c r="AE154" s="258"/>
      <c r="AF154" s="258"/>
      <c r="AG154" s="258"/>
      <c r="AH154" s="258"/>
      <c r="AI154" s="267"/>
      <c r="AJ154" s="664" t="s">
        <v>287</v>
      </c>
    </row>
    <row r="155" spans="1:36" s="229" customFormat="1" ht="28.8" x14ac:dyDescent="0.55000000000000004">
      <c r="A155" s="609">
        <v>18</v>
      </c>
      <c r="B155" s="610" t="str">
        <f>IFERROR(IF(INDEX('Outcome Indicators - Section C'!B$10:B$26,MATCH('Print View'!$A155,'Outcome Indicators - Section C'!$A$10:$A$26,0))&lt;&gt;"",INDEX('Outcome Indicators - Section C'!B$10:B$26,MATCH('Print View'!$A155,'Outcome Indicators - Section C'!$A$10:$A$26,0)),""),"")</f>
        <v/>
      </c>
      <c r="C155" s="610" t="str">
        <f>IFERROR(IF(INDEX('Outcome Indicators - Section C'!C$10:C$26,MATCH('Print View'!$A155,'Outcome Indicators - Section C'!$A$10:$A$26,0))&lt;&gt;"",INDEX('Outcome Indicators - Section C'!C$10:C$26,MATCH('Print View'!$A155,'Outcome Indicators - Section C'!$A$10:$A$26,0)),""),"")</f>
        <v/>
      </c>
      <c r="D155" s="610" t="str">
        <f>IFERROR(IF(INDEX('Outcome Indicators - Section C'!D$10:D$26,MATCH('Print View'!$A155,'Outcome Indicators - Section C'!$A$10:$A$26,0))&lt;&gt;"",INDEX('Outcome Indicators - Section C'!D$10:D$26,MATCH('Print View'!$A155,'Outcome Indicators - Section C'!$A$10:$A$26,0)),""),"")</f>
        <v/>
      </c>
      <c r="E155" s="610" t="str">
        <f>IFERROR(IF(INDEX('Outcome Indicators - Section C'!E$10:E$26,MATCH('Print View'!$A155,'Outcome Indicators - Section C'!$A$10:$A$26,0))&lt;&gt;"",INDEX('Outcome Indicators - Section C'!E$10:E$26,MATCH('Print View'!$A155,'Outcome Indicators - Section C'!$A$10:$A$26,0)),""),"")</f>
        <v/>
      </c>
      <c r="F155" s="610" t="str">
        <f>IFERROR(IF(INDEX('Outcome Indicators - Section C'!F$10:F$26,MATCH('Print View'!$A155,'Outcome Indicators - Section C'!$A$10:$A$26,0))&lt;&gt;"",INDEX('Outcome Indicators - Section C'!F$10:F$26,MATCH('Print View'!$A155,'Outcome Indicators - Section C'!$A$10:$A$26,0)),""),"")</f>
        <v/>
      </c>
      <c r="G155" s="610" t="str">
        <f>IFERROR(IF(INDEX('Outcome Indicators - Section C'!G$10:G$26,MATCH('Print View'!$A155,'Outcome Indicators - Section C'!$A$10:$A$26,0))&lt;&gt;"",INDEX('Outcome Indicators - Section C'!G$10:G$26,MATCH('Print View'!$A155,'Outcome Indicators - Section C'!$A$10:$A$26,0)),""),"")</f>
        <v/>
      </c>
      <c r="H155" s="610" t="str">
        <f>IFERROR(IF(INDEX('Outcome Indicators - Section C'!H$10:H$26,MATCH('Print View'!$A155,'Outcome Indicators - Section C'!$A$10:$A$26,0))&lt;&gt;"",INDEX('Outcome Indicators - Section C'!H$10:H$26,MATCH('Print View'!$A155,'Outcome Indicators - Section C'!$A$10:$A$26,0)),""),"")</f>
        <v/>
      </c>
      <c r="I155" s="612" t="str">
        <f>IFERROR(IF(INDEX('Outcome Indicators - Section C'!A$10:A$26,MATCH('Print View'!$A155,'Outcome Indicators - Section C'!$A$10:$A$26,0))&lt;&gt;"",INDEX('Outcome Indicators - Section C'!A$10:A$26,MATCH('Print View'!$A155,'Outcome Indicators - Section C'!$A$10:$A$26,0)),""),"")</f>
        <v/>
      </c>
      <c r="J155" s="312" t="str">
        <f t="array" ref="J155">IFERROR(IF(INDEX('Outcome Indicators - Section C'!D$30:D$121,MATCH('Print View'!$A155&amp;'Print View'!$J$81,'Outcome Indicators - Section C'!$A$30:$A$121&amp;'Outcome Indicators - Section C'!$C$30:$C$121,0))&lt;&gt;"",INDEX('Outcome Indicators - Section C'!D$30:D$121,MATCH('Print View'!$A155&amp;'Print View'!$J$81,'Outcome Indicators - Section C'!$A$30:$A$121&amp;'Outcome Indicators - Section C'!$C$30:$C$121,0)),""),"")</f>
        <v/>
      </c>
      <c r="K155" s="656" t="str">
        <f t="array" ref="K155">IFERROR(IF(INDEX('Outcome Indicators - Section C'!F$30:F$121,MATCH('Print View'!$A155&amp;'Print View'!$J$81,'Outcome Indicators - Section C'!$A$30:$A$121&amp;'Outcome Indicators - Section C'!$C$30:$C$121,0))&lt;&gt;"",INDEX('Outcome Indicators - Section C'!F$30:F$121,MATCH('Print View'!$A155&amp;'Print View'!$J$81,'Outcome Indicators - Section C'!$A$30:$A$121&amp;'Outcome Indicators - Section C'!$C$30:$C$121,0)),""),"")</f>
        <v/>
      </c>
      <c r="L155" s="658" t="str">
        <f t="array" ref="L155">IFERROR(IF(INDEX('Outcome Indicators - Section C'!G$30:G$121,MATCH('Print View'!$A155&amp;'Print View'!$J$81,'Outcome Indicators - Section C'!$A$30:$A$121&amp;'Outcome Indicators - Section C'!$C$30:$C$121,0))&lt;&gt;"",INDEX('Outcome Indicators - Section C'!G$30:G$121,MATCH('Print View'!$A155&amp;'Print View'!$J$81,'Outcome Indicators - Section C'!$A$30:$A$121&amp;'Outcome Indicators - Section C'!$C$30:$C$121,0)),""),"")</f>
        <v/>
      </c>
      <c r="M155" s="660" t="str">
        <f t="array" ref="M155">IFERROR(IF(INDEX('Outcome Indicators - Section C'!H$30:H$121,MATCH('Print View'!$A155&amp;'Print View'!$J$81,'Outcome Indicators - Section C'!$A$30:$A$121&amp;'Outcome Indicators - Section C'!$C$30:$C$121,0))&lt;&gt;"",INDEX('Outcome Indicators - Section C'!H$30:H$121,MATCH('Print View'!$A155&amp;'Print View'!$J$81,'Outcome Indicators - Section C'!$A$30:$A$121&amp;'Outcome Indicators - Section C'!$C$30:$C$121,0)),""),"")</f>
        <v/>
      </c>
      <c r="N155" s="312" t="str">
        <f t="array" ref="N155">IFERROR(IF(INDEX('Outcome Indicators - Section C'!D$30:D$121,MATCH('Print View'!$A155&amp;'Print View'!$N$81,'Outcome Indicators - Section C'!$A$30:$A$121&amp;'Outcome Indicators - Section C'!$C$30:$C$121,0))&lt;&gt;"",INDEX('Outcome Indicators - Section C'!D$30:D$121,MATCH('Print View'!$A155&amp;'Print View'!$N$81,'Outcome Indicators - Section C'!$A$30:$A$121&amp;'Outcome Indicators - Section C'!$C$30:$C$121,0)),""),"")</f>
        <v/>
      </c>
      <c r="O155" s="656" t="str">
        <f t="array" ref="O155">IFERROR(IF(INDEX('Outcome Indicators - Section C'!F$30:F$121,MATCH('Print View'!$A155&amp;'Print View'!$N$81,'Outcome Indicators - Section C'!$A$30:$A$121&amp;'Outcome Indicators - Section C'!$C$30:$C$121,0))&lt;&gt;"",INDEX('Outcome Indicators - Section C'!F$30:F$121,MATCH('Print View'!$A155&amp;'Print View'!$N$81,'Outcome Indicators - Section C'!$A$30:$A$121&amp;'Outcome Indicators - Section C'!$C$30:$C$121,0)),""),"")</f>
        <v/>
      </c>
      <c r="P155" s="658" t="str">
        <f t="array" ref="P155">IFERROR(IF(INDEX('Outcome Indicators - Section C'!G$30:G$121,MATCH('Print View'!$A155&amp;'Print View'!$N$81,'Outcome Indicators - Section C'!$A$30:$A$121&amp;'Outcome Indicators - Section C'!$C$30:$C$121,0))&lt;&gt;"",INDEX('Outcome Indicators - Section C'!G$30:G$121,MATCH('Print View'!$A155&amp;'Print View'!$N$81,'Outcome Indicators - Section C'!$A$30:$A$121&amp;'Outcome Indicators - Section C'!$C$30:$C$121,0)),""),"")</f>
        <v/>
      </c>
      <c r="Q155" s="660" t="str">
        <f t="array" ref="Q155">IFERROR(IF(INDEX('Outcome Indicators - Section C'!H$30:H$121,MATCH('Print View'!$A155&amp;'Print View'!$N$81,'Outcome Indicators - Section C'!$A$30:$A$121&amp;'Outcome Indicators - Section C'!$C$30:$C$121,0))&lt;&gt;"",INDEX('Outcome Indicators - Section C'!H$30:H$121,MATCH('Print View'!$A155&amp;'Print View'!$N$81,'Outcome Indicators - Section C'!$A$30:$A$121&amp;'Outcome Indicators - Section C'!$C$30:$C$121,0)),""),"")</f>
        <v/>
      </c>
      <c r="R155" s="312" t="str">
        <f t="array" ref="R155">IFERROR(IF(INDEX('Outcome Indicators - Section C'!D$30:D$121,MATCH('Print View'!$A155&amp;'Print View'!$R$81,'Outcome Indicators - Section C'!$A$30:$A$121&amp;'Outcome Indicators - Section C'!$C$30:$C$121,0))&lt;&gt;"",INDEX('Outcome Indicators - Section C'!D$30:D$121,MATCH('Print View'!$A155&amp;'Print View'!$R$81,'Outcome Indicators - Section C'!$A$30:$A$121&amp;'Outcome Indicators - Section C'!$C$30:$C$121,0)),""),"")</f>
        <v/>
      </c>
      <c r="S155" s="656" t="str">
        <f t="array" ref="S155">IFERROR(IF(INDEX('Outcome Indicators - Section C'!F$30:F$121,MATCH('Print View'!$A155&amp;'Print View'!$R$81,'Outcome Indicators - Section C'!$A$30:$A$121&amp;'Outcome Indicators - Section C'!$C$30:$C$121,0))&lt;&gt;"",INDEX('Outcome Indicators - Section C'!F$30:F$121,MATCH('Print View'!$A155&amp;'Print View'!$R$81,'Outcome Indicators - Section C'!$A$30:$A$121&amp;'Outcome Indicators - Section C'!$C$30:$C$121,0)),""),"")</f>
        <v/>
      </c>
      <c r="T155" s="658" t="str">
        <f t="array" ref="T155">IFERROR(IF(INDEX('Outcome Indicators - Section C'!G$30:G$121,MATCH('Print View'!$A155&amp;'Print View'!$R$81,'Outcome Indicators - Section C'!$A$30:$A$121&amp;'Outcome Indicators - Section C'!$C$30:$C$121,0))&lt;&gt;"",INDEX('Outcome Indicators - Section C'!G$30:G$121,MATCH('Print View'!$A155&amp;'Print View'!$R$81,'Outcome Indicators - Section C'!$A$30:$A$121&amp;'Outcome Indicators - Section C'!$C$30:$C$121,0)),""),"")</f>
        <v/>
      </c>
      <c r="U155" s="660" t="str">
        <f t="array" ref="U155">IFERROR(IF(INDEX('Outcome Indicators - Section C'!H$30:H$121,MATCH('Print View'!$A155&amp;'Print View'!$R$81,'Outcome Indicators - Section C'!$A$30:$A$121&amp;'Outcome Indicators - Section C'!$C$30:$C$121,0))&lt;&gt;"",INDEX('Outcome Indicators - Section C'!H$30:H$121,MATCH('Print View'!$A155&amp;'Print View'!$R$81,'Outcome Indicators - Section C'!$A$30:$A$121&amp;'Outcome Indicators - Section C'!$C$30:$C$121,0)),""),"")</f>
        <v/>
      </c>
      <c r="V155" s="312" t="str">
        <f t="array" ref="V155">IFERROR(IF(INDEX('Outcome Indicators - Section C'!D$30:D$121,MATCH('Print View'!$A155&amp;'Print View'!$V$81,'Outcome Indicators - Section C'!$A$30:$A$121&amp;'Outcome Indicators - Section C'!$C$30:$C$121,0))&lt;&gt;"",INDEX('Outcome Indicators - Section C'!D$30:D$121,MATCH('Print View'!$A155&amp;'Print View'!$V$81,'Outcome Indicators - Section C'!$A$30:$A$121&amp;'Outcome Indicators - Section C'!$C$30:$C$121,0)),""),"")</f>
        <v/>
      </c>
      <c r="W155" s="656" t="str">
        <f t="array" ref="W155">IFERROR(IF(INDEX('Outcome Indicators - Section C'!F$30:F$121,MATCH('Print View'!$A155&amp;'Print View'!$V$81,'Outcome Indicators - Section C'!$A$30:$A$121&amp;'Outcome Indicators - Section C'!$C$30:$C$121,0))&lt;&gt;"",INDEX('Outcome Indicators - Section C'!F$30:F$121,MATCH('Print View'!$A155&amp;'Print View'!$V$81,'Outcome Indicators - Section C'!$A$30:$A$121&amp;'Outcome Indicators - Section C'!$C$30:$C$121,0)),""),"")</f>
        <v/>
      </c>
      <c r="X155" s="658" t="str">
        <f t="array" ref="X155">IFERROR(IF(INDEX('Outcome Indicators - Section C'!G$30:G$121,MATCH('Print View'!$A155&amp;'Print View'!$V$81,'Outcome Indicators - Section C'!$A$30:$A$121&amp;'Outcome Indicators - Section C'!$C$30:$C$121,0))&lt;&gt;"",INDEX('Outcome Indicators - Section C'!G$30:G$121,MATCH('Print View'!$A155&amp;'Print View'!$V$81,'Outcome Indicators - Section C'!$A$30:$A$121&amp;'Outcome Indicators - Section C'!$C$30:$C$121,0)),""),"")</f>
        <v/>
      </c>
      <c r="Y155" s="660" t="str">
        <f t="array" ref="Y155">IFERROR(IF(INDEX('Outcome Indicators - Section C'!H$30:H$121,MATCH('Print View'!$A155&amp;'Print View'!$V$81,'Outcome Indicators - Section C'!$A$30:$A$121&amp;'Outcome Indicators - Section C'!$C$30:$C$121,0))&lt;&gt;"",INDEX('Outcome Indicators - Section C'!H$30:H$121,MATCH('Print View'!$A155&amp;'Print View'!$V$81,'Outcome Indicators - Section C'!$A$30:$A$121&amp;'Outcome Indicators - Section C'!$C$30:$C$121,0)),""),"")</f>
        <v/>
      </c>
      <c r="Z155" s="312" t="str">
        <f t="array" ref="Z155">IFERROR(IF(INDEX('Outcome Indicators - Section C'!D$30:D$121,MATCH('Print View'!$A155&amp;'Print View'!$Z$81,'Outcome Indicators - Section C'!$A$30:$A$121&amp;'Outcome Indicators - Section C'!$C$30:$C$121,0))&lt;&gt;"",INDEX('Outcome Indicators - Section C'!D$30:D$121,MATCH('Print View'!$A155&amp;'Print View'!$Z$81,'Outcome Indicators - Section C'!$A$30:$A$121&amp;'Outcome Indicators - Section C'!$C$30:$C$121,0)),""),"")</f>
        <v/>
      </c>
      <c r="AA155" s="656" t="str">
        <f t="array" ref="AA155">IFERROR(IF(INDEX('Outcome Indicators - Section C'!F$30:F$121,MATCH('Print View'!$A155&amp;'Print View'!$Z$81,'Outcome Indicators - Section C'!$A$30:$A$121&amp;'Outcome Indicators - Section C'!$C$30:$C$121,0))&lt;&gt;"",INDEX('Outcome Indicators - Section C'!F$30:F$121,MATCH('Print View'!$A155&amp;'Print View'!$Z$81,'Outcome Indicators - Section C'!$A$30:$A$121&amp;'Outcome Indicators - Section C'!$C$30:$C$121,0)),""),"")</f>
        <v/>
      </c>
      <c r="AB155" s="658" t="str">
        <f t="array" ref="AB155">IFERROR(IF(INDEX('Outcome Indicators - Section C'!G$30:G$121,MATCH('Print View'!$A155&amp;'Print View'!$Z$81,'Outcome Indicators - Section C'!$A$30:$A$121&amp;'Outcome Indicators - Section C'!$C$30:$C$121,0))&lt;&gt;"",INDEX('Outcome Indicators - Section C'!G$30:G$121,MATCH('Print View'!$A155&amp;'Print View'!$Z$81,'Outcome Indicators - Section C'!$A$30:$A$121&amp;'Outcome Indicators - Section C'!$C$30:$C$121,0)),""),"")</f>
        <v/>
      </c>
      <c r="AC155" s="660" t="str">
        <f t="array" ref="AC155">IFERROR(IF(INDEX('Outcome Indicators - Section C'!H$30:H$121,MATCH('Print View'!$A155&amp;'Print View'!$Z$81,'Outcome Indicators - Section C'!$A$30:$A$121&amp;'Outcome Indicators - Section C'!$C$30:$C$121,0))&lt;&gt;"",INDEX('Outcome Indicators - Section C'!H$30:H$121,MATCH('Print View'!$A155&amp;'Print View'!$Z$81,'Outcome Indicators - Section C'!$A$30:$A$121&amp;'Outcome Indicators - Section C'!$C$30:$C$121,0)),""),"")</f>
        <v/>
      </c>
      <c r="AD155" s="278"/>
      <c r="AE155" s="260"/>
      <c r="AF155" s="260"/>
      <c r="AG155" s="260"/>
      <c r="AH155" s="260"/>
      <c r="AI155" s="260"/>
      <c r="AJ155" s="261" t="s">
        <v>287</v>
      </c>
    </row>
    <row r="156" spans="1:36" s="229" customFormat="1" ht="15.75" customHeight="1" x14ac:dyDescent="0.3">
      <c r="A156" s="609"/>
      <c r="B156" s="611"/>
      <c r="C156" s="611"/>
      <c r="D156" s="611"/>
      <c r="E156" s="611"/>
      <c r="F156" s="611"/>
      <c r="G156" s="611"/>
      <c r="H156" s="611"/>
      <c r="I156" s="613"/>
      <c r="J156" s="313" t="str">
        <f t="array" ref="J156">IFERROR(IF(INDEX('Outcome Indicators - Section C'!E$30:E$121,MATCH('Print View'!$A155&amp;'Print View'!$J$81,'Outcome Indicators - Section C'!$A$30:$A$121&amp;'Outcome Indicators - Section C'!$C$30:$C$121,0))&lt;&gt;"",INDEX('Outcome Indicators - Section C'!E$30:E$121,MATCH('Print View'!$A155&amp;'Print View'!$J$81,'Outcome Indicators - Section C'!$A$30:$A$121&amp;'Outcome Indicators - Section C'!$C$30:$C$121,0)),""),"")</f>
        <v/>
      </c>
      <c r="K156" s="657"/>
      <c r="L156" s="659"/>
      <c r="M156" s="661"/>
      <c r="N156" s="313" t="str">
        <f t="array" ref="N156">IFERROR(IF(INDEX('Outcome Indicators - Section C'!E$30:E$121,MATCH('Print View'!$A155&amp;'Print View'!$N$81,'Outcome Indicators - Section C'!$A$30:$A$121&amp;'Outcome Indicators - Section C'!$C$30:$C$121,0))&lt;&gt;"",INDEX('Outcome Indicators - Section C'!E$30:E$121,MATCH('Print View'!$A155&amp;'Print View'!$N$81,'Outcome Indicators - Section C'!$A$30:$A$121&amp;'Outcome Indicators - Section C'!$C$30:$C$121,0)),""),"")</f>
        <v/>
      </c>
      <c r="O156" s="657"/>
      <c r="P156" s="659"/>
      <c r="Q156" s="661"/>
      <c r="R156" s="313" t="str">
        <f t="array" ref="R156">IFERROR(IF(INDEX('Outcome Indicators - Section C'!E$30:E$121,MATCH('Print View'!$A155&amp;'Print View'!$R$81,'Outcome Indicators - Section C'!$A$30:$A$121&amp;'Outcome Indicators - Section C'!$C$30:$C$121,0))&lt;&gt;"",INDEX('Outcome Indicators - Section C'!E$30:E$121,MATCH('Print View'!$A155&amp;'Print View'!$R$81,'Outcome Indicators - Section C'!$A$30:$A$121&amp;'Outcome Indicators - Section C'!$C$30:$C$121,0)),""),"")</f>
        <v/>
      </c>
      <c r="S156" s="657"/>
      <c r="T156" s="659"/>
      <c r="U156" s="661"/>
      <c r="V156" s="313" t="str">
        <f t="array" ref="V156">IFERROR(IF(INDEX('Outcome Indicators - Section C'!E$30:E$121,MATCH('Print View'!$A155&amp;'Print View'!$V$81,'Outcome Indicators - Section C'!$A$30:$A$121&amp;'Outcome Indicators - Section C'!$C$30:$C$121,0))&lt;&gt;"",INDEX('Outcome Indicators - Section C'!E$30:E$121,MATCH('Print View'!$A155&amp;'Print View'!$V$81,'Outcome Indicators - Section C'!$A$30:$A$121&amp;'Outcome Indicators - Section C'!$C$30:$C$121,0)),""),"")</f>
        <v/>
      </c>
      <c r="W156" s="657"/>
      <c r="X156" s="659"/>
      <c r="Y156" s="661"/>
      <c r="Z156" s="313" t="str">
        <f t="array" ref="Z156">IFERROR(IF(INDEX('Outcome Indicators - Section C'!E$30:E$121,MATCH('Print View'!$A155&amp;'Print View'!$Z$81,'Outcome Indicators - Section C'!$A$30:$A$121&amp;'Outcome Indicators - Section C'!$C$30:$C$121,0))&lt;&gt;"",INDEX('Outcome Indicators - Section C'!E$30:E$121,MATCH('Print View'!$A155&amp;'Print View'!$Z$81,'Outcome Indicators - Section C'!$A$30:$A$121&amp;'Outcome Indicators - Section C'!$C$30:$C$121,0)),""),"")</f>
        <v/>
      </c>
      <c r="AA156" s="657"/>
      <c r="AB156" s="659"/>
      <c r="AC156" s="661"/>
      <c r="AD156" s="279"/>
      <c r="AE156" s="262"/>
      <c r="AF156" s="262"/>
      <c r="AG156" s="262"/>
      <c r="AH156" s="262"/>
      <c r="AI156" s="262"/>
      <c r="AJ156" s="263" t="s">
        <v>287</v>
      </c>
    </row>
    <row r="157" spans="1:36" s="229" customFormat="1" ht="28.8" x14ac:dyDescent="0.55000000000000004">
      <c r="A157" s="653">
        <v>19</v>
      </c>
      <c r="B157" s="654" t="str">
        <f>IFERROR(IF(INDEX('Outcome Indicators - Section C'!B$10:B$26,MATCH('Print View'!$A157,'Outcome Indicators - Section C'!$A$10:$A$26,0))&lt;&gt;"",INDEX('Outcome Indicators - Section C'!B$10:B$26,MATCH('Print View'!$A157,'Outcome Indicators - Section C'!$A$10:$A$26,0)),""),"")</f>
        <v/>
      </c>
      <c r="C157" s="654" t="str">
        <f>IFERROR(IF(INDEX('Outcome Indicators - Section C'!C$10:C$26,MATCH('Print View'!$A157,'Outcome Indicators - Section C'!$A$10:$A$26,0))&lt;&gt;"",INDEX('Outcome Indicators - Section C'!C$10:C$26,MATCH('Print View'!$A157,'Outcome Indicators - Section C'!$A$10:$A$26,0)),""),"")</f>
        <v/>
      </c>
      <c r="D157" s="654" t="str">
        <f>IFERROR(IF(INDEX('Outcome Indicators - Section C'!D$10:D$26,MATCH('Print View'!$A157,'Outcome Indicators - Section C'!$A$10:$A$26,0))&lt;&gt;"",INDEX('Outcome Indicators - Section C'!D$10:D$26,MATCH('Print View'!$A157,'Outcome Indicators - Section C'!$A$10:$A$26,0)),""),"")</f>
        <v/>
      </c>
      <c r="E157" s="654" t="str">
        <f>IFERROR(IF(INDEX('Outcome Indicators - Section C'!E$10:E$26,MATCH('Print View'!$A157,'Outcome Indicators - Section C'!$A$10:$A$26,0))&lt;&gt;"",INDEX('Outcome Indicators - Section C'!E$10:E$26,MATCH('Print View'!$A157,'Outcome Indicators - Section C'!$A$10:$A$26,0)),""),"")</f>
        <v/>
      </c>
      <c r="F157" s="654" t="str">
        <f>IFERROR(IF(INDEX('Outcome Indicators - Section C'!F$10:F$26,MATCH('Print View'!$A157,'Outcome Indicators - Section C'!$A$10:$A$26,0))&lt;&gt;"",INDEX('Outcome Indicators - Section C'!F$10:F$26,MATCH('Print View'!$A157,'Outcome Indicators - Section C'!$A$10:$A$26,0)),""),"")</f>
        <v/>
      </c>
      <c r="G157" s="654" t="str">
        <f>IFERROR(IF(INDEX('Outcome Indicators - Section C'!G$10:G$26,MATCH('Print View'!$A157,'Outcome Indicators - Section C'!$A$10:$A$26,0))&lt;&gt;"",INDEX('Outcome Indicators - Section C'!G$10:G$26,MATCH('Print View'!$A157,'Outcome Indicators - Section C'!$A$10:$A$26,0)),""),"")</f>
        <v/>
      </c>
      <c r="H157" s="662" t="str">
        <f>IFERROR(IF(INDEX('Outcome Indicators - Section C'!H$10:H$26,MATCH('Print View'!$A157,'Outcome Indicators - Section C'!$A$10:$A$26,0))&lt;&gt;"",INDEX('Outcome Indicators - Section C'!H$10:H$26,MATCH('Print View'!$A157,'Outcome Indicators - Section C'!$A$10:$A$26,0)),""),"")</f>
        <v/>
      </c>
      <c r="I157" s="607" t="str">
        <f>IFERROR(IF(INDEX('Outcome Indicators - Section C'!A$10:A$26,MATCH('Print View'!$A157,'Outcome Indicators - Section C'!$A$10:$A$26,0))&lt;&gt;"",INDEX('Outcome Indicators - Section C'!A$10:A$26,MATCH('Print View'!$A157,'Outcome Indicators - Section C'!$A$10:$A$26,0)),""),"")</f>
        <v/>
      </c>
      <c r="J157" s="284" t="str">
        <f t="array" ref="J157">IFERROR(IF(INDEX('Outcome Indicators - Section C'!D$30:D$121,MATCH('Print View'!$A157&amp;'Print View'!$J$81,'Outcome Indicators - Section C'!$A$30:$A$121&amp;'Outcome Indicators - Section C'!$C$30:$C$121,0))&lt;&gt;"",INDEX('Outcome Indicators - Section C'!D$30:D$121,MATCH('Print View'!$A157&amp;'Print View'!$J$81,'Outcome Indicators - Section C'!$A$30:$A$121&amp;'Outcome Indicators - Section C'!$C$30:$C$121,0)),""),"")</f>
        <v/>
      </c>
      <c r="K157" s="603" t="str">
        <f t="array" ref="K157">IFERROR(IF(INDEX('Outcome Indicators - Section C'!F$30:F$121,MATCH('Print View'!$A157&amp;'Print View'!$J$81,'Outcome Indicators - Section C'!$A$30:$A$121&amp;'Outcome Indicators - Section C'!$C$30:$C$121,0))&lt;&gt;"",INDEX('Outcome Indicators - Section C'!F$30:F$121,MATCH('Print View'!$A157&amp;'Print View'!$J$81,'Outcome Indicators - Section C'!$A$30:$A$121&amp;'Outcome Indicators - Section C'!$C$30:$C$121,0)),""),"")</f>
        <v/>
      </c>
      <c r="L157" s="605" t="str">
        <f t="array" ref="L157">IFERROR(IF(INDEX('Outcome Indicators - Section C'!G$30:G$121,MATCH('Print View'!$A157&amp;'Print View'!$J$81,'Outcome Indicators - Section C'!$A$30:$A$121&amp;'Outcome Indicators - Section C'!$C$30:$C$121,0))&lt;&gt;"",INDEX('Outcome Indicators - Section C'!G$30:G$121,MATCH('Print View'!$A157&amp;'Print View'!$J$81,'Outcome Indicators - Section C'!$A$30:$A$121&amp;'Outcome Indicators - Section C'!$C$30:$C$121,0)),""),"")</f>
        <v/>
      </c>
      <c r="M157" s="607" t="str">
        <f t="array" ref="M157">IFERROR(IF(INDEX('Outcome Indicators - Section C'!H$30:H$121,MATCH('Print View'!$A157&amp;'Print View'!$J$81,'Outcome Indicators - Section C'!$A$30:$A$121&amp;'Outcome Indicators - Section C'!$C$30:$C$121,0))&lt;&gt;"",INDEX('Outcome Indicators - Section C'!H$30:H$121,MATCH('Print View'!$A157&amp;'Print View'!$J$81,'Outcome Indicators - Section C'!$A$30:$A$121&amp;'Outcome Indicators - Section C'!$C$30:$C$121,0)),""),"")</f>
        <v/>
      </c>
      <c r="N157" s="284" t="str">
        <f t="array" ref="N157">IFERROR(IF(INDEX('Outcome Indicators - Section C'!D$30:D$121,MATCH('Print View'!$A157&amp;'Print View'!$N$81,'Outcome Indicators - Section C'!$A$30:$A$121&amp;'Outcome Indicators - Section C'!$C$30:$C$121,0))&lt;&gt;"",INDEX('Outcome Indicators - Section C'!D$30:D$121,MATCH('Print View'!$A157&amp;'Print View'!$N$81,'Outcome Indicators - Section C'!$A$30:$A$121&amp;'Outcome Indicators - Section C'!$C$30:$C$121,0)),""),"")</f>
        <v/>
      </c>
      <c r="O157" s="603" t="str">
        <f t="array" ref="O157">IFERROR(IF(INDEX('Outcome Indicators - Section C'!F$30:F$121,MATCH('Print View'!$A157&amp;'Print View'!$N$81,'Outcome Indicators - Section C'!$A$30:$A$121&amp;'Outcome Indicators - Section C'!$C$30:$C$121,0))&lt;&gt;"",INDEX('Outcome Indicators - Section C'!F$30:F$121,MATCH('Print View'!$A157&amp;'Print View'!$N$81,'Outcome Indicators - Section C'!$A$30:$A$121&amp;'Outcome Indicators - Section C'!$C$30:$C$121,0)),""),"")</f>
        <v/>
      </c>
      <c r="P157" s="605" t="str">
        <f t="array" ref="P157">IFERROR(IF(INDEX('Outcome Indicators - Section C'!G$30:G$121,MATCH('Print View'!$A157&amp;'Print View'!$N$81,'Outcome Indicators - Section C'!$A$30:$A$121&amp;'Outcome Indicators - Section C'!$C$30:$C$121,0))&lt;&gt;"",INDEX('Outcome Indicators - Section C'!G$30:G$121,MATCH('Print View'!$A157&amp;'Print View'!$N$81,'Outcome Indicators - Section C'!$A$30:$A$121&amp;'Outcome Indicators - Section C'!$C$30:$C$121,0)),""),"")</f>
        <v/>
      </c>
      <c r="Q157" s="607" t="str">
        <f t="array" ref="Q157">IFERROR(IF(INDEX('Outcome Indicators - Section C'!H$30:H$121,MATCH('Print View'!$A157&amp;'Print View'!$N$81,'Outcome Indicators - Section C'!$A$30:$A$121&amp;'Outcome Indicators - Section C'!$C$30:$C$121,0))&lt;&gt;"",INDEX('Outcome Indicators - Section C'!H$30:H$121,MATCH('Print View'!$A157&amp;'Print View'!$N$81,'Outcome Indicators - Section C'!$A$30:$A$121&amp;'Outcome Indicators - Section C'!$C$30:$C$121,0)),""),"")</f>
        <v/>
      </c>
      <c r="R157" s="284" t="str">
        <f t="array" ref="R157">IFERROR(IF(INDEX('Outcome Indicators - Section C'!D$30:D$121,MATCH('Print View'!$A157&amp;'Print View'!$R$81,'Outcome Indicators - Section C'!$A$30:$A$121&amp;'Outcome Indicators - Section C'!$C$30:$C$121,0))&lt;&gt;"",INDEX('Outcome Indicators - Section C'!D$30:D$121,MATCH('Print View'!$A157&amp;'Print View'!$R$81,'Outcome Indicators - Section C'!$A$30:$A$121&amp;'Outcome Indicators - Section C'!$C$30:$C$121,0)),""),"")</f>
        <v/>
      </c>
      <c r="S157" s="603" t="str">
        <f t="array" ref="S157">IFERROR(IF(INDEX('Outcome Indicators - Section C'!F$30:F$121,MATCH('Print View'!$A157&amp;'Print View'!$R$81,'Outcome Indicators - Section C'!$A$30:$A$121&amp;'Outcome Indicators - Section C'!$C$30:$C$121,0))&lt;&gt;"",INDEX('Outcome Indicators - Section C'!F$30:F$121,MATCH('Print View'!$A157&amp;'Print View'!$R$81,'Outcome Indicators - Section C'!$A$30:$A$121&amp;'Outcome Indicators - Section C'!$C$30:$C$121,0)),""),"")</f>
        <v/>
      </c>
      <c r="T157" s="605" t="str">
        <f t="array" ref="T157">IFERROR(IF(INDEX('Outcome Indicators - Section C'!G$30:G$121,MATCH('Print View'!$A157&amp;'Print View'!$R$81,'Outcome Indicators - Section C'!$A$30:$A$121&amp;'Outcome Indicators - Section C'!$C$30:$C$121,0))&lt;&gt;"",INDEX('Outcome Indicators - Section C'!G$30:G$121,MATCH('Print View'!$A157&amp;'Print View'!$R$81,'Outcome Indicators - Section C'!$A$30:$A$121&amp;'Outcome Indicators - Section C'!$C$30:$C$121,0)),""),"")</f>
        <v/>
      </c>
      <c r="U157" s="607" t="str">
        <f t="array" ref="U157">IFERROR(IF(INDEX('Outcome Indicators - Section C'!H$30:H$121,MATCH('Print View'!$A157&amp;'Print View'!$R$81,'Outcome Indicators - Section C'!$A$30:$A$121&amp;'Outcome Indicators - Section C'!$C$30:$C$121,0))&lt;&gt;"",INDEX('Outcome Indicators - Section C'!H$30:H$121,MATCH('Print View'!$A157&amp;'Print View'!$R$81,'Outcome Indicators - Section C'!$A$30:$A$121&amp;'Outcome Indicators - Section C'!$C$30:$C$121,0)),""),"")</f>
        <v/>
      </c>
      <c r="V157" s="284" t="str">
        <f t="array" ref="V157">IFERROR(IF(INDEX('Outcome Indicators - Section C'!D$30:D$121,MATCH('Print View'!$A157&amp;'Print View'!$V$81,'Outcome Indicators - Section C'!$A$30:$A$121&amp;'Outcome Indicators - Section C'!$C$30:$C$121,0))&lt;&gt;"",INDEX('Outcome Indicators - Section C'!D$30:D$121,MATCH('Print View'!$A157&amp;'Print View'!$V$81,'Outcome Indicators - Section C'!$A$30:$A$121&amp;'Outcome Indicators - Section C'!$C$30:$C$121,0)),""),"")</f>
        <v/>
      </c>
      <c r="W157" s="603" t="str">
        <f t="array" ref="W157">IFERROR(IF(INDEX('Outcome Indicators - Section C'!F$30:F$121,MATCH('Print View'!$A157&amp;'Print View'!$V$81,'Outcome Indicators - Section C'!$A$30:$A$121&amp;'Outcome Indicators - Section C'!$C$30:$C$121,0))&lt;&gt;"",INDEX('Outcome Indicators - Section C'!F$30:F$121,MATCH('Print View'!$A157&amp;'Print View'!$V$81,'Outcome Indicators - Section C'!$A$30:$A$121&amp;'Outcome Indicators - Section C'!$C$30:$C$121,0)),""),"")</f>
        <v/>
      </c>
      <c r="X157" s="605" t="str">
        <f t="array" ref="X157">IFERROR(IF(INDEX('Outcome Indicators - Section C'!G$30:G$121,MATCH('Print View'!$A157&amp;'Print View'!$V$81,'Outcome Indicators - Section C'!$A$30:$A$121&amp;'Outcome Indicators - Section C'!$C$30:$C$121,0))&lt;&gt;"",INDEX('Outcome Indicators - Section C'!G$30:G$121,MATCH('Print View'!$A157&amp;'Print View'!$V$81,'Outcome Indicators - Section C'!$A$30:$A$121&amp;'Outcome Indicators - Section C'!$C$30:$C$121,0)),""),"")</f>
        <v/>
      </c>
      <c r="Y157" s="607" t="str">
        <f t="array" ref="Y157">IFERROR(IF(INDEX('Outcome Indicators - Section C'!H$30:H$121,MATCH('Print View'!$A157&amp;'Print View'!$V$81,'Outcome Indicators - Section C'!$A$30:$A$121&amp;'Outcome Indicators - Section C'!$C$30:$C$121,0))&lt;&gt;"",INDEX('Outcome Indicators - Section C'!H$30:H$121,MATCH('Print View'!$A157&amp;'Print View'!$V$81,'Outcome Indicators - Section C'!$A$30:$A$121&amp;'Outcome Indicators - Section C'!$C$30:$C$121,0)),""),"")</f>
        <v/>
      </c>
      <c r="Z157" s="284" t="str">
        <f t="array" ref="Z157">IFERROR(IF(INDEX('Outcome Indicators - Section C'!D$30:D$121,MATCH('Print View'!$A157&amp;'Print View'!$Z$81,'Outcome Indicators - Section C'!$A$30:$A$121&amp;'Outcome Indicators - Section C'!$C$30:$C$121,0))&lt;&gt;"",INDEX('Outcome Indicators - Section C'!D$30:D$121,MATCH('Print View'!$A157&amp;'Print View'!$Z$81,'Outcome Indicators - Section C'!$A$30:$A$121&amp;'Outcome Indicators - Section C'!$C$30:$C$121,0)),""),"")</f>
        <v/>
      </c>
      <c r="AA157" s="603" t="str">
        <f t="array" ref="AA157">IFERROR(IF(INDEX('Outcome Indicators - Section C'!F$30:F$121,MATCH('Print View'!$A157&amp;'Print View'!$Z$81,'Outcome Indicators - Section C'!$A$30:$A$121&amp;'Outcome Indicators - Section C'!$C$30:$C$121,0))&lt;&gt;"",INDEX('Outcome Indicators - Section C'!F$30:F$121,MATCH('Print View'!$A157&amp;'Print View'!$Z$81,'Outcome Indicators - Section C'!$A$30:$A$121&amp;'Outcome Indicators - Section C'!$C$30:$C$121,0)),""),"")</f>
        <v/>
      </c>
      <c r="AB157" s="605" t="str">
        <f t="array" ref="AB157">IFERROR(IF(INDEX('Outcome Indicators - Section C'!G$30:G$121,MATCH('Print View'!$A157&amp;'Print View'!$Z$81,'Outcome Indicators - Section C'!$A$30:$A$121&amp;'Outcome Indicators - Section C'!$C$30:$C$121,0))&lt;&gt;"",INDEX('Outcome Indicators - Section C'!G$30:G$121,MATCH('Print View'!$A157&amp;'Print View'!$Z$81,'Outcome Indicators - Section C'!$A$30:$A$121&amp;'Outcome Indicators - Section C'!$C$30:$C$121,0)),""),"")</f>
        <v/>
      </c>
      <c r="AC157" s="607" t="str">
        <f t="array" ref="AC157">IFERROR(IF(INDEX('Outcome Indicators - Section C'!H$30:H$121,MATCH('Print View'!$A157&amp;'Print View'!$Z$81,'Outcome Indicators - Section C'!$A$30:$A$121&amp;'Outcome Indicators - Section C'!$C$30:$C$121,0))&lt;&gt;"",INDEX('Outcome Indicators - Section C'!H$30:H$121,MATCH('Print View'!$A157&amp;'Print View'!$Z$81,'Outcome Indicators - Section C'!$A$30:$A$121&amp;'Outcome Indicators - Section C'!$C$30:$C$121,0)),""),"")</f>
        <v/>
      </c>
      <c r="AD157" s="276"/>
      <c r="AE157" s="256"/>
      <c r="AF157" s="256"/>
      <c r="AG157" s="256"/>
      <c r="AH157" s="256"/>
      <c r="AI157" s="267"/>
      <c r="AJ157" s="664" t="s">
        <v>287</v>
      </c>
    </row>
    <row r="158" spans="1:36" s="229" customFormat="1" ht="15.75" customHeight="1" x14ac:dyDescent="0.3">
      <c r="A158" s="653"/>
      <c r="B158" s="655"/>
      <c r="C158" s="655"/>
      <c r="D158" s="655"/>
      <c r="E158" s="655"/>
      <c r="F158" s="655"/>
      <c r="G158" s="655"/>
      <c r="H158" s="663"/>
      <c r="I158" s="608"/>
      <c r="J158" s="285" t="str">
        <f t="array" ref="J158">IFERROR(IF(INDEX('Outcome Indicators - Section C'!E$30:E$121,MATCH('Print View'!$A157&amp;'Print View'!$J$81,'Outcome Indicators - Section C'!$A$30:$A$121&amp;'Outcome Indicators - Section C'!$C$30:$C$121,0))&lt;&gt;"",INDEX('Outcome Indicators - Section C'!E$30:E$121,MATCH('Print View'!$A157&amp;'Print View'!$J$81,'Outcome Indicators - Section C'!$A$30:$A$121&amp;'Outcome Indicators - Section C'!$C$30:$C$121,0)),""),"")</f>
        <v/>
      </c>
      <c r="K158" s="604"/>
      <c r="L158" s="606"/>
      <c r="M158" s="608"/>
      <c r="N158" s="285" t="str">
        <f t="array" ref="N158">IFERROR(IF(INDEX('Outcome Indicators - Section C'!E$30:E$121,MATCH('Print View'!$A157&amp;'Print View'!$N$81,'Outcome Indicators - Section C'!$A$30:$A$121&amp;'Outcome Indicators - Section C'!$C$30:$C$121,0))&lt;&gt;"",INDEX('Outcome Indicators - Section C'!E$30:E$121,MATCH('Print View'!$A157&amp;'Print View'!$N$81,'Outcome Indicators - Section C'!$A$30:$A$121&amp;'Outcome Indicators - Section C'!$C$30:$C$121,0)),""),"")</f>
        <v/>
      </c>
      <c r="O158" s="604"/>
      <c r="P158" s="606"/>
      <c r="Q158" s="608"/>
      <c r="R158" s="285" t="str">
        <f t="array" ref="R158">IFERROR(IF(INDEX('Outcome Indicators - Section C'!E$30:E$121,MATCH('Print View'!$A157&amp;'Print View'!$R$81,'Outcome Indicators - Section C'!$A$30:$A$121&amp;'Outcome Indicators - Section C'!$C$30:$C$121,0))&lt;&gt;"",INDEX('Outcome Indicators - Section C'!E$30:E$121,MATCH('Print View'!$A157&amp;'Print View'!$R$81,'Outcome Indicators - Section C'!$A$30:$A$121&amp;'Outcome Indicators - Section C'!$C$30:$C$121,0)),""),"")</f>
        <v/>
      </c>
      <c r="S158" s="604"/>
      <c r="T158" s="606"/>
      <c r="U158" s="608"/>
      <c r="V158" s="285" t="str">
        <f t="array" ref="V158">IFERROR(IF(INDEX('Outcome Indicators - Section C'!E$30:E$121,MATCH('Print View'!$A157&amp;'Print View'!$V$81,'Outcome Indicators - Section C'!$A$30:$A$121&amp;'Outcome Indicators - Section C'!$C$30:$C$121,0))&lt;&gt;"",INDEX('Outcome Indicators - Section C'!E$30:E$121,MATCH('Print View'!$A157&amp;'Print View'!$V$81,'Outcome Indicators - Section C'!$A$30:$A$121&amp;'Outcome Indicators - Section C'!$C$30:$C$121,0)),""),"")</f>
        <v/>
      </c>
      <c r="W158" s="604"/>
      <c r="X158" s="606"/>
      <c r="Y158" s="608"/>
      <c r="Z158" s="285" t="str">
        <f t="array" ref="Z158">IFERROR(IF(INDEX('Outcome Indicators - Section C'!E$30:E$121,MATCH('Print View'!$A157&amp;'Print View'!$Z$81,'Outcome Indicators - Section C'!$A$30:$A$121&amp;'Outcome Indicators - Section C'!$C$30:$C$121,0))&lt;&gt;"",INDEX('Outcome Indicators - Section C'!E$30:E$121,MATCH('Print View'!$A157&amp;'Print View'!$Z$81,'Outcome Indicators - Section C'!$A$30:$A$121&amp;'Outcome Indicators - Section C'!$C$30:$C$121,0)),""),"")</f>
        <v/>
      </c>
      <c r="AA158" s="604"/>
      <c r="AB158" s="606"/>
      <c r="AC158" s="608"/>
      <c r="AD158" s="277"/>
      <c r="AE158" s="258"/>
      <c r="AF158" s="258"/>
      <c r="AG158" s="258"/>
      <c r="AH158" s="258"/>
      <c r="AI158" s="267"/>
      <c r="AJ158" s="664" t="s">
        <v>287</v>
      </c>
    </row>
    <row r="159" spans="1:36" s="229" customFormat="1" ht="28.8" x14ac:dyDescent="0.55000000000000004">
      <c r="A159" s="609">
        <v>20</v>
      </c>
      <c r="B159" s="610" t="str">
        <f>IFERROR(IF(INDEX('Outcome Indicators - Section C'!B$10:B$26,MATCH('Print View'!$A159,'Outcome Indicators - Section C'!$A$10:$A$26,0))&lt;&gt;"",INDEX('Outcome Indicators - Section C'!B$10:B$26,MATCH('Print View'!$A159,'Outcome Indicators - Section C'!$A$10:$A$26,0)),""),"")</f>
        <v/>
      </c>
      <c r="C159" s="610" t="str">
        <f>IFERROR(IF(INDEX('Outcome Indicators - Section C'!C$10:C$26,MATCH('Print View'!$A159,'Outcome Indicators - Section C'!$A$10:$A$26,0))&lt;&gt;"",INDEX('Outcome Indicators - Section C'!C$10:C$26,MATCH('Print View'!$A159,'Outcome Indicators - Section C'!$A$10:$A$26,0)),""),"")</f>
        <v/>
      </c>
      <c r="D159" s="610" t="str">
        <f>IFERROR(IF(INDEX('Outcome Indicators - Section C'!D$10:D$26,MATCH('Print View'!$A159,'Outcome Indicators - Section C'!$A$10:$A$26,0))&lt;&gt;"",INDEX('Outcome Indicators - Section C'!D$10:D$26,MATCH('Print View'!$A159,'Outcome Indicators - Section C'!$A$10:$A$26,0)),""),"")</f>
        <v/>
      </c>
      <c r="E159" s="610" t="str">
        <f>IFERROR(IF(INDEX('Outcome Indicators - Section C'!E$10:E$26,MATCH('Print View'!$A159,'Outcome Indicators - Section C'!$A$10:$A$26,0))&lt;&gt;"",INDEX('Outcome Indicators - Section C'!E$10:E$26,MATCH('Print View'!$A159,'Outcome Indicators - Section C'!$A$10:$A$26,0)),""),"")</f>
        <v/>
      </c>
      <c r="F159" s="610" t="str">
        <f>IFERROR(IF(INDEX('Outcome Indicators - Section C'!F$10:F$26,MATCH('Print View'!$A159,'Outcome Indicators - Section C'!$A$10:$A$26,0))&lt;&gt;"",INDEX('Outcome Indicators - Section C'!F$10:F$26,MATCH('Print View'!$A159,'Outcome Indicators - Section C'!$A$10:$A$26,0)),""),"")</f>
        <v/>
      </c>
      <c r="G159" s="610" t="str">
        <f>IFERROR(IF(INDEX('Outcome Indicators - Section C'!G$10:G$26,MATCH('Print View'!$A159,'Outcome Indicators - Section C'!$A$10:$A$26,0))&lt;&gt;"",INDEX('Outcome Indicators - Section C'!G$10:G$26,MATCH('Print View'!$A159,'Outcome Indicators - Section C'!$A$10:$A$26,0)),""),"")</f>
        <v/>
      </c>
      <c r="H159" s="610" t="str">
        <f>IFERROR(IF(INDEX('Outcome Indicators - Section C'!H$10:H$26,MATCH('Print View'!$A159,'Outcome Indicators - Section C'!$A$10:$A$26,0))&lt;&gt;"",INDEX('Outcome Indicators - Section C'!H$10:H$26,MATCH('Print View'!$A159,'Outcome Indicators - Section C'!$A$10:$A$26,0)),""),"")</f>
        <v/>
      </c>
      <c r="I159" s="612" t="str">
        <f>IFERROR(IF(INDEX('Outcome Indicators - Section C'!A$10:A$26,MATCH('Print View'!$A159,'Outcome Indicators - Section C'!$A$10:$A$26,0))&lt;&gt;"",INDEX('Outcome Indicators - Section C'!A$10:A$26,MATCH('Print View'!$A159,'Outcome Indicators - Section C'!$A$10:$A$26,0)),""),"")</f>
        <v/>
      </c>
      <c r="J159" s="312" t="str">
        <f t="array" ref="J159">IFERROR(IF(INDEX('Outcome Indicators - Section C'!D$30:D$121,MATCH('Print View'!$A159&amp;'Print View'!$J$81,'Outcome Indicators - Section C'!$A$30:$A$121&amp;'Outcome Indicators - Section C'!$C$30:$C$121,0))&lt;&gt;"",INDEX('Outcome Indicators - Section C'!D$30:D$121,MATCH('Print View'!$A159&amp;'Print View'!$J$81,'Outcome Indicators - Section C'!$A$30:$A$121&amp;'Outcome Indicators - Section C'!$C$30:$C$121,0)),""),"")</f>
        <v/>
      </c>
      <c r="K159" s="656" t="str">
        <f t="array" ref="K159">IFERROR(IF(INDEX('Outcome Indicators - Section C'!F$30:F$121,MATCH('Print View'!$A159&amp;'Print View'!$J$81,'Outcome Indicators - Section C'!$A$30:$A$121&amp;'Outcome Indicators - Section C'!$C$30:$C$121,0))&lt;&gt;"",INDEX('Outcome Indicators - Section C'!F$30:F$121,MATCH('Print View'!$A159&amp;'Print View'!$J$81,'Outcome Indicators - Section C'!$A$30:$A$121&amp;'Outcome Indicators - Section C'!$C$30:$C$121,0)),""),"")</f>
        <v/>
      </c>
      <c r="L159" s="658" t="str">
        <f t="array" ref="L159">IFERROR(IF(INDEX('Outcome Indicators - Section C'!G$30:G$121,MATCH('Print View'!$A159&amp;'Print View'!$J$81,'Outcome Indicators - Section C'!$A$30:$A$121&amp;'Outcome Indicators - Section C'!$C$30:$C$121,0))&lt;&gt;"",INDEX('Outcome Indicators - Section C'!G$30:G$121,MATCH('Print View'!$A159&amp;'Print View'!$J$81,'Outcome Indicators - Section C'!$A$30:$A$121&amp;'Outcome Indicators - Section C'!$C$30:$C$121,0)),""),"")</f>
        <v/>
      </c>
      <c r="M159" s="660" t="str">
        <f t="array" ref="M159">IFERROR(IF(INDEX('Outcome Indicators - Section C'!H$30:H$121,MATCH('Print View'!$A159&amp;'Print View'!$J$81,'Outcome Indicators - Section C'!$A$30:$A$121&amp;'Outcome Indicators - Section C'!$C$30:$C$121,0))&lt;&gt;"",INDEX('Outcome Indicators - Section C'!H$30:H$121,MATCH('Print View'!$A159&amp;'Print View'!$J$81,'Outcome Indicators - Section C'!$A$30:$A$121&amp;'Outcome Indicators - Section C'!$C$30:$C$121,0)),""),"")</f>
        <v/>
      </c>
      <c r="N159" s="312" t="str">
        <f t="array" ref="N159">IFERROR(IF(INDEX('Outcome Indicators - Section C'!D$30:D$121,MATCH('Print View'!$A159&amp;'Print View'!$N$81,'Outcome Indicators - Section C'!$A$30:$A$121&amp;'Outcome Indicators - Section C'!$C$30:$C$121,0))&lt;&gt;"",INDEX('Outcome Indicators - Section C'!D$30:D$121,MATCH('Print View'!$A159&amp;'Print View'!$N$81,'Outcome Indicators - Section C'!$A$30:$A$121&amp;'Outcome Indicators - Section C'!$C$30:$C$121,0)),""),"")</f>
        <v/>
      </c>
      <c r="O159" s="656" t="str">
        <f t="array" ref="O159">IFERROR(IF(INDEX('Outcome Indicators - Section C'!F$30:F$121,MATCH('Print View'!$A159&amp;'Print View'!$N$81,'Outcome Indicators - Section C'!$A$30:$A$121&amp;'Outcome Indicators - Section C'!$C$30:$C$121,0))&lt;&gt;"",INDEX('Outcome Indicators - Section C'!F$30:F$121,MATCH('Print View'!$A159&amp;'Print View'!$N$81,'Outcome Indicators - Section C'!$A$30:$A$121&amp;'Outcome Indicators - Section C'!$C$30:$C$121,0)),""),"")</f>
        <v/>
      </c>
      <c r="P159" s="658" t="str">
        <f t="array" ref="P159">IFERROR(IF(INDEX('Outcome Indicators - Section C'!G$30:G$121,MATCH('Print View'!$A159&amp;'Print View'!$N$81,'Outcome Indicators - Section C'!$A$30:$A$121&amp;'Outcome Indicators - Section C'!$C$30:$C$121,0))&lt;&gt;"",INDEX('Outcome Indicators - Section C'!G$30:G$121,MATCH('Print View'!$A159&amp;'Print View'!$N$81,'Outcome Indicators - Section C'!$A$30:$A$121&amp;'Outcome Indicators - Section C'!$C$30:$C$121,0)),""),"")</f>
        <v/>
      </c>
      <c r="Q159" s="660" t="str">
        <f t="array" ref="Q159">IFERROR(IF(INDEX('Outcome Indicators - Section C'!H$30:H$121,MATCH('Print View'!$A159&amp;'Print View'!$N$81,'Outcome Indicators - Section C'!$A$30:$A$121&amp;'Outcome Indicators - Section C'!$C$30:$C$121,0))&lt;&gt;"",INDEX('Outcome Indicators - Section C'!H$30:H$121,MATCH('Print View'!$A159&amp;'Print View'!$N$81,'Outcome Indicators - Section C'!$A$30:$A$121&amp;'Outcome Indicators - Section C'!$C$30:$C$121,0)),""),"")</f>
        <v/>
      </c>
      <c r="R159" s="312" t="str">
        <f t="array" ref="R159">IFERROR(IF(INDEX('Outcome Indicators - Section C'!D$30:D$121,MATCH('Print View'!$A159&amp;'Print View'!$R$81,'Outcome Indicators - Section C'!$A$30:$A$121&amp;'Outcome Indicators - Section C'!$C$30:$C$121,0))&lt;&gt;"",INDEX('Outcome Indicators - Section C'!D$30:D$121,MATCH('Print View'!$A159&amp;'Print View'!$R$81,'Outcome Indicators - Section C'!$A$30:$A$121&amp;'Outcome Indicators - Section C'!$C$30:$C$121,0)),""),"")</f>
        <v/>
      </c>
      <c r="S159" s="656" t="str">
        <f t="array" ref="S159">IFERROR(IF(INDEX('Outcome Indicators - Section C'!F$30:F$121,MATCH('Print View'!$A159&amp;'Print View'!$R$81,'Outcome Indicators - Section C'!$A$30:$A$121&amp;'Outcome Indicators - Section C'!$C$30:$C$121,0))&lt;&gt;"",INDEX('Outcome Indicators - Section C'!F$30:F$121,MATCH('Print View'!$A159&amp;'Print View'!$R$81,'Outcome Indicators - Section C'!$A$30:$A$121&amp;'Outcome Indicators - Section C'!$C$30:$C$121,0)),""),"")</f>
        <v/>
      </c>
      <c r="T159" s="658" t="str">
        <f t="array" ref="T159">IFERROR(IF(INDEX('Outcome Indicators - Section C'!G$30:G$121,MATCH('Print View'!$A159&amp;'Print View'!$R$81,'Outcome Indicators - Section C'!$A$30:$A$121&amp;'Outcome Indicators - Section C'!$C$30:$C$121,0))&lt;&gt;"",INDEX('Outcome Indicators - Section C'!G$30:G$121,MATCH('Print View'!$A159&amp;'Print View'!$R$81,'Outcome Indicators - Section C'!$A$30:$A$121&amp;'Outcome Indicators - Section C'!$C$30:$C$121,0)),""),"")</f>
        <v/>
      </c>
      <c r="U159" s="660" t="str">
        <f t="array" ref="U159">IFERROR(IF(INDEX('Outcome Indicators - Section C'!H$30:H$121,MATCH('Print View'!$A159&amp;'Print View'!$R$81,'Outcome Indicators - Section C'!$A$30:$A$121&amp;'Outcome Indicators - Section C'!$C$30:$C$121,0))&lt;&gt;"",INDEX('Outcome Indicators - Section C'!H$30:H$121,MATCH('Print View'!$A159&amp;'Print View'!$R$81,'Outcome Indicators - Section C'!$A$30:$A$121&amp;'Outcome Indicators - Section C'!$C$30:$C$121,0)),""),"")</f>
        <v/>
      </c>
      <c r="V159" s="312" t="str">
        <f t="array" ref="V159">IFERROR(IF(INDEX('Outcome Indicators - Section C'!D$30:D$121,MATCH('Print View'!$A159&amp;'Print View'!$V$81,'Outcome Indicators - Section C'!$A$30:$A$121&amp;'Outcome Indicators - Section C'!$C$30:$C$121,0))&lt;&gt;"",INDEX('Outcome Indicators - Section C'!D$30:D$121,MATCH('Print View'!$A159&amp;'Print View'!$V$81,'Outcome Indicators - Section C'!$A$30:$A$121&amp;'Outcome Indicators - Section C'!$C$30:$C$121,0)),""),"")</f>
        <v/>
      </c>
      <c r="W159" s="656" t="str">
        <f t="array" ref="W159">IFERROR(IF(INDEX('Outcome Indicators - Section C'!F$30:F$121,MATCH('Print View'!$A159&amp;'Print View'!$V$81,'Outcome Indicators - Section C'!$A$30:$A$121&amp;'Outcome Indicators - Section C'!$C$30:$C$121,0))&lt;&gt;"",INDEX('Outcome Indicators - Section C'!F$30:F$121,MATCH('Print View'!$A159&amp;'Print View'!$V$81,'Outcome Indicators - Section C'!$A$30:$A$121&amp;'Outcome Indicators - Section C'!$C$30:$C$121,0)),""),"")</f>
        <v/>
      </c>
      <c r="X159" s="658" t="str">
        <f t="array" ref="X159">IFERROR(IF(INDEX('Outcome Indicators - Section C'!G$30:G$121,MATCH('Print View'!$A159&amp;'Print View'!$V$81,'Outcome Indicators - Section C'!$A$30:$A$121&amp;'Outcome Indicators - Section C'!$C$30:$C$121,0))&lt;&gt;"",INDEX('Outcome Indicators - Section C'!G$30:G$121,MATCH('Print View'!$A159&amp;'Print View'!$V$81,'Outcome Indicators - Section C'!$A$30:$A$121&amp;'Outcome Indicators - Section C'!$C$30:$C$121,0)),""),"")</f>
        <v/>
      </c>
      <c r="Y159" s="660" t="str">
        <f t="array" ref="Y159">IFERROR(IF(INDEX('Outcome Indicators - Section C'!H$30:H$121,MATCH('Print View'!$A159&amp;'Print View'!$V$81,'Outcome Indicators - Section C'!$A$30:$A$121&amp;'Outcome Indicators - Section C'!$C$30:$C$121,0))&lt;&gt;"",INDEX('Outcome Indicators - Section C'!H$30:H$121,MATCH('Print View'!$A159&amp;'Print View'!$V$81,'Outcome Indicators - Section C'!$A$30:$A$121&amp;'Outcome Indicators - Section C'!$C$30:$C$121,0)),""),"")</f>
        <v/>
      </c>
      <c r="Z159" s="312" t="str">
        <f t="array" ref="Z159">IFERROR(IF(INDEX('Outcome Indicators - Section C'!D$30:D$121,MATCH('Print View'!$A159&amp;'Print View'!$Z$81,'Outcome Indicators - Section C'!$A$30:$A$121&amp;'Outcome Indicators - Section C'!$C$30:$C$121,0))&lt;&gt;"",INDEX('Outcome Indicators - Section C'!D$30:D$121,MATCH('Print View'!$A159&amp;'Print View'!$Z$81,'Outcome Indicators - Section C'!$A$30:$A$121&amp;'Outcome Indicators - Section C'!$C$30:$C$121,0)),""),"")</f>
        <v/>
      </c>
      <c r="AA159" s="656" t="str">
        <f t="array" ref="AA159">IFERROR(IF(INDEX('Outcome Indicators - Section C'!F$30:F$121,MATCH('Print View'!$A159&amp;'Print View'!$Z$81,'Outcome Indicators - Section C'!$A$30:$A$121&amp;'Outcome Indicators - Section C'!$C$30:$C$121,0))&lt;&gt;"",INDEX('Outcome Indicators - Section C'!F$30:F$121,MATCH('Print View'!$A159&amp;'Print View'!$Z$81,'Outcome Indicators - Section C'!$A$30:$A$121&amp;'Outcome Indicators - Section C'!$C$30:$C$121,0)),""),"")</f>
        <v/>
      </c>
      <c r="AB159" s="658" t="str">
        <f t="array" ref="AB159">IFERROR(IF(INDEX('Outcome Indicators - Section C'!G$30:G$121,MATCH('Print View'!$A159&amp;'Print View'!$Z$81,'Outcome Indicators - Section C'!$A$30:$A$121&amp;'Outcome Indicators - Section C'!$C$30:$C$121,0))&lt;&gt;"",INDEX('Outcome Indicators - Section C'!G$30:G$121,MATCH('Print View'!$A159&amp;'Print View'!$Z$81,'Outcome Indicators - Section C'!$A$30:$A$121&amp;'Outcome Indicators - Section C'!$C$30:$C$121,0)),""),"")</f>
        <v/>
      </c>
      <c r="AC159" s="660" t="str">
        <f t="array" ref="AC159">IFERROR(IF(INDEX('Outcome Indicators - Section C'!H$30:H$121,MATCH('Print View'!$A159&amp;'Print View'!$Z$81,'Outcome Indicators - Section C'!$A$30:$A$121&amp;'Outcome Indicators - Section C'!$C$30:$C$121,0))&lt;&gt;"",INDEX('Outcome Indicators - Section C'!H$30:H$121,MATCH('Print View'!$A159&amp;'Print View'!$Z$81,'Outcome Indicators - Section C'!$A$30:$A$121&amp;'Outcome Indicators - Section C'!$C$30:$C$121,0)),""),"")</f>
        <v/>
      </c>
      <c r="AD159" s="278"/>
      <c r="AE159" s="260"/>
      <c r="AF159" s="260"/>
      <c r="AG159" s="260"/>
      <c r="AH159" s="260"/>
      <c r="AI159" s="260"/>
      <c r="AJ159" s="261" t="s">
        <v>287</v>
      </c>
    </row>
    <row r="160" spans="1:36" s="229" customFormat="1" ht="15.75" customHeight="1" x14ac:dyDescent="0.3">
      <c r="A160" s="609"/>
      <c r="B160" s="611"/>
      <c r="C160" s="611"/>
      <c r="D160" s="611"/>
      <c r="E160" s="611"/>
      <c r="F160" s="611"/>
      <c r="G160" s="611"/>
      <c r="H160" s="611"/>
      <c r="I160" s="613"/>
      <c r="J160" s="313" t="str">
        <f t="array" ref="J160">IFERROR(IF(INDEX('Outcome Indicators - Section C'!E$30:E$121,MATCH('Print View'!$A159&amp;'Print View'!$J$81,'Outcome Indicators - Section C'!$A$30:$A$121&amp;'Outcome Indicators - Section C'!$C$30:$C$121,0))&lt;&gt;"",INDEX('Outcome Indicators - Section C'!E$30:E$121,MATCH('Print View'!$A159&amp;'Print View'!$J$81,'Outcome Indicators - Section C'!$A$30:$A$121&amp;'Outcome Indicators - Section C'!$C$30:$C$121,0)),""),"")</f>
        <v/>
      </c>
      <c r="K160" s="657"/>
      <c r="L160" s="659"/>
      <c r="M160" s="661"/>
      <c r="N160" s="313" t="str">
        <f t="array" ref="N160">IFERROR(IF(INDEX('Outcome Indicators - Section C'!E$30:E$121,MATCH('Print View'!$A159&amp;'Print View'!$N$81,'Outcome Indicators - Section C'!$A$30:$A$121&amp;'Outcome Indicators - Section C'!$C$30:$C$121,0))&lt;&gt;"",INDEX('Outcome Indicators - Section C'!E$30:E$121,MATCH('Print View'!$A159&amp;'Print View'!$N$81,'Outcome Indicators - Section C'!$A$30:$A$121&amp;'Outcome Indicators - Section C'!$C$30:$C$121,0)),""),"")</f>
        <v/>
      </c>
      <c r="O160" s="657"/>
      <c r="P160" s="659"/>
      <c r="Q160" s="661"/>
      <c r="R160" s="313" t="str">
        <f t="array" ref="R160">IFERROR(IF(INDEX('Outcome Indicators - Section C'!E$30:E$121,MATCH('Print View'!$A159&amp;'Print View'!$R$81,'Outcome Indicators - Section C'!$A$30:$A$121&amp;'Outcome Indicators - Section C'!$C$30:$C$121,0))&lt;&gt;"",INDEX('Outcome Indicators - Section C'!E$30:E$121,MATCH('Print View'!$A159&amp;'Print View'!$R$81,'Outcome Indicators - Section C'!$A$30:$A$121&amp;'Outcome Indicators - Section C'!$C$30:$C$121,0)),""),"")</f>
        <v/>
      </c>
      <c r="S160" s="657"/>
      <c r="T160" s="659"/>
      <c r="U160" s="661"/>
      <c r="V160" s="313" t="str">
        <f t="array" ref="V160">IFERROR(IF(INDEX('Outcome Indicators - Section C'!E$30:E$121,MATCH('Print View'!$A159&amp;'Print View'!$V$81,'Outcome Indicators - Section C'!$A$30:$A$121&amp;'Outcome Indicators - Section C'!$C$30:$C$121,0))&lt;&gt;"",INDEX('Outcome Indicators - Section C'!E$30:E$121,MATCH('Print View'!$A159&amp;'Print View'!$V$81,'Outcome Indicators - Section C'!$A$30:$A$121&amp;'Outcome Indicators - Section C'!$C$30:$C$121,0)),""),"")</f>
        <v/>
      </c>
      <c r="W160" s="657"/>
      <c r="X160" s="659"/>
      <c r="Y160" s="661"/>
      <c r="Z160" s="313" t="str">
        <f t="array" ref="Z160">IFERROR(IF(INDEX('Outcome Indicators - Section C'!E$30:E$121,MATCH('Print View'!$A159&amp;'Print View'!$Z$81,'Outcome Indicators - Section C'!$A$30:$A$121&amp;'Outcome Indicators - Section C'!$C$30:$C$121,0))&lt;&gt;"",INDEX('Outcome Indicators - Section C'!E$30:E$121,MATCH('Print View'!$A159&amp;'Print View'!$Z$81,'Outcome Indicators - Section C'!$A$30:$A$121&amp;'Outcome Indicators - Section C'!$C$30:$C$121,0)),""),"")</f>
        <v/>
      </c>
      <c r="AA160" s="657"/>
      <c r="AB160" s="659"/>
      <c r="AC160" s="661"/>
      <c r="AD160" s="279"/>
      <c r="AE160" s="262"/>
      <c r="AF160" s="262"/>
      <c r="AG160" s="262"/>
      <c r="AH160" s="262"/>
      <c r="AI160" s="262"/>
      <c r="AJ160" s="263" t="s">
        <v>287</v>
      </c>
    </row>
    <row r="161" spans="1:36" s="229" customFormat="1" ht="28.8" x14ac:dyDescent="0.55000000000000004">
      <c r="A161" s="653">
        <v>21</v>
      </c>
      <c r="B161" s="654" t="str">
        <f>IFERROR(IF(INDEX('Outcome Indicators - Section C'!B$10:B$26,MATCH('Print View'!$A161,'Outcome Indicators - Section C'!$A$10:$A$26,0))&lt;&gt;"",INDEX('Outcome Indicators - Section C'!B$10:B$26,MATCH('Print View'!$A161,'Outcome Indicators - Section C'!$A$10:$A$26,0)),""),"")</f>
        <v/>
      </c>
      <c r="C161" s="654" t="str">
        <f>IFERROR(IF(INDEX('Outcome Indicators - Section C'!C$10:C$26,MATCH('Print View'!$A161,'Outcome Indicators - Section C'!$A$10:$A$26,0))&lt;&gt;"",INDEX('Outcome Indicators - Section C'!C$10:C$26,MATCH('Print View'!$A161,'Outcome Indicators - Section C'!$A$10:$A$26,0)),""),"")</f>
        <v/>
      </c>
      <c r="D161" s="654" t="str">
        <f>IFERROR(IF(INDEX('Outcome Indicators - Section C'!D$10:D$26,MATCH('Print View'!$A161,'Outcome Indicators - Section C'!$A$10:$A$26,0))&lt;&gt;"",INDEX('Outcome Indicators - Section C'!D$10:D$26,MATCH('Print View'!$A161,'Outcome Indicators - Section C'!$A$10:$A$26,0)),""),"")</f>
        <v/>
      </c>
      <c r="E161" s="654" t="str">
        <f>IFERROR(IF(INDEX('Outcome Indicators - Section C'!E$10:E$26,MATCH('Print View'!$A161,'Outcome Indicators - Section C'!$A$10:$A$26,0))&lt;&gt;"",INDEX('Outcome Indicators - Section C'!E$10:E$26,MATCH('Print View'!$A161,'Outcome Indicators - Section C'!$A$10:$A$26,0)),""),"")</f>
        <v/>
      </c>
      <c r="F161" s="654" t="str">
        <f>IFERROR(IF(INDEX('Outcome Indicators - Section C'!F$10:F$26,MATCH('Print View'!$A161,'Outcome Indicators - Section C'!$A$10:$A$26,0))&lt;&gt;"",INDEX('Outcome Indicators - Section C'!F$10:F$26,MATCH('Print View'!$A161,'Outcome Indicators - Section C'!$A$10:$A$26,0)),""),"")</f>
        <v/>
      </c>
      <c r="G161" s="654" t="str">
        <f>IFERROR(IF(INDEX('Outcome Indicators - Section C'!G$10:G$26,MATCH('Print View'!$A161,'Outcome Indicators - Section C'!$A$10:$A$26,0))&lt;&gt;"",INDEX('Outcome Indicators - Section C'!G$10:G$26,MATCH('Print View'!$A161,'Outcome Indicators - Section C'!$A$10:$A$26,0)),""),"")</f>
        <v/>
      </c>
      <c r="H161" s="662" t="str">
        <f>IFERROR(IF(INDEX('Outcome Indicators - Section C'!H$10:H$26,MATCH('Print View'!$A161,'Outcome Indicators - Section C'!$A$10:$A$26,0))&lt;&gt;"",INDEX('Outcome Indicators - Section C'!H$10:H$26,MATCH('Print View'!$A161,'Outcome Indicators - Section C'!$A$10:$A$26,0)),""),"")</f>
        <v/>
      </c>
      <c r="I161" s="607" t="str">
        <f>IFERROR(IF(INDEX('Outcome Indicators - Section C'!A$10:A$26,MATCH('Print View'!$A161,'Outcome Indicators - Section C'!$A$10:$A$26,0))&lt;&gt;"",INDEX('Outcome Indicators - Section C'!A$10:A$26,MATCH('Print View'!$A161,'Outcome Indicators - Section C'!$A$10:$A$26,0)),""),"")</f>
        <v/>
      </c>
      <c r="J161" s="284" t="str">
        <f t="array" ref="J161">IFERROR(IF(INDEX('Outcome Indicators - Section C'!D$30:D$121,MATCH('Print View'!$A161&amp;'Print View'!$J$81,'Outcome Indicators - Section C'!$A$30:$A$121&amp;'Outcome Indicators - Section C'!$C$30:$C$121,0))&lt;&gt;"",INDEX('Outcome Indicators - Section C'!D$30:D$121,MATCH('Print View'!$A161&amp;'Print View'!$J$81,'Outcome Indicators - Section C'!$A$30:$A$121&amp;'Outcome Indicators - Section C'!$C$30:$C$121,0)),""),"")</f>
        <v/>
      </c>
      <c r="K161" s="603" t="str">
        <f t="array" ref="K161">IFERROR(IF(INDEX('Outcome Indicators - Section C'!F$30:F$121,MATCH('Print View'!$A161&amp;'Print View'!$J$81,'Outcome Indicators - Section C'!$A$30:$A$121&amp;'Outcome Indicators - Section C'!$C$30:$C$121,0))&lt;&gt;"",INDEX('Outcome Indicators - Section C'!F$30:F$121,MATCH('Print View'!$A161&amp;'Print View'!$J$81,'Outcome Indicators - Section C'!$A$30:$A$121&amp;'Outcome Indicators - Section C'!$C$30:$C$121,0)),""),"")</f>
        <v/>
      </c>
      <c r="L161" s="605" t="str">
        <f t="array" ref="L161">IFERROR(IF(INDEX('Outcome Indicators - Section C'!G$30:G$121,MATCH('Print View'!$A161&amp;'Print View'!$J$81,'Outcome Indicators - Section C'!$A$30:$A$121&amp;'Outcome Indicators - Section C'!$C$30:$C$121,0))&lt;&gt;"",INDEX('Outcome Indicators - Section C'!G$30:G$121,MATCH('Print View'!$A161&amp;'Print View'!$J$81,'Outcome Indicators - Section C'!$A$30:$A$121&amp;'Outcome Indicators - Section C'!$C$30:$C$121,0)),""),"")</f>
        <v/>
      </c>
      <c r="M161" s="607" t="str">
        <f t="array" ref="M161">IFERROR(IF(INDEX('Outcome Indicators - Section C'!H$30:H$121,MATCH('Print View'!$A161&amp;'Print View'!$J$81,'Outcome Indicators - Section C'!$A$30:$A$121&amp;'Outcome Indicators - Section C'!$C$30:$C$121,0))&lt;&gt;"",INDEX('Outcome Indicators - Section C'!H$30:H$121,MATCH('Print View'!$A161&amp;'Print View'!$J$81,'Outcome Indicators - Section C'!$A$30:$A$121&amp;'Outcome Indicators - Section C'!$C$30:$C$121,0)),""),"")</f>
        <v/>
      </c>
      <c r="N161" s="284" t="str">
        <f t="array" ref="N161">IFERROR(IF(INDEX('Outcome Indicators - Section C'!D$30:D$121,MATCH('Print View'!$A161&amp;'Print View'!$N$81,'Outcome Indicators - Section C'!$A$30:$A$121&amp;'Outcome Indicators - Section C'!$C$30:$C$121,0))&lt;&gt;"",INDEX('Outcome Indicators - Section C'!D$30:D$121,MATCH('Print View'!$A161&amp;'Print View'!$N$81,'Outcome Indicators - Section C'!$A$30:$A$121&amp;'Outcome Indicators - Section C'!$C$30:$C$121,0)),""),"")</f>
        <v/>
      </c>
      <c r="O161" s="603" t="str">
        <f t="array" ref="O161">IFERROR(IF(INDEX('Outcome Indicators - Section C'!F$30:F$121,MATCH('Print View'!$A161&amp;'Print View'!$N$81,'Outcome Indicators - Section C'!$A$30:$A$121&amp;'Outcome Indicators - Section C'!$C$30:$C$121,0))&lt;&gt;"",INDEX('Outcome Indicators - Section C'!F$30:F$121,MATCH('Print View'!$A161&amp;'Print View'!$N$81,'Outcome Indicators - Section C'!$A$30:$A$121&amp;'Outcome Indicators - Section C'!$C$30:$C$121,0)),""),"")</f>
        <v/>
      </c>
      <c r="P161" s="605" t="str">
        <f t="array" ref="P161">IFERROR(IF(INDEX('Outcome Indicators - Section C'!G$30:G$121,MATCH('Print View'!$A161&amp;'Print View'!$N$81,'Outcome Indicators - Section C'!$A$30:$A$121&amp;'Outcome Indicators - Section C'!$C$30:$C$121,0))&lt;&gt;"",INDEX('Outcome Indicators - Section C'!G$30:G$121,MATCH('Print View'!$A161&amp;'Print View'!$N$81,'Outcome Indicators - Section C'!$A$30:$A$121&amp;'Outcome Indicators - Section C'!$C$30:$C$121,0)),""),"")</f>
        <v/>
      </c>
      <c r="Q161" s="607" t="str">
        <f t="array" ref="Q161">IFERROR(IF(INDEX('Outcome Indicators - Section C'!H$30:H$121,MATCH('Print View'!$A161&amp;'Print View'!$N$81,'Outcome Indicators - Section C'!$A$30:$A$121&amp;'Outcome Indicators - Section C'!$C$30:$C$121,0))&lt;&gt;"",INDEX('Outcome Indicators - Section C'!H$30:H$121,MATCH('Print View'!$A161&amp;'Print View'!$N$81,'Outcome Indicators - Section C'!$A$30:$A$121&amp;'Outcome Indicators - Section C'!$C$30:$C$121,0)),""),"")</f>
        <v/>
      </c>
      <c r="R161" s="284" t="str">
        <f t="array" ref="R161">IFERROR(IF(INDEX('Outcome Indicators - Section C'!D$30:D$121,MATCH('Print View'!$A161&amp;'Print View'!$R$81,'Outcome Indicators - Section C'!$A$30:$A$121&amp;'Outcome Indicators - Section C'!$C$30:$C$121,0))&lt;&gt;"",INDEX('Outcome Indicators - Section C'!D$30:D$121,MATCH('Print View'!$A161&amp;'Print View'!$R$81,'Outcome Indicators - Section C'!$A$30:$A$121&amp;'Outcome Indicators - Section C'!$C$30:$C$121,0)),""),"")</f>
        <v/>
      </c>
      <c r="S161" s="603" t="str">
        <f t="array" ref="S161">IFERROR(IF(INDEX('Outcome Indicators - Section C'!F$30:F$121,MATCH('Print View'!$A161&amp;'Print View'!$R$81,'Outcome Indicators - Section C'!$A$30:$A$121&amp;'Outcome Indicators - Section C'!$C$30:$C$121,0))&lt;&gt;"",INDEX('Outcome Indicators - Section C'!F$30:F$121,MATCH('Print View'!$A161&amp;'Print View'!$R$81,'Outcome Indicators - Section C'!$A$30:$A$121&amp;'Outcome Indicators - Section C'!$C$30:$C$121,0)),""),"")</f>
        <v/>
      </c>
      <c r="T161" s="605" t="str">
        <f t="array" ref="T161">IFERROR(IF(INDEX('Outcome Indicators - Section C'!G$30:G$121,MATCH('Print View'!$A161&amp;'Print View'!$R$81,'Outcome Indicators - Section C'!$A$30:$A$121&amp;'Outcome Indicators - Section C'!$C$30:$C$121,0))&lt;&gt;"",INDEX('Outcome Indicators - Section C'!G$30:G$121,MATCH('Print View'!$A161&amp;'Print View'!$R$81,'Outcome Indicators - Section C'!$A$30:$A$121&amp;'Outcome Indicators - Section C'!$C$30:$C$121,0)),""),"")</f>
        <v/>
      </c>
      <c r="U161" s="607" t="str">
        <f t="array" ref="U161">IFERROR(IF(INDEX('Outcome Indicators - Section C'!H$30:H$121,MATCH('Print View'!$A161&amp;'Print View'!$R$81,'Outcome Indicators - Section C'!$A$30:$A$121&amp;'Outcome Indicators - Section C'!$C$30:$C$121,0))&lt;&gt;"",INDEX('Outcome Indicators - Section C'!H$30:H$121,MATCH('Print View'!$A161&amp;'Print View'!$R$81,'Outcome Indicators - Section C'!$A$30:$A$121&amp;'Outcome Indicators - Section C'!$C$30:$C$121,0)),""),"")</f>
        <v/>
      </c>
      <c r="V161" s="284" t="str">
        <f t="array" ref="V161">IFERROR(IF(INDEX('Outcome Indicators - Section C'!D$30:D$121,MATCH('Print View'!$A161&amp;'Print View'!$V$81,'Outcome Indicators - Section C'!$A$30:$A$121&amp;'Outcome Indicators - Section C'!$C$30:$C$121,0))&lt;&gt;"",INDEX('Outcome Indicators - Section C'!D$30:D$121,MATCH('Print View'!$A161&amp;'Print View'!$V$81,'Outcome Indicators - Section C'!$A$30:$A$121&amp;'Outcome Indicators - Section C'!$C$30:$C$121,0)),""),"")</f>
        <v/>
      </c>
      <c r="W161" s="603" t="str">
        <f t="array" ref="W161">IFERROR(IF(INDEX('Outcome Indicators - Section C'!F$30:F$121,MATCH('Print View'!$A161&amp;'Print View'!$V$81,'Outcome Indicators - Section C'!$A$30:$A$121&amp;'Outcome Indicators - Section C'!$C$30:$C$121,0))&lt;&gt;"",INDEX('Outcome Indicators - Section C'!F$30:F$121,MATCH('Print View'!$A161&amp;'Print View'!$V$81,'Outcome Indicators - Section C'!$A$30:$A$121&amp;'Outcome Indicators - Section C'!$C$30:$C$121,0)),""),"")</f>
        <v/>
      </c>
      <c r="X161" s="605" t="str">
        <f t="array" ref="X161">IFERROR(IF(INDEX('Outcome Indicators - Section C'!G$30:G$121,MATCH('Print View'!$A161&amp;'Print View'!$V$81,'Outcome Indicators - Section C'!$A$30:$A$121&amp;'Outcome Indicators - Section C'!$C$30:$C$121,0))&lt;&gt;"",INDEX('Outcome Indicators - Section C'!G$30:G$121,MATCH('Print View'!$A161&amp;'Print View'!$V$81,'Outcome Indicators - Section C'!$A$30:$A$121&amp;'Outcome Indicators - Section C'!$C$30:$C$121,0)),""),"")</f>
        <v/>
      </c>
      <c r="Y161" s="607" t="str">
        <f t="array" ref="Y161">IFERROR(IF(INDEX('Outcome Indicators - Section C'!H$30:H$121,MATCH('Print View'!$A161&amp;'Print View'!$V$81,'Outcome Indicators - Section C'!$A$30:$A$121&amp;'Outcome Indicators - Section C'!$C$30:$C$121,0))&lt;&gt;"",INDEX('Outcome Indicators - Section C'!H$30:H$121,MATCH('Print View'!$A161&amp;'Print View'!$V$81,'Outcome Indicators - Section C'!$A$30:$A$121&amp;'Outcome Indicators - Section C'!$C$30:$C$121,0)),""),"")</f>
        <v/>
      </c>
      <c r="Z161" s="284" t="str">
        <f t="array" ref="Z161">IFERROR(IF(INDEX('Outcome Indicators - Section C'!D$30:D$121,MATCH('Print View'!$A161&amp;'Print View'!$Z$81,'Outcome Indicators - Section C'!$A$30:$A$121&amp;'Outcome Indicators - Section C'!$C$30:$C$121,0))&lt;&gt;"",INDEX('Outcome Indicators - Section C'!D$30:D$121,MATCH('Print View'!$A161&amp;'Print View'!$Z$81,'Outcome Indicators - Section C'!$A$30:$A$121&amp;'Outcome Indicators - Section C'!$C$30:$C$121,0)),""),"")</f>
        <v/>
      </c>
      <c r="AA161" s="603" t="str">
        <f t="array" ref="AA161">IFERROR(IF(INDEX('Outcome Indicators - Section C'!F$30:F$121,MATCH('Print View'!$A161&amp;'Print View'!$Z$81,'Outcome Indicators - Section C'!$A$30:$A$121&amp;'Outcome Indicators - Section C'!$C$30:$C$121,0))&lt;&gt;"",INDEX('Outcome Indicators - Section C'!F$30:F$121,MATCH('Print View'!$A161&amp;'Print View'!$Z$81,'Outcome Indicators - Section C'!$A$30:$A$121&amp;'Outcome Indicators - Section C'!$C$30:$C$121,0)),""),"")</f>
        <v/>
      </c>
      <c r="AB161" s="605" t="str">
        <f t="array" ref="AB161">IFERROR(IF(INDEX('Outcome Indicators - Section C'!G$30:G$121,MATCH('Print View'!$A161&amp;'Print View'!$Z$81,'Outcome Indicators - Section C'!$A$30:$A$121&amp;'Outcome Indicators - Section C'!$C$30:$C$121,0))&lt;&gt;"",INDEX('Outcome Indicators - Section C'!G$30:G$121,MATCH('Print View'!$A161&amp;'Print View'!$Z$81,'Outcome Indicators - Section C'!$A$30:$A$121&amp;'Outcome Indicators - Section C'!$C$30:$C$121,0)),""),"")</f>
        <v/>
      </c>
      <c r="AC161" s="607" t="str">
        <f t="array" ref="AC161">IFERROR(IF(INDEX('Outcome Indicators - Section C'!H$30:H$121,MATCH('Print View'!$A161&amp;'Print View'!$Z$81,'Outcome Indicators - Section C'!$A$30:$A$121&amp;'Outcome Indicators - Section C'!$C$30:$C$121,0))&lt;&gt;"",INDEX('Outcome Indicators - Section C'!H$30:H$121,MATCH('Print View'!$A161&amp;'Print View'!$Z$81,'Outcome Indicators - Section C'!$A$30:$A$121&amp;'Outcome Indicators - Section C'!$C$30:$C$121,0)),""),"")</f>
        <v/>
      </c>
      <c r="AD161" s="276"/>
      <c r="AE161" s="256"/>
      <c r="AF161" s="256"/>
      <c r="AG161" s="256"/>
      <c r="AH161" s="256"/>
      <c r="AI161" s="267"/>
      <c r="AJ161" s="664" t="s">
        <v>287</v>
      </c>
    </row>
    <row r="162" spans="1:36" s="229" customFormat="1" ht="15.75" customHeight="1" x14ac:dyDescent="0.3">
      <c r="A162" s="653"/>
      <c r="B162" s="655"/>
      <c r="C162" s="655"/>
      <c r="D162" s="655"/>
      <c r="E162" s="655"/>
      <c r="F162" s="655"/>
      <c r="G162" s="655"/>
      <c r="H162" s="663"/>
      <c r="I162" s="608"/>
      <c r="J162" s="285" t="str">
        <f t="array" ref="J162">IFERROR(IF(INDEX('Outcome Indicators - Section C'!E$30:E$121,MATCH('Print View'!$A161&amp;'Print View'!$J$81,'Outcome Indicators - Section C'!$A$30:$A$121&amp;'Outcome Indicators - Section C'!$C$30:$C$121,0))&lt;&gt;"",INDEX('Outcome Indicators - Section C'!E$30:E$121,MATCH('Print View'!$A161&amp;'Print View'!$J$81,'Outcome Indicators - Section C'!$A$30:$A$121&amp;'Outcome Indicators - Section C'!$C$30:$C$121,0)),""),"")</f>
        <v/>
      </c>
      <c r="K162" s="604"/>
      <c r="L162" s="606"/>
      <c r="M162" s="608"/>
      <c r="N162" s="285" t="str">
        <f t="array" ref="N162">IFERROR(IF(INDEX('Outcome Indicators - Section C'!E$30:E$121,MATCH('Print View'!$A161&amp;'Print View'!$N$81,'Outcome Indicators - Section C'!$A$30:$A$121&amp;'Outcome Indicators - Section C'!$C$30:$C$121,0))&lt;&gt;"",INDEX('Outcome Indicators - Section C'!E$30:E$121,MATCH('Print View'!$A161&amp;'Print View'!$N$81,'Outcome Indicators - Section C'!$A$30:$A$121&amp;'Outcome Indicators - Section C'!$C$30:$C$121,0)),""),"")</f>
        <v/>
      </c>
      <c r="O162" s="604"/>
      <c r="P162" s="606"/>
      <c r="Q162" s="608"/>
      <c r="R162" s="285" t="str">
        <f t="array" ref="R162">IFERROR(IF(INDEX('Outcome Indicators - Section C'!E$30:E$121,MATCH('Print View'!$A161&amp;'Print View'!$R$81,'Outcome Indicators - Section C'!$A$30:$A$121&amp;'Outcome Indicators - Section C'!$C$30:$C$121,0))&lt;&gt;"",INDEX('Outcome Indicators - Section C'!E$30:E$121,MATCH('Print View'!$A161&amp;'Print View'!$R$81,'Outcome Indicators - Section C'!$A$30:$A$121&amp;'Outcome Indicators - Section C'!$C$30:$C$121,0)),""),"")</f>
        <v/>
      </c>
      <c r="S162" s="604"/>
      <c r="T162" s="606"/>
      <c r="U162" s="608"/>
      <c r="V162" s="285" t="str">
        <f t="array" ref="V162">IFERROR(IF(INDEX('Outcome Indicators - Section C'!E$30:E$121,MATCH('Print View'!$A161&amp;'Print View'!$V$81,'Outcome Indicators - Section C'!$A$30:$A$121&amp;'Outcome Indicators - Section C'!$C$30:$C$121,0))&lt;&gt;"",INDEX('Outcome Indicators - Section C'!E$30:E$121,MATCH('Print View'!$A161&amp;'Print View'!$V$81,'Outcome Indicators - Section C'!$A$30:$A$121&amp;'Outcome Indicators - Section C'!$C$30:$C$121,0)),""),"")</f>
        <v/>
      </c>
      <c r="W162" s="604"/>
      <c r="X162" s="606"/>
      <c r="Y162" s="608"/>
      <c r="Z162" s="285" t="str">
        <f t="array" ref="Z162">IFERROR(IF(INDEX('Outcome Indicators - Section C'!E$30:E$121,MATCH('Print View'!$A161&amp;'Print View'!$Z$81,'Outcome Indicators - Section C'!$A$30:$A$121&amp;'Outcome Indicators - Section C'!$C$30:$C$121,0))&lt;&gt;"",INDEX('Outcome Indicators - Section C'!E$30:E$121,MATCH('Print View'!$A161&amp;'Print View'!$Z$81,'Outcome Indicators - Section C'!$A$30:$A$121&amp;'Outcome Indicators - Section C'!$C$30:$C$121,0)),""),"")</f>
        <v/>
      </c>
      <c r="AA162" s="604"/>
      <c r="AB162" s="606"/>
      <c r="AC162" s="608"/>
      <c r="AD162" s="277"/>
      <c r="AE162" s="258"/>
      <c r="AF162" s="258"/>
      <c r="AG162" s="258"/>
      <c r="AH162" s="258"/>
      <c r="AI162" s="267"/>
      <c r="AJ162" s="664" t="s">
        <v>287</v>
      </c>
    </row>
    <row r="163" spans="1:36" s="229" customFormat="1" ht="28.8" x14ac:dyDescent="0.55000000000000004">
      <c r="A163" s="609">
        <v>22</v>
      </c>
      <c r="B163" s="610" t="str">
        <f>IFERROR(IF(INDEX('Outcome Indicators - Section C'!B$10:B$26,MATCH('Print View'!$A163,'Outcome Indicators - Section C'!$A$10:$A$26,0))&lt;&gt;"",INDEX('Outcome Indicators - Section C'!B$10:B$26,MATCH('Print View'!$A163,'Outcome Indicators - Section C'!$A$10:$A$26,0)),""),"")</f>
        <v/>
      </c>
      <c r="C163" s="610" t="str">
        <f>IFERROR(IF(INDEX('Outcome Indicators - Section C'!C$10:C$26,MATCH('Print View'!$A163,'Outcome Indicators - Section C'!$A$10:$A$26,0))&lt;&gt;"",INDEX('Outcome Indicators - Section C'!C$10:C$26,MATCH('Print View'!$A163,'Outcome Indicators - Section C'!$A$10:$A$26,0)),""),"")</f>
        <v/>
      </c>
      <c r="D163" s="610" t="str">
        <f>IFERROR(IF(INDEX('Outcome Indicators - Section C'!D$10:D$26,MATCH('Print View'!$A163,'Outcome Indicators - Section C'!$A$10:$A$26,0))&lt;&gt;"",INDEX('Outcome Indicators - Section C'!D$10:D$26,MATCH('Print View'!$A163,'Outcome Indicators - Section C'!$A$10:$A$26,0)),""),"")</f>
        <v/>
      </c>
      <c r="E163" s="610" t="str">
        <f>IFERROR(IF(INDEX('Outcome Indicators - Section C'!E$10:E$26,MATCH('Print View'!$A163,'Outcome Indicators - Section C'!$A$10:$A$26,0))&lt;&gt;"",INDEX('Outcome Indicators - Section C'!E$10:E$26,MATCH('Print View'!$A163,'Outcome Indicators - Section C'!$A$10:$A$26,0)),""),"")</f>
        <v/>
      </c>
      <c r="F163" s="610" t="str">
        <f>IFERROR(IF(INDEX('Outcome Indicators - Section C'!F$10:F$26,MATCH('Print View'!$A163,'Outcome Indicators - Section C'!$A$10:$A$26,0))&lt;&gt;"",INDEX('Outcome Indicators - Section C'!F$10:F$26,MATCH('Print View'!$A163,'Outcome Indicators - Section C'!$A$10:$A$26,0)),""),"")</f>
        <v/>
      </c>
      <c r="G163" s="610" t="str">
        <f>IFERROR(IF(INDEX('Outcome Indicators - Section C'!G$10:G$26,MATCH('Print View'!$A163,'Outcome Indicators - Section C'!$A$10:$A$26,0))&lt;&gt;"",INDEX('Outcome Indicators - Section C'!G$10:G$26,MATCH('Print View'!$A163,'Outcome Indicators - Section C'!$A$10:$A$26,0)),""),"")</f>
        <v/>
      </c>
      <c r="H163" s="610" t="str">
        <f>IFERROR(IF(INDEX('Outcome Indicators - Section C'!H$10:H$26,MATCH('Print View'!$A163,'Outcome Indicators - Section C'!$A$10:$A$26,0))&lt;&gt;"",INDEX('Outcome Indicators - Section C'!H$10:H$26,MATCH('Print View'!$A163,'Outcome Indicators - Section C'!$A$10:$A$26,0)),""),"")</f>
        <v/>
      </c>
      <c r="I163" s="612" t="str">
        <f>IFERROR(IF(INDEX('Outcome Indicators - Section C'!A$10:A$26,MATCH('Print View'!$A163,'Outcome Indicators - Section C'!$A$10:$A$26,0))&lt;&gt;"",INDEX('Outcome Indicators - Section C'!A$10:A$26,MATCH('Print View'!$A163,'Outcome Indicators - Section C'!$A$10:$A$26,0)),""),"")</f>
        <v/>
      </c>
      <c r="J163" s="312" t="str">
        <f t="array" ref="J163">IFERROR(IF(INDEX('Outcome Indicators - Section C'!D$30:D$121,MATCH('Print View'!$A163&amp;'Print View'!$J$81,'Outcome Indicators - Section C'!$A$30:$A$121&amp;'Outcome Indicators - Section C'!$C$30:$C$121,0))&lt;&gt;"",INDEX('Outcome Indicators - Section C'!D$30:D$121,MATCH('Print View'!$A163&amp;'Print View'!$J$81,'Outcome Indicators - Section C'!$A$30:$A$121&amp;'Outcome Indicators - Section C'!$C$30:$C$121,0)),""),"")</f>
        <v/>
      </c>
      <c r="K163" s="656" t="str">
        <f t="array" ref="K163">IFERROR(IF(INDEX('Outcome Indicators - Section C'!F$30:F$121,MATCH('Print View'!$A163&amp;'Print View'!$J$81,'Outcome Indicators - Section C'!$A$30:$A$121&amp;'Outcome Indicators - Section C'!$C$30:$C$121,0))&lt;&gt;"",INDEX('Outcome Indicators - Section C'!F$30:F$121,MATCH('Print View'!$A163&amp;'Print View'!$J$81,'Outcome Indicators - Section C'!$A$30:$A$121&amp;'Outcome Indicators - Section C'!$C$30:$C$121,0)),""),"")</f>
        <v/>
      </c>
      <c r="L163" s="658" t="str">
        <f t="array" ref="L163">IFERROR(IF(INDEX('Outcome Indicators - Section C'!G$30:G$121,MATCH('Print View'!$A163&amp;'Print View'!$J$81,'Outcome Indicators - Section C'!$A$30:$A$121&amp;'Outcome Indicators - Section C'!$C$30:$C$121,0))&lt;&gt;"",INDEX('Outcome Indicators - Section C'!G$30:G$121,MATCH('Print View'!$A163&amp;'Print View'!$J$81,'Outcome Indicators - Section C'!$A$30:$A$121&amp;'Outcome Indicators - Section C'!$C$30:$C$121,0)),""),"")</f>
        <v/>
      </c>
      <c r="M163" s="660" t="str">
        <f t="array" ref="M163">IFERROR(IF(INDEX('Outcome Indicators - Section C'!H$30:H$121,MATCH('Print View'!$A163&amp;'Print View'!$J$81,'Outcome Indicators - Section C'!$A$30:$A$121&amp;'Outcome Indicators - Section C'!$C$30:$C$121,0))&lt;&gt;"",INDEX('Outcome Indicators - Section C'!H$30:H$121,MATCH('Print View'!$A163&amp;'Print View'!$J$81,'Outcome Indicators - Section C'!$A$30:$A$121&amp;'Outcome Indicators - Section C'!$C$30:$C$121,0)),""),"")</f>
        <v/>
      </c>
      <c r="N163" s="312" t="str">
        <f t="array" ref="N163">IFERROR(IF(INDEX('Outcome Indicators - Section C'!D$30:D$121,MATCH('Print View'!$A163&amp;'Print View'!$N$81,'Outcome Indicators - Section C'!$A$30:$A$121&amp;'Outcome Indicators - Section C'!$C$30:$C$121,0))&lt;&gt;"",INDEX('Outcome Indicators - Section C'!D$30:D$121,MATCH('Print View'!$A163&amp;'Print View'!$N$81,'Outcome Indicators - Section C'!$A$30:$A$121&amp;'Outcome Indicators - Section C'!$C$30:$C$121,0)),""),"")</f>
        <v/>
      </c>
      <c r="O163" s="656" t="str">
        <f t="array" ref="O163">IFERROR(IF(INDEX('Outcome Indicators - Section C'!F$30:F$121,MATCH('Print View'!$A163&amp;'Print View'!$N$81,'Outcome Indicators - Section C'!$A$30:$A$121&amp;'Outcome Indicators - Section C'!$C$30:$C$121,0))&lt;&gt;"",INDEX('Outcome Indicators - Section C'!F$30:F$121,MATCH('Print View'!$A163&amp;'Print View'!$N$81,'Outcome Indicators - Section C'!$A$30:$A$121&amp;'Outcome Indicators - Section C'!$C$30:$C$121,0)),""),"")</f>
        <v/>
      </c>
      <c r="P163" s="658" t="str">
        <f t="array" ref="P163">IFERROR(IF(INDEX('Outcome Indicators - Section C'!G$30:G$121,MATCH('Print View'!$A163&amp;'Print View'!$N$81,'Outcome Indicators - Section C'!$A$30:$A$121&amp;'Outcome Indicators - Section C'!$C$30:$C$121,0))&lt;&gt;"",INDEX('Outcome Indicators - Section C'!G$30:G$121,MATCH('Print View'!$A163&amp;'Print View'!$N$81,'Outcome Indicators - Section C'!$A$30:$A$121&amp;'Outcome Indicators - Section C'!$C$30:$C$121,0)),""),"")</f>
        <v/>
      </c>
      <c r="Q163" s="660" t="str">
        <f t="array" ref="Q163">IFERROR(IF(INDEX('Outcome Indicators - Section C'!H$30:H$121,MATCH('Print View'!$A163&amp;'Print View'!$N$81,'Outcome Indicators - Section C'!$A$30:$A$121&amp;'Outcome Indicators - Section C'!$C$30:$C$121,0))&lt;&gt;"",INDEX('Outcome Indicators - Section C'!H$30:H$121,MATCH('Print View'!$A163&amp;'Print View'!$N$81,'Outcome Indicators - Section C'!$A$30:$A$121&amp;'Outcome Indicators - Section C'!$C$30:$C$121,0)),""),"")</f>
        <v/>
      </c>
      <c r="R163" s="312" t="str">
        <f t="array" ref="R163">IFERROR(IF(INDEX('Outcome Indicators - Section C'!D$30:D$121,MATCH('Print View'!$A163&amp;'Print View'!$R$81,'Outcome Indicators - Section C'!$A$30:$A$121&amp;'Outcome Indicators - Section C'!$C$30:$C$121,0))&lt;&gt;"",INDEX('Outcome Indicators - Section C'!D$30:D$121,MATCH('Print View'!$A163&amp;'Print View'!$R$81,'Outcome Indicators - Section C'!$A$30:$A$121&amp;'Outcome Indicators - Section C'!$C$30:$C$121,0)),""),"")</f>
        <v/>
      </c>
      <c r="S163" s="656" t="str">
        <f t="array" ref="S163">IFERROR(IF(INDEX('Outcome Indicators - Section C'!F$30:F$121,MATCH('Print View'!$A163&amp;'Print View'!$R$81,'Outcome Indicators - Section C'!$A$30:$A$121&amp;'Outcome Indicators - Section C'!$C$30:$C$121,0))&lt;&gt;"",INDEX('Outcome Indicators - Section C'!F$30:F$121,MATCH('Print View'!$A163&amp;'Print View'!$R$81,'Outcome Indicators - Section C'!$A$30:$A$121&amp;'Outcome Indicators - Section C'!$C$30:$C$121,0)),""),"")</f>
        <v/>
      </c>
      <c r="T163" s="658" t="str">
        <f t="array" ref="T163">IFERROR(IF(INDEX('Outcome Indicators - Section C'!G$30:G$121,MATCH('Print View'!$A163&amp;'Print View'!$R$81,'Outcome Indicators - Section C'!$A$30:$A$121&amp;'Outcome Indicators - Section C'!$C$30:$C$121,0))&lt;&gt;"",INDEX('Outcome Indicators - Section C'!G$30:G$121,MATCH('Print View'!$A163&amp;'Print View'!$R$81,'Outcome Indicators - Section C'!$A$30:$A$121&amp;'Outcome Indicators - Section C'!$C$30:$C$121,0)),""),"")</f>
        <v/>
      </c>
      <c r="U163" s="660" t="str">
        <f t="array" ref="U163">IFERROR(IF(INDEX('Outcome Indicators - Section C'!H$30:H$121,MATCH('Print View'!$A163&amp;'Print View'!$R$81,'Outcome Indicators - Section C'!$A$30:$A$121&amp;'Outcome Indicators - Section C'!$C$30:$C$121,0))&lt;&gt;"",INDEX('Outcome Indicators - Section C'!H$30:H$121,MATCH('Print View'!$A163&amp;'Print View'!$R$81,'Outcome Indicators - Section C'!$A$30:$A$121&amp;'Outcome Indicators - Section C'!$C$30:$C$121,0)),""),"")</f>
        <v/>
      </c>
      <c r="V163" s="312" t="str">
        <f t="array" ref="V163">IFERROR(IF(INDEX('Outcome Indicators - Section C'!D$30:D$121,MATCH('Print View'!$A163&amp;'Print View'!$V$81,'Outcome Indicators - Section C'!$A$30:$A$121&amp;'Outcome Indicators - Section C'!$C$30:$C$121,0))&lt;&gt;"",INDEX('Outcome Indicators - Section C'!D$30:D$121,MATCH('Print View'!$A163&amp;'Print View'!$V$81,'Outcome Indicators - Section C'!$A$30:$A$121&amp;'Outcome Indicators - Section C'!$C$30:$C$121,0)),""),"")</f>
        <v/>
      </c>
      <c r="W163" s="656" t="str">
        <f t="array" ref="W163">IFERROR(IF(INDEX('Outcome Indicators - Section C'!F$30:F$121,MATCH('Print View'!$A163&amp;'Print View'!$V$81,'Outcome Indicators - Section C'!$A$30:$A$121&amp;'Outcome Indicators - Section C'!$C$30:$C$121,0))&lt;&gt;"",INDEX('Outcome Indicators - Section C'!F$30:F$121,MATCH('Print View'!$A163&amp;'Print View'!$V$81,'Outcome Indicators - Section C'!$A$30:$A$121&amp;'Outcome Indicators - Section C'!$C$30:$C$121,0)),""),"")</f>
        <v/>
      </c>
      <c r="X163" s="658" t="str">
        <f t="array" ref="X163">IFERROR(IF(INDEX('Outcome Indicators - Section C'!G$30:G$121,MATCH('Print View'!$A163&amp;'Print View'!$V$81,'Outcome Indicators - Section C'!$A$30:$A$121&amp;'Outcome Indicators - Section C'!$C$30:$C$121,0))&lt;&gt;"",INDEX('Outcome Indicators - Section C'!G$30:G$121,MATCH('Print View'!$A163&amp;'Print View'!$V$81,'Outcome Indicators - Section C'!$A$30:$A$121&amp;'Outcome Indicators - Section C'!$C$30:$C$121,0)),""),"")</f>
        <v/>
      </c>
      <c r="Y163" s="660" t="str">
        <f t="array" ref="Y163">IFERROR(IF(INDEX('Outcome Indicators - Section C'!H$30:H$121,MATCH('Print View'!$A163&amp;'Print View'!$V$81,'Outcome Indicators - Section C'!$A$30:$A$121&amp;'Outcome Indicators - Section C'!$C$30:$C$121,0))&lt;&gt;"",INDEX('Outcome Indicators - Section C'!H$30:H$121,MATCH('Print View'!$A163&amp;'Print View'!$V$81,'Outcome Indicators - Section C'!$A$30:$A$121&amp;'Outcome Indicators - Section C'!$C$30:$C$121,0)),""),"")</f>
        <v/>
      </c>
      <c r="Z163" s="312" t="str">
        <f t="array" ref="Z163">IFERROR(IF(INDEX('Outcome Indicators - Section C'!D$30:D$121,MATCH('Print View'!$A163&amp;'Print View'!$Z$81,'Outcome Indicators - Section C'!$A$30:$A$121&amp;'Outcome Indicators - Section C'!$C$30:$C$121,0))&lt;&gt;"",INDEX('Outcome Indicators - Section C'!D$30:D$121,MATCH('Print View'!$A163&amp;'Print View'!$Z$81,'Outcome Indicators - Section C'!$A$30:$A$121&amp;'Outcome Indicators - Section C'!$C$30:$C$121,0)),""),"")</f>
        <v/>
      </c>
      <c r="AA163" s="656" t="str">
        <f t="array" ref="AA163">IFERROR(IF(INDEX('Outcome Indicators - Section C'!F$30:F$121,MATCH('Print View'!$A163&amp;'Print View'!$Z$81,'Outcome Indicators - Section C'!$A$30:$A$121&amp;'Outcome Indicators - Section C'!$C$30:$C$121,0))&lt;&gt;"",INDEX('Outcome Indicators - Section C'!F$30:F$121,MATCH('Print View'!$A163&amp;'Print View'!$Z$81,'Outcome Indicators - Section C'!$A$30:$A$121&amp;'Outcome Indicators - Section C'!$C$30:$C$121,0)),""),"")</f>
        <v/>
      </c>
      <c r="AB163" s="658" t="str">
        <f t="array" ref="AB163">IFERROR(IF(INDEX('Outcome Indicators - Section C'!G$30:G$121,MATCH('Print View'!$A163&amp;'Print View'!$Z$81,'Outcome Indicators - Section C'!$A$30:$A$121&amp;'Outcome Indicators - Section C'!$C$30:$C$121,0))&lt;&gt;"",INDEX('Outcome Indicators - Section C'!G$30:G$121,MATCH('Print View'!$A163&amp;'Print View'!$Z$81,'Outcome Indicators - Section C'!$A$30:$A$121&amp;'Outcome Indicators - Section C'!$C$30:$C$121,0)),""),"")</f>
        <v/>
      </c>
      <c r="AC163" s="660" t="str">
        <f t="array" ref="AC163">IFERROR(IF(INDEX('Outcome Indicators - Section C'!H$30:H$121,MATCH('Print View'!$A163&amp;'Print View'!$Z$81,'Outcome Indicators - Section C'!$A$30:$A$121&amp;'Outcome Indicators - Section C'!$C$30:$C$121,0))&lt;&gt;"",INDEX('Outcome Indicators - Section C'!H$30:H$121,MATCH('Print View'!$A163&amp;'Print View'!$Z$81,'Outcome Indicators - Section C'!$A$30:$A$121&amp;'Outcome Indicators - Section C'!$C$30:$C$121,0)),""),"")</f>
        <v/>
      </c>
      <c r="AD163" s="278"/>
      <c r="AE163" s="260"/>
      <c r="AF163" s="260"/>
      <c r="AG163" s="260"/>
      <c r="AH163" s="260"/>
      <c r="AI163" s="260"/>
      <c r="AJ163" s="261" t="s">
        <v>287</v>
      </c>
    </row>
    <row r="164" spans="1:36" s="229" customFormat="1" ht="15.75" customHeight="1" x14ac:dyDescent="0.3">
      <c r="A164" s="609"/>
      <c r="B164" s="611"/>
      <c r="C164" s="611"/>
      <c r="D164" s="611"/>
      <c r="E164" s="611"/>
      <c r="F164" s="611"/>
      <c r="G164" s="611"/>
      <c r="H164" s="611"/>
      <c r="I164" s="613"/>
      <c r="J164" s="313" t="str">
        <f t="array" ref="J164">IFERROR(IF(INDEX('Outcome Indicators - Section C'!E$30:E$121,MATCH('Print View'!$A163&amp;'Print View'!$J$81,'Outcome Indicators - Section C'!$A$30:$A$121&amp;'Outcome Indicators - Section C'!$C$30:$C$121,0))&lt;&gt;"",INDEX('Outcome Indicators - Section C'!E$30:E$121,MATCH('Print View'!$A163&amp;'Print View'!$J$81,'Outcome Indicators - Section C'!$A$30:$A$121&amp;'Outcome Indicators - Section C'!$C$30:$C$121,0)),""),"")</f>
        <v/>
      </c>
      <c r="K164" s="657"/>
      <c r="L164" s="659"/>
      <c r="M164" s="661"/>
      <c r="N164" s="313" t="str">
        <f t="array" ref="N164">IFERROR(IF(INDEX('Outcome Indicators - Section C'!E$30:E$121,MATCH('Print View'!$A163&amp;'Print View'!$N$81,'Outcome Indicators - Section C'!$A$30:$A$121&amp;'Outcome Indicators - Section C'!$C$30:$C$121,0))&lt;&gt;"",INDEX('Outcome Indicators - Section C'!E$30:E$121,MATCH('Print View'!$A163&amp;'Print View'!$N$81,'Outcome Indicators - Section C'!$A$30:$A$121&amp;'Outcome Indicators - Section C'!$C$30:$C$121,0)),""),"")</f>
        <v/>
      </c>
      <c r="O164" s="657"/>
      <c r="P164" s="659"/>
      <c r="Q164" s="661"/>
      <c r="R164" s="313" t="str">
        <f t="array" ref="R164">IFERROR(IF(INDEX('Outcome Indicators - Section C'!E$30:E$121,MATCH('Print View'!$A163&amp;'Print View'!$R$81,'Outcome Indicators - Section C'!$A$30:$A$121&amp;'Outcome Indicators - Section C'!$C$30:$C$121,0))&lt;&gt;"",INDEX('Outcome Indicators - Section C'!E$30:E$121,MATCH('Print View'!$A163&amp;'Print View'!$R$81,'Outcome Indicators - Section C'!$A$30:$A$121&amp;'Outcome Indicators - Section C'!$C$30:$C$121,0)),""),"")</f>
        <v/>
      </c>
      <c r="S164" s="657"/>
      <c r="T164" s="659"/>
      <c r="U164" s="661"/>
      <c r="V164" s="313" t="str">
        <f t="array" ref="V164">IFERROR(IF(INDEX('Outcome Indicators - Section C'!E$30:E$121,MATCH('Print View'!$A163&amp;'Print View'!$V$81,'Outcome Indicators - Section C'!$A$30:$A$121&amp;'Outcome Indicators - Section C'!$C$30:$C$121,0))&lt;&gt;"",INDEX('Outcome Indicators - Section C'!E$30:E$121,MATCH('Print View'!$A163&amp;'Print View'!$V$81,'Outcome Indicators - Section C'!$A$30:$A$121&amp;'Outcome Indicators - Section C'!$C$30:$C$121,0)),""),"")</f>
        <v/>
      </c>
      <c r="W164" s="657"/>
      <c r="X164" s="659"/>
      <c r="Y164" s="661"/>
      <c r="Z164" s="313" t="str">
        <f t="array" ref="Z164">IFERROR(IF(INDEX('Outcome Indicators - Section C'!E$30:E$121,MATCH('Print View'!$A163&amp;'Print View'!$Z$81,'Outcome Indicators - Section C'!$A$30:$A$121&amp;'Outcome Indicators - Section C'!$C$30:$C$121,0))&lt;&gt;"",INDEX('Outcome Indicators - Section C'!E$30:E$121,MATCH('Print View'!$A163&amp;'Print View'!$Z$81,'Outcome Indicators - Section C'!$A$30:$A$121&amp;'Outcome Indicators - Section C'!$C$30:$C$121,0)),""),"")</f>
        <v/>
      </c>
      <c r="AA164" s="657"/>
      <c r="AB164" s="659"/>
      <c r="AC164" s="661"/>
      <c r="AD164" s="279"/>
      <c r="AE164" s="262"/>
      <c r="AF164" s="262"/>
      <c r="AG164" s="262"/>
      <c r="AH164" s="262"/>
      <c r="AI164" s="262"/>
      <c r="AJ164" s="263" t="s">
        <v>287</v>
      </c>
    </row>
    <row r="165" spans="1:36" s="229" customFormat="1" ht="28.8" x14ac:dyDescent="0.55000000000000004">
      <c r="A165" s="653">
        <v>23</v>
      </c>
      <c r="B165" s="654" t="str">
        <f>IFERROR(IF(INDEX('Outcome Indicators - Section C'!B$10:B$26,MATCH('Print View'!$A165,'Outcome Indicators - Section C'!$A$10:$A$26,0))&lt;&gt;"",INDEX('Outcome Indicators - Section C'!B$10:B$26,MATCH('Print View'!$A165,'Outcome Indicators - Section C'!$A$10:$A$26,0)),""),"")</f>
        <v/>
      </c>
      <c r="C165" s="654" t="str">
        <f>IFERROR(IF(INDEX('Outcome Indicators - Section C'!C$10:C$26,MATCH('Print View'!$A165,'Outcome Indicators - Section C'!$A$10:$A$26,0))&lt;&gt;"",INDEX('Outcome Indicators - Section C'!C$10:C$26,MATCH('Print View'!$A165,'Outcome Indicators - Section C'!$A$10:$A$26,0)),""),"")</f>
        <v/>
      </c>
      <c r="D165" s="654" t="str">
        <f>IFERROR(IF(INDEX('Outcome Indicators - Section C'!D$10:D$26,MATCH('Print View'!$A165,'Outcome Indicators - Section C'!$A$10:$A$26,0))&lt;&gt;"",INDEX('Outcome Indicators - Section C'!D$10:D$26,MATCH('Print View'!$A165,'Outcome Indicators - Section C'!$A$10:$A$26,0)),""),"")</f>
        <v/>
      </c>
      <c r="E165" s="654" t="str">
        <f>IFERROR(IF(INDEX('Outcome Indicators - Section C'!E$10:E$26,MATCH('Print View'!$A165,'Outcome Indicators - Section C'!$A$10:$A$26,0))&lt;&gt;"",INDEX('Outcome Indicators - Section C'!E$10:E$26,MATCH('Print View'!$A165,'Outcome Indicators - Section C'!$A$10:$A$26,0)),""),"")</f>
        <v/>
      </c>
      <c r="F165" s="654" t="str">
        <f>IFERROR(IF(INDEX('Outcome Indicators - Section C'!F$10:F$26,MATCH('Print View'!$A165,'Outcome Indicators - Section C'!$A$10:$A$26,0))&lt;&gt;"",INDEX('Outcome Indicators - Section C'!F$10:F$26,MATCH('Print View'!$A165,'Outcome Indicators - Section C'!$A$10:$A$26,0)),""),"")</f>
        <v/>
      </c>
      <c r="G165" s="654" t="str">
        <f>IFERROR(IF(INDEX('Outcome Indicators - Section C'!G$10:G$26,MATCH('Print View'!$A165,'Outcome Indicators - Section C'!$A$10:$A$26,0))&lt;&gt;"",INDEX('Outcome Indicators - Section C'!G$10:G$26,MATCH('Print View'!$A165,'Outcome Indicators - Section C'!$A$10:$A$26,0)),""),"")</f>
        <v/>
      </c>
      <c r="H165" s="662" t="str">
        <f>IFERROR(IF(INDEX('Outcome Indicators - Section C'!H$10:H$26,MATCH('Print View'!$A165,'Outcome Indicators - Section C'!$A$10:$A$26,0))&lt;&gt;"",INDEX('Outcome Indicators - Section C'!H$10:H$26,MATCH('Print View'!$A165,'Outcome Indicators - Section C'!$A$10:$A$26,0)),""),"")</f>
        <v/>
      </c>
      <c r="I165" s="607" t="str">
        <f>IFERROR(IF(INDEX('Outcome Indicators - Section C'!A$10:A$26,MATCH('Print View'!$A165,'Outcome Indicators - Section C'!$A$10:$A$26,0))&lt;&gt;"",INDEX('Outcome Indicators - Section C'!A$10:A$26,MATCH('Print View'!$A165,'Outcome Indicators - Section C'!$A$10:$A$26,0)),""),"")</f>
        <v/>
      </c>
      <c r="J165" s="284" t="str">
        <f t="array" ref="J165">IFERROR(IF(INDEX('Outcome Indicators - Section C'!D$30:D$121,MATCH('Print View'!$A165&amp;'Print View'!$J$81,'Outcome Indicators - Section C'!$A$30:$A$121&amp;'Outcome Indicators - Section C'!$C$30:$C$121,0))&lt;&gt;"",INDEX('Outcome Indicators - Section C'!D$30:D$121,MATCH('Print View'!$A165&amp;'Print View'!$J$81,'Outcome Indicators - Section C'!$A$30:$A$121&amp;'Outcome Indicators - Section C'!$C$30:$C$121,0)),""),"")</f>
        <v/>
      </c>
      <c r="K165" s="603" t="str">
        <f t="array" ref="K165">IFERROR(IF(INDEX('Outcome Indicators - Section C'!F$30:F$121,MATCH('Print View'!$A165&amp;'Print View'!$J$81,'Outcome Indicators - Section C'!$A$30:$A$121&amp;'Outcome Indicators - Section C'!$C$30:$C$121,0))&lt;&gt;"",INDEX('Outcome Indicators - Section C'!F$30:F$121,MATCH('Print View'!$A165&amp;'Print View'!$J$81,'Outcome Indicators - Section C'!$A$30:$A$121&amp;'Outcome Indicators - Section C'!$C$30:$C$121,0)),""),"")</f>
        <v/>
      </c>
      <c r="L165" s="605" t="str">
        <f t="array" ref="L165">IFERROR(IF(INDEX('Outcome Indicators - Section C'!G$30:G$121,MATCH('Print View'!$A165&amp;'Print View'!$J$81,'Outcome Indicators - Section C'!$A$30:$A$121&amp;'Outcome Indicators - Section C'!$C$30:$C$121,0))&lt;&gt;"",INDEX('Outcome Indicators - Section C'!G$30:G$121,MATCH('Print View'!$A165&amp;'Print View'!$J$81,'Outcome Indicators - Section C'!$A$30:$A$121&amp;'Outcome Indicators - Section C'!$C$30:$C$121,0)),""),"")</f>
        <v/>
      </c>
      <c r="M165" s="607" t="str">
        <f t="array" ref="M165">IFERROR(IF(INDEX('Outcome Indicators - Section C'!H$30:H$121,MATCH('Print View'!$A165&amp;'Print View'!$J$81,'Outcome Indicators - Section C'!$A$30:$A$121&amp;'Outcome Indicators - Section C'!$C$30:$C$121,0))&lt;&gt;"",INDEX('Outcome Indicators - Section C'!H$30:H$121,MATCH('Print View'!$A165&amp;'Print View'!$J$81,'Outcome Indicators - Section C'!$A$30:$A$121&amp;'Outcome Indicators - Section C'!$C$30:$C$121,0)),""),"")</f>
        <v/>
      </c>
      <c r="N165" s="284" t="str">
        <f t="array" ref="N165">IFERROR(IF(INDEX('Outcome Indicators - Section C'!D$30:D$121,MATCH('Print View'!$A165&amp;'Print View'!$N$81,'Outcome Indicators - Section C'!$A$30:$A$121&amp;'Outcome Indicators - Section C'!$C$30:$C$121,0))&lt;&gt;"",INDEX('Outcome Indicators - Section C'!D$30:D$121,MATCH('Print View'!$A165&amp;'Print View'!$N$81,'Outcome Indicators - Section C'!$A$30:$A$121&amp;'Outcome Indicators - Section C'!$C$30:$C$121,0)),""),"")</f>
        <v/>
      </c>
      <c r="O165" s="603" t="str">
        <f t="array" ref="O165">IFERROR(IF(INDEX('Outcome Indicators - Section C'!F$30:F$121,MATCH('Print View'!$A165&amp;'Print View'!$N$81,'Outcome Indicators - Section C'!$A$30:$A$121&amp;'Outcome Indicators - Section C'!$C$30:$C$121,0))&lt;&gt;"",INDEX('Outcome Indicators - Section C'!F$30:F$121,MATCH('Print View'!$A165&amp;'Print View'!$N$81,'Outcome Indicators - Section C'!$A$30:$A$121&amp;'Outcome Indicators - Section C'!$C$30:$C$121,0)),""),"")</f>
        <v/>
      </c>
      <c r="P165" s="605" t="str">
        <f t="array" ref="P165">IFERROR(IF(INDEX('Outcome Indicators - Section C'!G$30:G$121,MATCH('Print View'!$A165&amp;'Print View'!$N$81,'Outcome Indicators - Section C'!$A$30:$A$121&amp;'Outcome Indicators - Section C'!$C$30:$C$121,0))&lt;&gt;"",INDEX('Outcome Indicators - Section C'!G$30:G$121,MATCH('Print View'!$A165&amp;'Print View'!$N$81,'Outcome Indicators - Section C'!$A$30:$A$121&amp;'Outcome Indicators - Section C'!$C$30:$C$121,0)),""),"")</f>
        <v/>
      </c>
      <c r="Q165" s="607" t="str">
        <f t="array" ref="Q165">IFERROR(IF(INDEX('Outcome Indicators - Section C'!H$30:H$121,MATCH('Print View'!$A165&amp;'Print View'!$N$81,'Outcome Indicators - Section C'!$A$30:$A$121&amp;'Outcome Indicators - Section C'!$C$30:$C$121,0))&lt;&gt;"",INDEX('Outcome Indicators - Section C'!H$30:H$121,MATCH('Print View'!$A165&amp;'Print View'!$N$81,'Outcome Indicators - Section C'!$A$30:$A$121&amp;'Outcome Indicators - Section C'!$C$30:$C$121,0)),""),"")</f>
        <v/>
      </c>
      <c r="R165" s="284" t="str">
        <f t="array" ref="R165">IFERROR(IF(INDEX('Outcome Indicators - Section C'!D$30:D$121,MATCH('Print View'!$A165&amp;'Print View'!$R$81,'Outcome Indicators - Section C'!$A$30:$A$121&amp;'Outcome Indicators - Section C'!$C$30:$C$121,0))&lt;&gt;"",INDEX('Outcome Indicators - Section C'!D$30:D$121,MATCH('Print View'!$A165&amp;'Print View'!$R$81,'Outcome Indicators - Section C'!$A$30:$A$121&amp;'Outcome Indicators - Section C'!$C$30:$C$121,0)),""),"")</f>
        <v/>
      </c>
      <c r="S165" s="603" t="str">
        <f t="array" ref="S165">IFERROR(IF(INDEX('Outcome Indicators - Section C'!F$30:F$121,MATCH('Print View'!$A165&amp;'Print View'!$R$81,'Outcome Indicators - Section C'!$A$30:$A$121&amp;'Outcome Indicators - Section C'!$C$30:$C$121,0))&lt;&gt;"",INDEX('Outcome Indicators - Section C'!F$30:F$121,MATCH('Print View'!$A165&amp;'Print View'!$R$81,'Outcome Indicators - Section C'!$A$30:$A$121&amp;'Outcome Indicators - Section C'!$C$30:$C$121,0)),""),"")</f>
        <v/>
      </c>
      <c r="T165" s="605" t="str">
        <f t="array" ref="T165">IFERROR(IF(INDEX('Outcome Indicators - Section C'!G$30:G$121,MATCH('Print View'!$A165&amp;'Print View'!$R$81,'Outcome Indicators - Section C'!$A$30:$A$121&amp;'Outcome Indicators - Section C'!$C$30:$C$121,0))&lt;&gt;"",INDEX('Outcome Indicators - Section C'!G$30:G$121,MATCH('Print View'!$A165&amp;'Print View'!$R$81,'Outcome Indicators - Section C'!$A$30:$A$121&amp;'Outcome Indicators - Section C'!$C$30:$C$121,0)),""),"")</f>
        <v/>
      </c>
      <c r="U165" s="607" t="str">
        <f t="array" ref="U165">IFERROR(IF(INDEX('Outcome Indicators - Section C'!H$30:H$121,MATCH('Print View'!$A165&amp;'Print View'!$R$81,'Outcome Indicators - Section C'!$A$30:$A$121&amp;'Outcome Indicators - Section C'!$C$30:$C$121,0))&lt;&gt;"",INDEX('Outcome Indicators - Section C'!H$30:H$121,MATCH('Print View'!$A165&amp;'Print View'!$R$81,'Outcome Indicators - Section C'!$A$30:$A$121&amp;'Outcome Indicators - Section C'!$C$30:$C$121,0)),""),"")</f>
        <v/>
      </c>
      <c r="V165" s="284" t="str">
        <f t="array" ref="V165">IFERROR(IF(INDEX('Outcome Indicators - Section C'!D$30:D$121,MATCH('Print View'!$A165&amp;'Print View'!$V$81,'Outcome Indicators - Section C'!$A$30:$A$121&amp;'Outcome Indicators - Section C'!$C$30:$C$121,0))&lt;&gt;"",INDEX('Outcome Indicators - Section C'!D$30:D$121,MATCH('Print View'!$A165&amp;'Print View'!$V$81,'Outcome Indicators - Section C'!$A$30:$A$121&amp;'Outcome Indicators - Section C'!$C$30:$C$121,0)),""),"")</f>
        <v/>
      </c>
      <c r="W165" s="603" t="str">
        <f t="array" ref="W165">IFERROR(IF(INDEX('Outcome Indicators - Section C'!F$30:F$121,MATCH('Print View'!$A165&amp;'Print View'!$V$81,'Outcome Indicators - Section C'!$A$30:$A$121&amp;'Outcome Indicators - Section C'!$C$30:$C$121,0))&lt;&gt;"",INDEX('Outcome Indicators - Section C'!F$30:F$121,MATCH('Print View'!$A165&amp;'Print View'!$V$81,'Outcome Indicators - Section C'!$A$30:$A$121&amp;'Outcome Indicators - Section C'!$C$30:$C$121,0)),""),"")</f>
        <v/>
      </c>
      <c r="X165" s="605" t="str">
        <f t="array" ref="X165">IFERROR(IF(INDEX('Outcome Indicators - Section C'!G$30:G$121,MATCH('Print View'!$A165&amp;'Print View'!$V$81,'Outcome Indicators - Section C'!$A$30:$A$121&amp;'Outcome Indicators - Section C'!$C$30:$C$121,0))&lt;&gt;"",INDEX('Outcome Indicators - Section C'!G$30:G$121,MATCH('Print View'!$A165&amp;'Print View'!$V$81,'Outcome Indicators - Section C'!$A$30:$A$121&amp;'Outcome Indicators - Section C'!$C$30:$C$121,0)),""),"")</f>
        <v/>
      </c>
      <c r="Y165" s="607" t="str">
        <f t="array" ref="Y165">IFERROR(IF(INDEX('Outcome Indicators - Section C'!H$30:H$121,MATCH('Print View'!$A165&amp;'Print View'!$V$81,'Outcome Indicators - Section C'!$A$30:$A$121&amp;'Outcome Indicators - Section C'!$C$30:$C$121,0))&lt;&gt;"",INDEX('Outcome Indicators - Section C'!H$30:H$121,MATCH('Print View'!$A165&amp;'Print View'!$V$81,'Outcome Indicators - Section C'!$A$30:$A$121&amp;'Outcome Indicators - Section C'!$C$30:$C$121,0)),""),"")</f>
        <v/>
      </c>
      <c r="Z165" s="284" t="str">
        <f t="array" ref="Z165">IFERROR(IF(INDEX('Outcome Indicators - Section C'!D$30:D$121,MATCH('Print View'!$A165&amp;'Print View'!$Z$81,'Outcome Indicators - Section C'!$A$30:$A$121&amp;'Outcome Indicators - Section C'!$C$30:$C$121,0))&lt;&gt;"",INDEX('Outcome Indicators - Section C'!D$30:D$121,MATCH('Print View'!$A165&amp;'Print View'!$Z$81,'Outcome Indicators - Section C'!$A$30:$A$121&amp;'Outcome Indicators - Section C'!$C$30:$C$121,0)),""),"")</f>
        <v/>
      </c>
      <c r="AA165" s="603" t="str">
        <f t="array" ref="AA165">IFERROR(IF(INDEX('Outcome Indicators - Section C'!F$30:F$121,MATCH('Print View'!$A165&amp;'Print View'!$Z$81,'Outcome Indicators - Section C'!$A$30:$A$121&amp;'Outcome Indicators - Section C'!$C$30:$C$121,0))&lt;&gt;"",INDEX('Outcome Indicators - Section C'!F$30:F$121,MATCH('Print View'!$A165&amp;'Print View'!$Z$81,'Outcome Indicators - Section C'!$A$30:$A$121&amp;'Outcome Indicators - Section C'!$C$30:$C$121,0)),""),"")</f>
        <v/>
      </c>
      <c r="AB165" s="605" t="str">
        <f t="array" ref="AB165">IFERROR(IF(INDEX('Outcome Indicators - Section C'!G$30:G$121,MATCH('Print View'!$A165&amp;'Print View'!$Z$81,'Outcome Indicators - Section C'!$A$30:$A$121&amp;'Outcome Indicators - Section C'!$C$30:$C$121,0))&lt;&gt;"",INDEX('Outcome Indicators - Section C'!G$30:G$121,MATCH('Print View'!$A165&amp;'Print View'!$Z$81,'Outcome Indicators - Section C'!$A$30:$A$121&amp;'Outcome Indicators - Section C'!$C$30:$C$121,0)),""),"")</f>
        <v/>
      </c>
      <c r="AC165" s="607" t="str">
        <f t="array" ref="AC165">IFERROR(IF(INDEX('Outcome Indicators - Section C'!H$30:H$121,MATCH('Print View'!$A165&amp;'Print View'!$Z$81,'Outcome Indicators - Section C'!$A$30:$A$121&amp;'Outcome Indicators - Section C'!$C$30:$C$121,0))&lt;&gt;"",INDEX('Outcome Indicators - Section C'!H$30:H$121,MATCH('Print View'!$A165&amp;'Print View'!$Z$81,'Outcome Indicators - Section C'!$A$30:$A$121&amp;'Outcome Indicators - Section C'!$C$30:$C$121,0)),""),"")</f>
        <v/>
      </c>
      <c r="AD165" s="276"/>
      <c r="AE165" s="256"/>
      <c r="AF165" s="256"/>
      <c r="AG165" s="256"/>
      <c r="AH165" s="256"/>
      <c r="AI165" s="267"/>
      <c r="AJ165" s="664" t="s">
        <v>287</v>
      </c>
    </row>
    <row r="166" spans="1:36" s="229" customFormat="1" ht="15.75" customHeight="1" x14ac:dyDescent="0.3">
      <c r="A166" s="653"/>
      <c r="B166" s="655"/>
      <c r="C166" s="655"/>
      <c r="D166" s="655"/>
      <c r="E166" s="655"/>
      <c r="F166" s="655"/>
      <c r="G166" s="655"/>
      <c r="H166" s="663"/>
      <c r="I166" s="608"/>
      <c r="J166" s="285" t="str">
        <f t="array" ref="J166">IFERROR(IF(INDEX('Outcome Indicators - Section C'!E$30:E$121,MATCH('Print View'!$A165&amp;'Print View'!$J$81,'Outcome Indicators - Section C'!$A$30:$A$121&amp;'Outcome Indicators - Section C'!$C$30:$C$121,0))&lt;&gt;"",INDEX('Outcome Indicators - Section C'!E$30:E$121,MATCH('Print View'!$A165&amp;'Print View'!$J$81,'Outcome Indicators - Section C'!$A$30:$A$121&amp;'Outcome Indicators - Section C'!$C$30:$C$121,0)),""),"")</f>
        <v/>
      </c>
      <c r="K166" s="604"/>
      <c r="L166" s="606"/>
      <c r="M166" s="608"/>
      <c r="N166" s="285" t="str">
        <f t="array" ref="N166">IFERROR(IF(INDEX('Outcome Indicators - Section C'!E$30:E$121,MATCH('Print View'!$A165&amp;'Print View'!$N$81,'Outcome Indicators - Section C'!$A$30:$A$121&amp;'Outcome Indicators - Section C'!$C$30:$C$121,0))&lt;&gt;"",INDEX('Outcome Indicators - Section C'!E$30:E$121,MATCH('Print View'!$A165&amp;'Print View'!$N$81,'Outcome Indicators - Section C'!$A$30:$A$121&amp;'Outcome Indicators - Section C'!$C$30:$C$121,0)),""),"")</f>
        <v/>
      </c>
      <c r="O166" s="604"/>
      <c r="P166" s="606"/>
      <c r="Q166" s="608"/>
      <c r="R166" s="285" t="str">
        <f t="array" ref="R166">IFERROR(IF(INDEX('Outcome Indicators - Section C'!E$30:E$121,MATCH('Print View'!$A165&amp;'Print View'!$R$81,'Outcome Indicators - Section C'!$A$30:$A$121&amp;'Outcome Indicators - Section C'!$C$30:$C$121,0))&lt;&gt;"",INDEX('Outcome Indicators - Section C'!E$30:E$121,MATCH('Print View'!$A165&amp;'Print View'!$R$81,'Outcome Indicators - Section C'!$A$30:$A$121&amp;'Outcome Indicators - Section C'!$C$30:$C$121,0)),""),"")</f>
        <v/>
      </c>
      <c r="S166" s="604"/>
      <c r="T166" s="606"/>
      <c r="U166" s="608"/>
      <c r="V166" s="285" t="str">
        <f t="array" ref="V166">IFERROR(IF(INDEX('Outcome Indicators - Section C'!E$30:E$121,MATCH('Print View'!$A165&amp;'Print View'!$V$81,'Outcome Indicators - Section C'!$A$30:$A$121&amp;'Outcome Indicators - Section C'!$C$30:$C$121,0))&lt;&gt;"",INDEX('Outcome Indicators - Section C'!E$30:E$121,MATCH('Print View'!$A165&amp;'Print View'!$V$81,'Outcome Indicators - Section C'!$A$30:$A$121&amp;'Outcome Indicators - Section C'!$C$30:$C$121,0)),""),"")</f>
        <v/>
      </c>
      <c r="W166" s="604"/>
      <c r="X166" s="606"/>
      <c r="Y166" s="608"/>
      <c r="Z166" s="285" t="str">
        <f t="array" ref="Z166">IFERROR(IF(INDEX('Outcome Indicators - Section C'!E$30:E$121,MATCH('Print View'!$A165&amp;'Print View'!$Z$81,'Outcome Indicators - Section C'!$A$30:$A$121&amp;'Outcome Indicators - Section C'!$C$30:$C$121,0))&lt;&gt;"",INDEX('Outcome Indicators - Section C'!E$30:E$121,MATCH('Print View'!$A165&amp;'Print View'!$Z$81,'Outcome Indicators - Section C'!$A$30:$A$121&amp;'Outcome Indicators - Section C'!$C$30:$C$121,0)),""),"")</f>
        <v/>
      </c>
      <c r="AA166" s="604"/>
      <c r="AB166" s="606"/>
      <c r="AC166" s="608"/>
      <c r="AD166" s="277"/>
      <c r="AE166" s="258"/>
      <c r="AF166" s="258"/>
      <c r="AG166" s="258"/>
      <c r="AH166" s="258"/>
      <c r="AI166" s="267"/>
      <c r="AJ166" s="664"/>
    </row>
    <row r="167" spans="1:36" s="229" customFormat="1" ht="28.8" x14ac:dyDescent="0.55000000000000004">
      <c r="A167" s="609">
        <v>24</v>
      </c>
      <c r="B167" s="610" t="str">
        <f>IFERROR(IF(INDEX('Outcome Indicators - Section C'!B$10:B$26,MATCH('Print View'!$A167,'Outcome Indicators - Section C'!$A$10:$A$26,0))&lt;&gt;"",INDEX('Outcome Indicators - Section C'!B$10:B$26,MATCH('Print View'!$A167,'Outcome Indicators - Section C'!$A$10:$A$26,0)),""),"")</f>
        <v/>
      </c>
      <c r="C167" s="610" t="str">
        <f>IFERROR(IF(INDEX('Outcome Indicators - Section C'!C$10:C$26,MATCH('Print View'!$A167,'Outcome Indicators - Section C'!$A$10:$A$26,0))&lt;&gt;"",INDEX('Outcome Indicators - Section C'!C$10:C$26,MATCH('Print View'!$A167,'Outcome Indicators - Section C'!$A$10:$A$26,0)),""),"")</f>
        <v/>
      </c>
      <c r="D167" s="610" t="str">
        <f>IFERROR(IF(INDEX('Outcome Indicators - Section C'!D$10:D$26,MATCH('Print View'!$A167,'Outcome Indicators - Section C'!$A$10:$A$26,0))&lt;&gt;"",INDEX('Outcome Indicators - Section C'!D$10:D$26,MATCH('Print View'!$A167,'Outcome Indicators - Section C'!$A$10:$A$26,0)),""),"")</f>
        <v/>
      </c>
      <c r="E167" s="610" t="str">
        <f>IFERROR(IF(INDEX('Outcome Indicators - Section C'!E$10:E$26,MATCH('Print View'!$A167,'Outcome Indicators - Section C'!$A$10:$A$26,0))&lt;&gt;"",INDEX('Outcome Indicators - Section C'!E$10:E$26,MATCH('Print View'!$A167,'Outcome Indicators - Section C'!$A$10:$A$26,0)),""),"")</f>
        <v/>
      </c>
      <c r="F167" s="610" t="str">
        <f>IFERROR(IF(INDEX('Outcome Indicators - Section C'!F$10:F$26,MATCH('Print View'!$A167,'Outcome Indicators - Section C'!$A$10:$A$26,0))&lt;&gt;"",INDEX('Outcome Indicators - Section C'!F$10:F$26,MATCH('Print View'!$A167,'Outcome Indicators - Section C'!$A$10:$A$26,0)),""),"")</f>
        <v/>
      </c>
      <c r="G167" s="610" t="str">
        <f>IFERROR(IF(INDEX('Outcome Indicators - Section C'!G$10:G$26,MATCH('Print View'!$A167,'Outcome Indicators - Section C'!$A$10:$A$26,0))&lt;&gt;"",INDEX('Outcome Indicators - Section C'!G$10:G$26,MATCH('Print View'!$A167,'Outcome Indicators - Section C'!$A$10:$A$26,0)),""),"")</f>
        <v/>
      </c>
      <c r="H167" s="610" t="str">
        <f>IFERROR(IF(INDEX('Outcome Indicators - Section C'!H$10:H$26,MATCH('Print View'!$A167,'Outcome Indicators - Section C'!$A$10:$A$26,0))&lt;&gt;"",INDEX('Outcome Indicators - Section C'!H$10:H$26,MATCH('Print View'!$A167,'Outcome Indicators - Section C'!$A$10:$A$26,0)),""),"")</f>
        <v/>
      </c>
      <c r="I167" s="612" t="str">
        <f>IFERROR(IF(INDEX('Outcome Indicators - Section C'!A$10:A$26,MATCH('Print View'!$A167,'Outcome Indicators - Section C'!$A$10:$A$26,0))&lt;&gt;"",INDEX('Outcome Indicators - Section C'!A$10:A$26,MATCH('Print View'!$A167,'Outcome Indicators - Section C'!$A$10:$A$26,0)),""),"")</f>
        <v/>
      </c>
      <c r="J167" s="312" t="str">
        <f t="array" ref="J167">IFERROR(IF(INDEX('Outcome Indicators - Section C'!D$30:D$121,MATCH('Print View'!$A167&amp;'Print View'!$J$81,'Outcome Indicators - Section C'!$A$30:$A$121&amp;'Outcome Indicators - Section C'!$C$30:$C$121,0))&lt;&gt;"",INDEX('Outcome Indicators - Section C'!D$30:D$121,MATCH('Print View'!$A167&amp;'Print View'!$J$81,'Outcome Indicators - Section C'!$A$30:$A$121&amp;'Outcome Indicators - Section C'!$C$30:$C$121,0)),""),"")</f>
        <v/>
      </c>
      <c r="K167" s="656" t="str">
        <f t="array" ref="K167">IFERROR(IF(INDEX('Outcome Indicators - Section C'!F$30:F$121,MATCH('Print View'!$A167&amp;'Print View'!$J$81,'Outcome Indicators - Section C'!$A$30:$A$121&amp;'Outcome Indicators - Section C'!$C$30:$C$121,0))&lt;&gt;"",INDEX('Outcome Indicators - Section C'!F$30:F$121,MATCH('Print View'!$A167&amp;'Print View'!$J$81,'Outcome Indicators - Section C'!$A$30:$A$121&amp;'Outcome Indicators - Section C'!$C$30:$C$121,0)),""),"")</f>
        <v/>
      </c>
      <c r="L167" s="658" t="str">
        <f t="array" ref="L167">IFERROR(IF(INDEX('Outcome Indicators - Section C'!G$30:G$121,MATCH('Print View'!$A167&amp;'Print View'!$J$81,'Outcome Indicators - Section C'!$A$30:$A$121&amp;'Outcome Indicators - Section C'!$C$30:$C$121,0))&lt;&gt;"",INDEX('Outcome Indicators - Section C'!G$30:G$121,MATCH('Print View'!$A167&amp;'Print View'!$J$81,'Outcome Indicators - Section C'!$A$30:$A$121&amp;'Outcome Indicators - Section C'!$C$30:$C$121,0)),""),"")</f>
        <v/>
      </c>
      <c r="M167" s="660" t="str">
        <f t="array" ref="M167">IFERROR(IF(INDEX('Outcome Indicators - Section C'!H$30:H$121,MATCH('Print View'!$A167&amp;'Print View'!$J$81,'Outcome Indicators - Section C'!$A$30:$A$121&amp;'Outcome Indicators - Section C'!$C$30:$C$121,0))&lt;&gt;"",INDEX('Outcome Indicators - Section C'!H$30:H$121,MATCH('Print View'!$A167&amp;'Print View'!$J$81,'Outcome Indicators - Section C'!$A$30:$A$121&amp;'Outcome Indicators - Section C'!$C$30:$C$121,0)),""),"")</f>
        <v/>
      </c>
      <c r="N167" s="312" t="str">
        <f t="array" ref="N167">IFERROR(IF(INDEX('Outcome Indicators - Section C'!D$30:D$121,MATCH('Print View'!$A167&amp;'Print View'!$N$81,'Outcome Indicators - Section C'!$A$30:$A$121&amp;'Outcome Indicators - Section C'!$C$30:$C$121,0))&lt;&gt;"",INDEX('Outcome Indicators - Section C'!D$30:D$121,MATCH('Print View'!$A167&amp;'Print View'!$N$81,'Outcome Indicators - Section C'!$A$30:$A$121&amp;'Outcome Indicators - Section C'!$C$30:$C$121,0)),""),"")</f>
        <v/>
      </c>
      <c r="O167" s="656" t="str">
        <f t="array" ref="O167">IFERROR(IF(INDEX('Outcome Indicators - Section C'!F$30:F$121,MATCH('Print View'!$A167&amp;'Print View'!$N$81,'Outcome Indicators - Section C'!$A$30:$A$121&amp;'Outcome Indicators - Section C'!$C$30:$C$121,0))&lt;&gt;"",INDEX('Outcome Indicators - Section C'!F$30:F$121,MATCH('Print View'!$A167&amp;'Print View'!$N$81,'Outcome Indicators - Section C'!$A$30:$A$121&amp;'Outcome Indicators - Section C'!$C$30:$C$121,0)),""),"")</f>
        <v/>
      </c>
      <c r="P167" s="658" t="str">
        <f t="array" ref="P167">IFERROR(IF(INDEX('Outcome Indicators - Section C'!G$30:G$121,MATCH('Print View'!$A167&amp;'Print View'!$N$81,'Outcome Indicators - Section C'!$A$30:$A$121&amp;'Outcome Indicators - Section C'!$C$30:$C$121,0))&lt;&gt;"",INDEX('Outcome Indicators - Section C'!G$30:G$121,MATCH('Print View'!$A167&amp;'Print View'!$N$81,'Outcome Indicators - Section C'!$A$30:$A$121&amp;'Outcome Indicators - Section C'!$C$30:$C$121,0)),""),"")</f>
        <v/>
      </c>
      <c r="Q167" s="660" t="str">
        <f t="array" ref="Q167">IFERROR(IF(INDEX('Outcome Indicators - Section C'!H$30:H$121,MATCH('Print View'!$A167&amp;'Print View'!$N$81,'Outcome Indicators - Section C'!$A$30:$A$121&amp;'Outcome Indicators - Section C'!$C$30:$C$121,0))&lt;&gt;"",INDEX('Outcome Indicators - Section C'!H$30:H$121,MATCH('Print View'!$A167&amp;'Print View'!$N$81,'Outcome Indicators - Section C'!$A$30:$A$121&amp;'Outcome Indicators - Section C'!$C$30:$C$121,0)),""),"")</f>
        <v/>
      </c>
      <c r="R167" s="312" t="str">
        <f t="array" ref="R167">IFERROR(IF(INDEX('Outcome Indicators - Section C'!D$30:D$121,MATCH('Print View'!$A167&amp;'Print View'!$R$81,'Outcome Indicators - Section C'!$A$30:$A$121&amp;'Outcome Indicators - Section C'!$C$30:$C$121,0))&lt;&gt;"",INDEX('Outcome Indicators - Section C'!D$30:D$121,MATCH('Print View'!$A167&amp;'Print View'!$R$81,'Outcome Indicators - Section C'!$A$30:$A$121&amp;'Outcome Indicators - Section C'!$C$30:$C$121,0)),""),"")</f>
        <v/>
      </c>
      <c r="S167" s="656" t="str">
        <f t="array" ref="S167">IFERROR(IF(INDEX('Outcome Indicators - Section C'!F$30:F$121,MATCH('Print View'!$A167&amp;'Print View'!$R$81,'Outcome Indicators - Section C'!$A$30:$A$121&amp;'Outcome Indicators - Section C'!$C$30:$C$121,0))&lt;&gt;"",INDEX('Outcome Indicators - Section C'!F$30:F$121,MATCH('Print View'!$A167&amp;'Print View'!$R$81,'Outcome Indicators - Section C'!$A$30:$A$121&amp;'Outcome Indicators - Section C'!$C$30:$C$121,0)),""),"")</f>
        <v/>
      </c>
      <c r="T167" s="658" t="str">
        <f t="array" ref="T167">IFERROR(IF(INDEX('Outcome Indicators - Section C'!G$30:G$121,MATCH('Print View'!$A167&amp;'Print View'!$R$81,'Outcome Indicators - Section C'!$A$30:$A$121&amp;'Outcome Indicators - Section C'!$C$30:$C$121,0))&lt;&gt;"",INDEX('Outcome Indicators - Section C'!G$30:G$121,MATCH('Print View'!$A167&amp;'Print View'!$R$81,'Outcome Indicators - Section C'!$A$30:$A$121&amp;'Outcome Indicators - Section C'!$C$30:$C$121,0)),""),"")</f>
        <v/>
      </c>
      <c r="U167" s="660" t="str">
        <f t="array" ref="U167">IFERROR(IF(INDEX('Outcome Indicators - Section C'!H$30:H$121,MATCH('Print View'!$A167&amp;'Print View'!$R$81,'Outcome Indicators - Section C'!$A$30:$A$121&amp;'Outcome Indicators - Section C'!$C$30:$C$121,0))&lt;&gt;"",INDEX('Outcome Indicators - Section C'!H$30:H$121,MATCH('Print View'!$A167&amp;'Print View'!$R$81,'Outcome Indicators - Section C'!$A$30:$A$121&amp;'Outcome Indicators - Section C'!$C$30:$C$121,0)),""),"")</f>
        <v/>
      </c>
      <c r="V167" s="312" t="str">
        <f t="array" ref="V167">IFERROR(IF(INDEX('Outcome Indicators - Section C'!D$30:D$121,MATCH('Print View'!$A167&amp;'Print View'!$V$81,'Outcome Indicators - Section C'!$A$30:$A$121&amp;'Outcome Indicators - Section C'!$C$30:$C$121,0))&lt;&gt;"",INDEX('Outcome Indicators - Section C'!D$30:D$121,MATCH('Print View'!$A167&amp;'Print View'!$V$81,'Outcome Indicators - Section C'!$A$30:$A$121&amp;'Outcome Indicators - Section C'!$C$30:$C$121,0)),""),"")</f>
        <v/>
      </c>
      <c r="W167" s="656" t="str">
        <f t="array" ref="W167">IFERROR(IF(INDEX('Outcome Indicators - Section C'!F$30:F$121,MATCH('Print View'!$A167&amp;'Print View'!$V$81,'Outcome Indicators - Section C'!$A$30:$A$121&amp;'Outcome Indicators - Section C'!$C$30:$C$121,0))&lt;&gt;"",INDEX('Outcome Indicators - Section C'!F$30:F$121,MATCH('Print View'!$A167&amp;'Print View'!$V$81,'Outcome Indicators - Section C'!$A$30:$A$121&amp;'Outcome Indicators - Section C'!$C$30:$C$121,0)),""),"")</f>
        <v/>
      </c>
      <c r="X167" s="658" t="str">
        <f t="array" ref="X167">IFERROR(IF(INDEX('Outcome Indicators - Section C'!G$30:G$121,MATCH('Print View'!$A167&amp;'Print View'!$V$81,'Outcome Indicators - Section C'!$A$30:$A$121&amp;'Outcome Indicators - Section C'!$C$30:$C$121,0))&lt;&gt;"",INDEX('Outcome Indicators - Section C'!G$30:G$121,MATCH('Print View'!$A167&amp;'Print View'!$V$81,'Outcome Indicators - Section C'!$A$30:$A$121&amp;'Outcome Indicators - Section C'!$C$30:$C$121,0)),""),"")</f>
        <v/>
      </c>
      <c r="Y167" s="660" t="str">
        <f t="array" ref="Y167">IFERROR(IF(INDEX('Outcome Indicators - Section C'!H$30:H$121,MATCH('Print View'!$A167&amp;'Print View'!$V$81,'Outcome Indicators - Section C'!$A$30:$A$121&amp;'Outcome Indicators - Section C'!$C$30:$C$121,0))&lt;&gt;"",INDEX('Outcome Indicators - Section C'!H$30:H$121,MATCH('Print View'!$A167&amp;'Print View'!$V$81,'Outcome Indicators - Section C'!$A$30:$A$121&amp;'Outcome Indicators - Section C'!$C$30:$C$121,0)),""),"")</f>
        <v/>
      </c>
      <c r="Z167" s="312" t="str">
        <f t="array" ref="Z167">IFERROR(IF(INDEX('Outcome Indicators - Section C'!D$30:D$121,MATCH('Print View'!$A167&amp;'Print View'!$Z$81,'Outcome Indicators - Section C'!$A$30:$A$121&amp;'Outcome Indicators - Section C'!$C$30:$C$121,0))&lt;&gt;"",INDEX('Outcome Indicators - Section C'!D$30:D$121,MATCH('Print View'!$A167&amp;'Print View'!$Z$81,'Outcome Indicators - Section C'!$A$30:$A$121&amp;'Outcome Indicators - Section C'!$C$30:$C$121,0)),""),"")</f>
        <v/>
      </c>
      <c r="AA167" s="656" t="str">
        <f t="array" ref="AA167">IFERROR(IF(INDEX('Outcome Indicators - Section C'!F$30:F$121,MATCH('Print View'!$A167&amp;'Print View'!$Z$81,'Outcome Indicators - Section C'!$A$30:$A$121&amp;'Outcome Indicators - Section C'!$C$30:$C$121,0))&lt;&gt;"",INDEX('Outcome Indicators - Section C'!F$30:F$121,MATCH('Print View'!$A167&amp;'Print View'!$Z$81,'Outcome Indicators - Section C'!$A$30:$A$121&amp;'Outcome Indicators - Section C'!$C$30:$C$121,0)),""),"")</f>
        <v/>
      </c>
      <c r="AB167" s="658" t="str">
        <f t="array" ref="AB167">IFERROR(IF(INDEX('Outcome Indicators - Section C'!G$30:G$121,MATCH('Print View'!$A167&amp;'Print View'!$Z$81,'Outcome Indicators - Section C'!$A$30:$A$121&amp;'Outcome Indicators - Section C'!$C$30:$C$121,0))&lt;&gt;"",INDEX('Outcome Indicators - Section C'!G$30:G$121,MATCH('Print View'!$A167&amp;'Print View'!$Z$81,'Outcome Indicators - Section C'!$A$30:$A$121&amp;'Outcome Indicators - Section C'!$C$30:$C$121,0)),""),"")</f>
        <v/>
      </c>
      <c r="AC167" s="660" t="str">
        <f t="array" ref="AC167">IFERROR(IF(INDEX('Outcome Indicators - Section C'!H$30:H$121,MATCH('Print View'!$A167&amp;'Print View'!$Z$81,'Outcome Indicators - Section C'!$A$30:$A$121&amp;'Outcome Indicators - Section C'!$C$30:$C$121,0))&lt;&gt;"",INDEX('Outcome Indicators - Section C'!H$30:H$121,MATCH('Print View'!$A167&amp;'Print View'!$Z$81,'Outcome Indicators - Section C'!$A$30:$A$121&amp;'Outcome Indicators - Section C'!$C$30:$C$121,0)),""),"")</f>
        <v/>
      </c>
      <c r="AD167" s="278"/>
      <c r="AE167" s="260"/>
      <c r="AF167" s="260"/>
      <c r="AG167" s="260"/>
      <c r="AH167" s="260"/>
      <c r="AI167" s="260"/>
      <c r="AJ167" s="261"/>
    </row>
    <row r="168" spans="1:36" s="229" customFormat="1" ht="15.75" customHeight="1" x14ac:dyDescent="0.3">
      <c r="A168" s="609"/>
      <c r="B168" s="611"/>
      <c r="C168" s="611"/>
      <c r="D168" s="611"/>
      <c r="E168" s="611"/>
      <c r="F168" s="611"/>
      <c r="G168" s="611"/>
      <c r="H168" s="611"/>
      <c r="I168" s="613"/>
      <c r="J168" s="313" t="str">
        <f t="array" ref="J168">IFERROR(IF(INDEX('Outcome Indicators - Section C'!E$30:E$121,MATCH('Print View'!$A167&amp;'Print View'!$J$81,'Outcome Indicators - Section C'!$A$30:$A$121&amp;'Outcome Indicators - Section C'!$C$30:$C$121,0))&lt;&gt;"",INDEX('Outcome Indicators - Section C'!E$30:E$121,MATCH('Print View'!$A167&amp;'Print View'!$J$81,'Outcome Indicators - Section C'!$A$30:$A$121&amp;'Outcome Indicators - Section C'!$C$30:$C$121,0)),""),"")</f>
        <v/>
      </c>
      <c r="K168" s="657"/>
      <c r="L168" s="659"/>
      <c r="M168" s="661"/>
      <c r="N168" s="313" t="str">
        <f t="array" ref="N168">IFERROR(IF(INDEX('Outcome Indicators - Section C'!E$30:E$121,MATCH('Print View'!$A167&amp;'Print View'!$N$81,'Outcome Indicators - Section C'!$A$30:$A$121&amp;'Outcome Indicators - Section C'!$C$30:$C$121,0))&lt;&gt;"",INDEX('Outcome Indicators - Section C'!E$30:E$121,MATCH('Print View'!$A167&amp;'Print View'!$N$81,'Outcome Indicators - Section C'!$A$30:$A$121&amp;'Outcome Indicators - Section C'!$C$30:$C$121,0)),""),"")</f>
        <v/>
      </c>
      <c r="O168" s="657"/>
      <c r="P168" s="659"/>
      <c r="Q168" s="661"/>
      <c r="R168" s="313" t="str">
        <f t="array" ref="R168">IFERROR(IF(INDEX('Outcome Indicators - Section C'!E$30:E$121,MATCH('Print View'!$A167&amp;'Print View'!$R$81,'Outcome Indicators - Section C'!$A$30:$A$121&amp;'Outcome Indicators - Section C'!$C$30:$C$121,0))&lt;&gt;"",INDEX('Outcome Indicators - Section C'!E$30:E$121,MATCH('Print View'!$A167&amp;'Print View'!$R$81,'Outcome Indicators - Section C'!$A$30:$A$121&amp;'Outcome Indicators - Section C'!$C$30:$C$121,0)),""),"")</f>
        <v/>
      </c>
      <c r="S168" s="657"/>
      <c r="T168" s="659"/>
      <c r="U168" s="661"/>
      <c r="V168" s="313" t="str">
        <f t="array" ref="V168">IFERROR(IF(INDEX('Outcome Indicators - Section C'!E$30:E$121,MATCH('Print View'!$A167&amp;'Print View'!$V$81,'Outcome Indicators - Section C'!$A$30:$A$121&amp;'Outcome Indicators - Section C'!$C$30:$C$121,0))&lt;&gt;"",INDEX('Outcome Indicators - Section C'!E$30:E$121,MATCH('Print View'!$A167&amp;'Print View'!$V$81,'Outcome Indicators - Section C'!$A$30:$A$121&amp;'Outcome Indicators - Section C'!$C$30:$C$121,0)),""),"")</f>
        <v/>
      </c>
      <c r="W168" s="657"/>
      <c r="X168" s="659"/>
      <c r="Y168" s="661"/>
      <c r="Z168" s="313" t="str">
        <f t="array" ref="Z168">IFERROR(IF(INDEX('Outcome Indicators - Section C'!E$30:E$121,MATCH('Print View'!$A167&amp;'Print View'!$Z$81,'Outcome Indicators - Section C'!$A$30:$A$121&amp;'Outcome Indicators - Section C'!$C$30:$C$121,0))&lt;&gt;"",INDEX('Outcome Indicators - Section C'!E$30:E$121,MATCH('Print View'!$A167&amp;'Print View'!$Z$81,'Outcome Indicators - Section C'!$A$30:$A$121&amp;'Outcome Indicators - Section C'!$C$30:$C$121,0)),""),"")</f>
        <v/>
      </c>
      <c r="AA168" s="657"/>
      <c r="AB168" s="659"/>
      <c r="AC168" s="661"/>
      <c r="AD168" s="279"/>
      <c r="AE168" s="262"/>
      <c r="AF168" s="262"/>
      <c r="AG168" s="262"/>
      <c r="AH168" s="262"/>
      <c r="AI168" s="262"/>
      <c r="AJ168" s="263"/>
    </row>
    <row r="169" spans="1:36" s="229" customFormat="1" ht="28.8" x14ac:dyDescent="0.55000000000000004">
      <c r="A169" s="653">
        <v>25</v>
      </c>
      <c r="B169" s="654" t="str">
        <f>IFERROR(IF(INDEX('Outcome Indicators - Section C'!B$10:B$26,MATCH('Print View'!$A169,'Outcome Indicators - Section C'!$A$10:$A$26,0))&lt;&gt;"",INDEX('Outcome Indicators - Section C'!B$10:B$26,MATCH('Print View'!$A169,'Outcome Indicators - Section C'!$A$10:$A$26,0)),""),"")</f>
        <v/>
      </c>
      <c r="C169" s="654" t="str">
        <f>IFERROR(IF(INDEX('Outcome Indicators - Section C'!C$10:C$26,MATCH('Print View'!$A169,'Outcome Indicators - Section C'!$A$10:$A$26,0))&lt;&gt;"",INDEX('Outcome Indicators - Section C'!C$10:C$26,MATCH('Print View'!$A169,'Outcome Indicators - Section C'!$A$10:$A$26,0)),""),"")</f>
        <v/>
      </c>
      <c r="D169" s="654" t="str">
        <f>IFERROR(IF(INDEX('Outcome Indicators - Section C'!D$10:D$26,MATCH('Print View'!$A169,'Outcome Indicators - Section C'!$A$10:$A$26,0))&lt;&gt;"",INDEX('Outcome Indicators - Section C'!D$10:D$26,MATCH('Print View'!$A169,'Outcome Indicators - Section C'!$A$10:$A$26,0)),""),"")</f>
        <v/>
      </c>
      <c r="E169" s="654" t="str">
        <f>IFERROR(IF(INDEX('Outcome Indicators - Section C'!E$10:E$26,MATCH('Print View'!$A169,'Outcome Indicators - Section C'!$A$10:$A$26,0))&lt;&gt;"",INDEX('Outcome Indicators - Section C'!E$10:E$26,MATCH('Print View'!$A169,'Outcome Indicators - Section C'!$A$10:$A$26,0)),""),"")</f>
        <v/>
      </c>
      <c r="F169" s="654" t="str">
        <f>IFERROR(IF(INDEX('Outcome Indicators - Section C'!F$10:F$26,MATCH('Print View'!$A169,'Outcome Indicators - Section C'!$A$10:$A$26,0))&lt;&gt;"",INDEX('Outcome Indicators - Section C'!F$10:F$26,MATCH('Print View'!$A169,'Outcome Indicators - Section C'!$A$10:$A$26,0)),""),"")</f>
        <v/>
      </c>
      <c r="G169" s="654" t="str">
        <f>IFERROR(IF(INDEX('Outcome Indicators - Section C'!G$10:G$26,MATCH('Print View'!$A169,'Outcome Indicators - Section C'!$A$10:$A$26,0))&lt;&gt;"",INDEX('Outcome Indicators - Section C'!G$10:G$26,MATCH('Print View'!$A169,'Outcome Indicators - Section C'!$A$10:$A$26,0)),""),"")</f>
        <v/>
      </c>
      <c r="H169" s="662" t="str">
        <f>IFERROR(IF(INDEX('Outcome Indicators - Section C'!H$10:H$26,MATCH('Print View'!$A169,'Outcome Indicators - Section C'!$A$10:$A$26,0))&lt;&gt;"",INDEX('Outcome Indicators - Section C'!H$10:H$26,MATCH('Print View'!$A169,'Outcome Indicators - Section C'!$A$10:$A$26,0)),""),"")</f>
        <v/>
      </c>
      <c r="I169" s="607" t="str">
        <f>IFERROR(IF(INDEX('Outcome Indicators - Section C'!A$10:A$26,MATCH('Print View'!$A169,'Outcome Indicators - Section C'!$A$10:$A$26,0))&lt;&gt;"",INDEX('Outcome Indicators - Section C'!A$10:A$26,MATCH('Print View'!$A169,'Outcome Indicators - Section C'!$A$10:$A$26,0)),""),"")</f>
        <v/>
      </c>
      <c r="J169" s="284" t="str">
        <f t="array" ref="J169">IFERROR(IF(INDEX('Outcome Indicators - Section C'!D$30:D$121,MATCH('Print View'!$A169&amp;'Print View'!$J$81,'Outcome Indicators - Section C'!$A$30:$A$121&amp;'Outcome Indicators - Section C'!$C$30:$C$121,0))&lt;&gt;"",INDEX('Outcome Indicators - Section C'!D$30:D$121,MATCH('Print View'!$A169&amp;'Print View'!$J$81,'Outcome Indicators - Section C'!$A$30:$A$121&amp;'Outcome Indicators - Section C'!$C$30:$C$121,0)),""),"")</f>
        <v/>
      </c>
      <c r="K169" s="603" t="str">
        <f t="array" ref="K169">IFERROR(IF(INDEX('Outcome Indicators - Section C'!F$30:F$121,MATCH('Print View'!$A169&amp;'Print View'!$J$81,'Outcome Indicators - Section C'!$A$30:$A$121&amp;'Outcome Indicators - Section C'!$C$30:$C$121,0))&lt;&gt;"",INDEX('Outcome Indicators - Section C'!F$30:F$121,MATCH('Print View'!$A169&amp;'Print View'!$J$81,'Outcome Indicators - Section C'!$A$30:$A$121&amp;'Outcome Indicators - Section C'!$C$30:$C$121,0)),""),"")</f>
        <v/>
      </c>
      <c r="L169" s="605" t="str">
        <f t="array" ref="L169">IFERROR(IF(INDEX('Outcome Indicators - Section C'!G$30:G$121,MATCH('Print View'!$A169&amp;'Print View'!$J$81,'Outcome Indicators - Section C'!$A$30:$A$121&amp;'Outcome Indicators - Section C'!$C$30:$C$121,0))&lt;&gt;"",INDEX('Outcome Indicators - Section C'!G$30:G$121,MATCH('Print View'!$A169&amp;'Print View'!$J$81,'Outcome Indicators - Section C'!$A$30:$A$121&amp;'Outcome Indicators - Section C'!$C$30:$C$121,0)),""),"")</f>
        <v/>
      </c>
      <c r="M169" s="607" t="str">
        <f t="array" ref="M169">IFERROR(IF(INDEX('Outcome Indicators - Section C'!H$30:H$121,MATCH('Print View'!$A169&amp;'Print View'!$J$81,'Outcome Indicators - Section C'!$A$30:$A$121&amp;'Outcome Indicators - Section C'!$C$30:$C$121,0))&lt;&gt;"",INDEX('Outcome Indicators - Section C'!H$30:H$121,MATCH('Print View'!$A169&amp;'Print View'!$J$81,'Outcome Indicators - Section C'!$A$30:$A$121&amp;'Outcome Indicators - Section C'!$C$30:$C$121,0)),""),"")</f>
        <v/>
      </c>
      <c r="N169" s="284" t="str">
        <f t="array" ref="N169">IFERROR(IF(INDEX('Outcome Indicators - Section C'!D$30:D$121,MATCH('Print View'!$A169&amp;'Print View'!$N$81,'Outcome Indicators - Section C'!$A$30:$A$121&amp;'Outcome Indicators - Section C'!$C$30:$C$121,0))&lt;&gt;"",INDEX('Outcome Indicators - Section C'!D$30:D$121,MATCH('Print View'!$A169&amp;'Print View'!$N$81,'Outcome Indicators - Section C'!$A$30:$A$121&amp;'Outcome Indicators - Section C'!$C$30:$C$121,0)),""),"")</f>
        <v/>
      </c>
      <c r="O169" s="603" t="str">
        <f t="array" ref="O169">IFERROR(IF(INDEX('Outcome Indicators - Section C'!F$30:F$121,MATCH('Print View'!$A169&amp;'Print View'!$N$81,'Outcome Indicators - Section C'!$A$30:$A$121&amp;'Outcome Indicators - Section C'!$C$30:$C$121,0))&lt;&gt;"",INDEX('Outcome Indicators - Section C'!F$30:F$121,MATCH('Print View'!$A169&amp;'Print View'!$N$81,'Outcome Indicators - Section C'!$A$30:$A$121&amp;'Outcome Indicators - Section C'!$C$30:$C$121,0)),""),"")</f>
        <v/>
      </c>
      <c r="P169" s="605" t="str">
        <f t="array" ref="P169">IFERROR(IF(INDEX('Outcome Indicators - Section C'!G$30:G$121,MATCH('Print View'!$A169&amp;'Print View'!$N$81,'Outcome Indicators - Section C'!$A$30:$A$121&amp;'Outcome Indicators - Section C'!$C$30:$C$121,0))&lt;&gt;"",INDEX('Outcome Indicators - Section C'!G$30:G$121,MATCH('Print View'!$A169&amp;'Print View'!$N$81,'Outcome Indicators - Section C'!$A$30:$A$121&amp;'Outcome Indicators - Section C'!$C$30:$C$121,0)),""),"")</f>
        <v/>
      </c>
      <c r="Q169" s="607" t="str">
        <f t="array" ref="Q169">IFERROR(IF(INDEX('Outcome Indicators - Section C'!H$30:H$121,MATCH('Print View'!$A169&amp;'Print View'!$N$81,'Outcome Indicators - Section C'!$A$30:$A$121&amp;'Outcome Indicators - Section C'!$C$30:$C$121,0))&lt;&gt;"",INDEX('Outcome Indicators - Section C'!H$30:H$121,MATCH('Print View'!$A169&amp;'Print View'!$N$81,'Outcome Indicators - Section C'!$A$30:$A$121&amp;'Outcome Indicators - Section C'!$C$30:$C$121,0)),""),"")</f>
        <v/>
      </c>
      <c r="R169" s="284" t="str">
        <f t="array" ref="R169">IFERROR(IF(INDEX('Outcome Indicators - Section C'!D$30:D$121,MATCH('Print View'!$A169&amp;'Print View'!$R$81,'Outcome Indicators - Section C'!$A$30:$A$121&amp;'Outcome Indicators - Section C'!$C$30:$C$121,0))&lt;&gt;"",INDEX('Outcome Indicators - Section C'!D$30:D$121,MATCH('Print View'!$A169&amp;'Print View'!$R$81,'Outcome Indicators - Section C'!$A$30:$A$121&amp;'Outcome Indicators - Section C'!$C$30:$C$121,0)),""),"")</f>
        <v/>
      </c>
      <c r="S169" s="603" t="str">
        <f t="array" ref="S169">IFERROR(IF(INDEX('Outcome Indicators - Section C'!F$30:F$121,MATCH('Print View'!$A169&amp;'Print View'!$R$81,'Outcome Indicators - Section C'!$A$30:$A$121&amp;'Outcome Indicators - Section C'!$C$30:$C$121,0))&lt;&gt;"",INDEX('Outcome Indicators - Section C'!F$30:F$121,MATCH('Print View'!$A169&amp;'Print View'!$R$81,'Outcome Indicators - Section C'!$A$30:$A$121&amp;'Outcome Indicators - Section C'!$C$30:$C$121,0)),""),"")</f>
        <v/>
      </c>
      <c r="T169" s="605" t="str">
        <f t="array" ref="T169">IFERROR(IF(INDEX('Outcome Indicators - Section C'!G$30:G$121,MATCH('Print View'!$A169&amp;'Print View'!$R$81,'Outcome Indicators - Section C'!$A$30:$A$121&amp;'Outcome Indicators - Section C'!$C$30:$C$121,0))&lt;&gt;"",INDEX('Outcome Indicators - Section C'!G$30:G$121,MATCH('Print View'!$A169&amp;'Print View'!$R$81,'Outcome Indicators - Section C'!$A$30:$A$121&amp;'Outcome Indicators - Section C'!$C$30:$C$121,0)),""),"")</f>
        <v/>
      </c>
      <c r="U169" s="607" t="str">
        <f t="array" ref="U169">IFERROR(IF(INDEX('Outcome Indicators - Section C'!H$30:H$121,MATCH('Print View'!$A169&amp;'Print View'!$R$81,'Outcome Indicators - Section C'!$A$30:$A$121&amp;'Outcome Indicators - Section C'!$C$30:$C$121,0))&lt;&gt;"",INDEX('Outcome Indicators - Section C'!H$30:H$121,MATCH('Print View'!$A169&amp;'Print View'!$R$81,'Outcome Indicators - Section C'!$A$30:$A$121&amp;'Outcome Indicators - Section C'!$C$30:$C$121,0)),""),"")</f>
        <v/>
      </c>
      <c r="V169" s="284" t="str">
        <f t="array" ref="V169">IFERROR(IF(INDEX('Outcome Indicators - Section C'!D$30:D$121,MATCH('Print View'!$A169&amp;'Print View'!$V$81,'Outcome Indicators - Section C'!$A$30:$A$121&amp;'Outcome Indicators - Section C'!$C$30:$C$121,0))&lt;&gt;"",INDEX('Outcome Indicators - Section C'!D$30:D$121,MATCH('Print View'!$A169&amp;'Print View'!$V$81,'Outcome Indicators - Section C'!$A$30:$A$121&amp;'Outcome Indicators - Section C'!$C$30:$C$121,0)),""),"")</f>
        <v/>
      </c>
      <c r="W169" s="603" t="str">
        <f t="array" ref="W169">IFERROR(IF(INDEX('Outcome Indicators - Section C'!F$30:F$121,MATCH('Print View'!$A169&amp;'Print View'!$V$81,'Outcome Indicators - Section C'!$A$30:$A$121&amp;'Outcome Indicators - Section C'!$C$30:$C$121,0))&lt;&gt;"",INDEX('Outcome Indicators - Section C'!F$30:F$121,MATCH('Print View'!$A169&amp;'Print View'!$V$81,'Outcome Indicators - Section C'!$A$30:$A$121&amp;'Outcome Indicators - Section C'!$C$30:$C$121,0)),""),"")</f>
        <v/>
      </c>
      <c r="X169" s="605" t="str">
        <f t="array" ref="X169">IFERROR(IF(INDEX('Outcome Indicators - Section C'!G$30:G$121,MATCH('Print View'!$A169&amp;'Print View'!$V$81,'Outcome Indicators - Section C'!$A$30:$A$121&amp;'Outcome Indicators - Section C'!$C$30:$C$121,0))&lt;&gt;"",INDEX('Outcome Indicators - Section C'!G$30:G$121,MATCH('Print View'!$A169&amp;'Print View'!$V$81,'Outcome Indicators - Section C'!$A$30:$A$121&amp;'Outcome Indicators - Section C'!$C$30:$C$121,0)),""),"")</f>
        <v/>
      </c>
      <c r="Y169" s="607" t="str">
        <f t="array" ref="Y169">IFERROR(IF(INDEX('Outcome Indicators - Section C'!H$30:H$121,MATCH('Print View'!$A169&amp;'Print View'!$V$81,'Outcome Indicators - Section C'!$A$30:$A$121&amp;'Outcome Indicators - Section C'!$C$30:$C$121,0))&lt;&gt;"",INDEX('Outcome Indicators - Section C'!H$30:H$121,MATCH('Print View'!$A169&amp;'Print View'!$V$81,'Outcome Indicators - Section C'!$A$30:$A$121&amp;'Outcome Indicators - Section C'!$C$30:$C$121,0)),""),"")</f>
        <v/>
      </c>
      <c r="Z169" s="284" t="str">
        <f t="array" ref="Z169">IFERROR(IF(INDEX('Outcome Indicators - Section C'!D$30:D$121,MATCH('Print View'!$A169&amp;'Print View'!$Z$81,'Outcome Indicators - Section C'!$A$30:$A$121&amp;'Outcome Indicators - Section C'!$C$30:$C$121,0))&lt;&gt;"",INDEX('Outcome Indicators - Section C'!D$30:D$121,MATCH('Print View'!$A169&amp;'Print View'!$Z$81,'Outcome Indicators - Section C'!$A$30:$A$121&amp;'Outcome Indicators - Section C'!$C$30:$C$121,0)),""),"")</f>
        <v/>
      </c>
      <c r="AA169" s="603" t="str">
        <f t="array" ref="AA169">IFERROR(IF(INDEX('Outcome Indicators - Section C'!F$30:F$121,MATCH('Print View'!$A169&amp;'Print View'!$Z$81,'Outcome Indicators - Section C'!$A$30:$A$121&amp;'Outcome Indicators - Section C'!$C$30:$C$121,0))&lt;&gt;"",INDEX('Outcome Indicators - Section C'!F$30:F$121,MATCH('Print View'!$A169&amp;'Print View'!$Z$81,'Outcome Indicators - Section C'!$A$30:$A$121&amp;'Outcome Indicators - Section C'!$C$30:$C$121,0)),""),"")</f>
        <v/>
      </c>
      <c r="AB169" s="605" t="str">
        <f t="array" ref="AB169">IFERROR(IF(INDEX('Outcome Indicators - Section C'!G$30:G$121,MATCH('Print View'!$A169&amp;'Print View'!$Z$81,'Outcome Indicators - Section C'!$A$30:$A$121&amp;'Outcome Indicators - Section C'!$C$30:$C$121,0))&lt;&gt;"",INDEX('Outcome Indicators - Section C'!G$30:G$121,MATCH('Print View'!$A169&amp;'Print View'!$Z$81,'Outcome Indicators - Section C'!$A$30:$A$121&amp;'Outcome Indicators - Section C'!$C$30:$C$121,0)),""),"")</f>
        <v/>
      </c>
      <c r="AC169" s="607" t="str">
        <f t="array" ref="AC169">IFERROR(IF(INDEX('Outcome Indicators - Section C'!H$30:H$121,MATCH('Print View'!$A169&amp;'Print View'!$Z$81,'Outcome Indicators - Section C'!$A$30:$A$121&amp;'Outcome Indicators - Section C'!$C$30:$C$121,0))&lt;&gt;"",INDEX('Outcome Indicators - Section C'!H$30:H$121,MATCH('Print View'!$A169&amp;'Print View'!$Z$81,'Outcome Indicators - Section C'!$A$30:$A$121&amp;'Outcome Indicators - Section C'!$C$30:$C$121,0)),""),"")</f>
        <v/>
      </c>
      <c r="AD169" s="276"/>
      <c r="AE169" s="256"/>
      <c r="AF169" s="256"/>
      <c r="AG169" s="256"/>
      <c r="AH169" s="256"/>
      <c r="AI169" s="267"/>
      <c r="AJ169" s="664"/>
    </row>
    <row r="170" spans="1:36" s="229" customFormat="1" ht="15.75" customHeight="1" x14ac:dyDescent="0.3">
      <c r="A170" s="653"/>
      <c r="B170" s="655"/>
      <c r="C170" s="655"/>
      <c r="D170" s="655"/>
      <c r="E170" s="655"/>
      <c r="F170" s="655"/>
      <c r="G170" s="655"/>
      <c r="H170" s="663"/>
      <c r="I170" s="608"/>
      <c r="J170" s="285" t="str">
        <f t="array" ref="J170">IFERROR(IF(INDEX('Outcome Indicators - Section C'!E$30:E$121,MATCH('Print View'!$A169&amp;'Print View'!$J$81,'Outcome Indicators - Section C'!$A$30:$A$121&amp;'Outcome Indicators - Section C'!$C$30:$C$121,0))&lt;&gt;"",INDEX('Outcome Indicators - Section C'!E$30:E$121,MATCH('Print View'!$A169&amp;'Print View'!$J$81,'Outcome Indicators - Section C'!$A$30:$A$121&amp;'Outcome Indicators - Section C'!$C$30:$C$121,0)),""),"")</f>
        <v/>
      </c>
      <c r="K170" s="604"/>
      <c r="L170" s="606"/>
      <c r="M170" s="608"/>
      <c r="N170" s="285" t="str">
        <f t="array" ref="N170">IFERROR(IF(INDEX('Outcome Indicators - Section C'!E$30:E$121,MATCH('Print View'!$A169&amp;'Print View'!$N$81,'Outcome Indicators - Section C'!$A$30:$A$121&amp;'Outcome Indicators - Section C'!$C$30:$C$121,0))&lt;&gt;"",INDEX('Outcome Indicators - Section C'!E$30:E$121,MATCH('Print View'!$A169&amp;'Print View'!$N$81,'Outcome Indicators - Section C'!$A$30:$A$121&amp;'Outcome Indicators - Section C'!$C$30:$C$121,0)),""),"")</f>
        <v/>
      </c>
      <c r="O170" s="604"/>
      <c r="P170" s="606"/>
      <c r="Q170" s="608"/>
      <c r="R170" s="285" t="str">
        <f t="array" ref="R170">IFERROR(IF(INDEX('Outcome Indicators - Section C'!E$30:E$121,MATCH('Print View'!$A169&amp;'Print View'!$R$81,'Outcome Indicators - Section C'!$A$30:$A$121&amp;'Outcome Indicators - Section C'!$C$30:$C$121,0))&lt;&gt;"",INDEX('Outcome Indicators - Section C'!E$30:E$121,MATCH('Print View'!$A169&amp;'Print View'!$R$81,'Outcome Indicators - Section C'!$A$30:$A$121&amp;'Outcome Indicators - Section C'!$C$30:$C$121,0)),""),"")</f>
        <v/>
      </c>
      <c r="S170" s="604"/>
      <c r="T170" s="606"/>
      <c r="U170" s="608"/>
      <c r="V170" s="285" t="str">
        <f t="array" ref="V170">IFERROR(IF(INDEX('Outcome Indicators - Section C'!E$30:E$121,MATCH('Print View'!$A169&amp;'Print View'!$V$81,'Outcome Indicators - Section C'!$A$30:$A$121&amp;'Outcome Indicators - Section C'!$C$30:$C$121,0))&lt;&gt;"",INDEX('Outcome Indicators - Section C'!E$30:E$121,MATCH('Print View'!$A169&amp;'Print View'!$V$81,'Outcome Indicators - Section C'!$A$30:$A$121&amp;'Outcome Indicators - Section C'!$C$30:$C$121,0)),""),"")</f>
        <v/>
      </c>
      <c r="W170" s="604"/>
      <c r="X170" s="606"/>
      <c r="Y170" s="608"/>
      <c r="Z170" s="285" t="str">
        <f t="array" ref="Z170">IFERROR(IF(INDEX('Outcome Indicators - Section C'!E$30:E$121,MATCH('Print View'!$A169&amp;'Print View'!$Z$81,'Outcome Indicators - Section C'!$A$30:$A$121&amp;'Outcome Indicators - Section C'!$C$30:$C$121,0))&lt;&gt;"",INDEX('Outcome Indicators - Section C'!E$30:E$121,MATCH('Print View'!$A169&amp;'Print View'!$Z$81,'Outcome Indicators - Section C'!$A$30:$A$121&amp;'Outcome Indicators - Section C'!$C$30:$C$121,0)),""),"")</f>
        <v/>
      </c>
      <c r="AA170" s="604"/>
      <c r="AB170" s="606"/>
      <c r="AC170" s="608"/>
      <c r="AD170" s="277"/>
      <c r="AE170" s="258"/>
      <c r="AF170" s="258"/>
      <c r="AG170" s="258"/>
      <c r="AH170" s="258"/>
      <c r="AI170" s="267"/>
      <c r="AJ170" s="664"/>
    </row>
    <row r="171" spans="1:36" s="229" customFormat="1" ht="28.8" x14ac:dyDescent="0.55000000000000004">
      <c r="A171" s="609">
        <v>26</v>
      </c>
      <c r="B171" s="610" t="str">
        <f>IFERROR(IF(INDEX('Outcome Indicators - Section C'!B$10:B$26,MATCH('Print View'!$A171,'Outcome Indicators - Section C'!$A$10:$A$26,0))&lt;&gt;"",INDEX('Outcome Indicators - Section C'!B$10:B$26,MATCH('Print View'!$A171,'Outcome Indicators - Section C'!$A$10:$A$26,0)),""),"")</f>
        <v/>
      </c>
      <c r="C171" s="610" t="str">
        <f>IFERROR(IF(INDEX('Outcome Indicators - Section C'!C$10:C$26,MATCH('Print View'!$A171,'Outcome Indicators - Section C'!$A$10:$A$26,0))&lt;&gt;"",INDEX('Outcome Indicators - Section C'!C$10:C$26,MATCH('Print View'!$A171,'Outcome Indicators - Section C'!$A$10:$A$26,0)),""),"")</f>
        <v/>
      </c>
      <c r="D171" s="610" t="str">
        <f>IFERROR(IF(INDEX('Outcome Indicators - Section C'!D$10:D$26,MATCH('Print View'!$A171,'Outcome Indicators - Section C'!$A$10:$A$26,0))&lt;&gt;"",INDEX('Outcome Indicators - Section C'!D$10:D$26,MATCH('Print View'!$A171,'Outcome Indicators - Section C'!$A$10:$A$26,0)),""),"")</f>
        <v/>
      </c>
      <c r="E171" s="610" t="str">
        <f>IFERROR(IF(INDEX('Outcome Indicators - Section C'!E$10:E$26,MATCH('Print View'!$A171,'Outcome Indicators - Section C'!$A$10:$A$26,0))&lt;&gt;"",INDEX('Outcome Indicators - Section C'!E$10:E$26,MATCH('Print View'!$A171,'Outcome Indicators - Section C'!$A$10:$A$26,0)),""),"")</f>
        <v/>
      </c>
      <c r="F171" s="610" t="str">
        <f>IFERROR(IF(INDEX('Outcome Indicators - Section C'!F$10:F$26,MATCH('Print View'!$A171,'Outcome Indicators - Section C'!$A$10:$A$26,0))&lt;&gt;"",INDEX('Outcome Indicators - Section C'!F$10:F$26,MATCH('Print View'!$A171,'Outcome Indicators - Section C'!$A$10:$A$26,0)),""),"")</f>
        <v/>
      </c>
      <c r="G171" s="610" t="str">
        <f>IFERROR(IF(INDEX('Outcome Indicators - Section C'!G$10:G$26,MATCH('Print View'!$A171,'Outcome Indicators - Section C'!$A$10:$A$26,0))&lt;&gt;"",INDEX('Outcome Indicators - Section C'!G$10:G$26,MATCH('Print View'!$A171,'Outcome Indicators - Section C'!$A$10:$A$26,0)),""),"")</f>
        <v/>
      </c>
      <c r="H171" s="610" t="str">
        <f>IFERROR(IF(INDEX('Outcome Indicators - Section C'!H$10:H$26,MATCH('Print View'!$A171,'Outcome Indicators - Section C'!$A$10:$A$26,0))&lt;&gt;"",INDEX('Outcome Indicators - Section C'!H$10:H$26,MATCH('Print View'!$A171,'Outcome Indicators - Section C'!$A$10:$A$26,0)),""),"")</f>
        <v/>
      </c>
      <c r="I171" s="612" t="str">
        <f>IFERROR(IF(INDEX('Outcome Indicators - Section C'!A$10:A$26,MATCH('Print View'!$A171,'Outcome Indicators - Section C'!$A$10:$A$26,0))&lt;&gt;"",INDEX('Outcome Indicators - Section C'!A$10:A$26,MATCH('Print View'!$A171,'Outcome Indicators - Section C'!$A$10:$A$26,0)),""),"")</f>
        <v/>
      </c>
      <c r="J171" s="312" t="str">
        <f t="array" ref="J171">IFERROR(IF(INDEX('Outcome Indicators - Section C'!D$30:D$121,MATCH('Print View'!$A171&amp;'Print View'!$J$81,'Outcome Indicators - Section C'!$A$30:$A$121&amp;'Outcome Indicators - Section C'!$C$30:$C$121,0))&lt;&gt;"",INDEX('Outcome Indicators - Section C'!D$30:D$121,MATCH('Print View'!$A171&amp;'Print View'!$J$81,'Outcome Indicators - Section C'!$A$30:$A$121&amp;'Outcome Indicators - Section C'!$C$30:$C$121,0)),""),"")</f>
        <v/>
      </c>
      <c r="K171" s="656" t="str">
        <f t="array" ref="K171">IFERROR(IF(INDEX('Outcome Indicators - Section C'!F$30:F$121,MATCH('Print View'!$A171&amp;'Print View'!$J$81,'Outcome Indicators - Section C'!$A$30:$A$121&amp;'Outcome Indicators - Section C'!$C$30:$C$121,0))&lt;&gt;"",INDEX('Outcome Indicators - Section C'!F$30:F$121,MATCH('Print View'!$A171&amp;'Print View'!$J$81,'Outcome Indicators - Section C'!$A$30:$A$121&amp;'Outcome Indicators - Section C'!$C$30:$C$121,0)),""),"")</f>
        <v/>
      </c>
      <c r="L171" s="658" t="str">
        <f t="array" ref="L171">IFERROR(IF(INDEX('Outcome Indicators - Section C'!G$30:G$121,MATCH('Print View'!$A171&amp;'Print View'!$J$81,'Outcome Indicators - Section C'!$A$30:$A$121&amp;'Outcome Indicators - Section C'!$C$30:$C$121,0))&lt;&gt;"",INDEX('Outcome Indicators - Section C'!G$30:G$121,MATCH('Print View'!$A171&amp;'Print View'!$J$81,'Outcome Indicators - Section C'!$A$30:$A$121&amp;'Outcome Indicators - Section C'!$C$30:$C$121,0)),""),"")</f>
        <v/>
      </c>
      <c r="M171" s="660" t="str">
        <f t="array" ref="M171">IFERROR(IF(INDEX('Outcome Indicators - Section C'!H$30:H$121,MATCH('Print View'!$A171&amp;'Print View'!$J$81,'Outcome Indicators - Section C'!$A$30:$A$121&amp;'Outcome Indicators - Section C'!$C$30:$C$121,0))&lt;&gt;"",INDEX('Outcome Indicators - Section C'!H$30:H$121,MATCH('Print View'!$A171&amp;'Print View'!$J$81,'Outcome Indicators - Section C'!$A$30:$A$121&amp;'Outcome Indicators - Section C'!$C$30:$C$121,0)),""),"")</f>
        <v/>
      </c>
      <c r="N171" s="312" t="str">
        <f t="array" ref="N171">IFERROR(IF(INDEX('Outcome Indicators - Section C'!D$30:D$121,MATCH('Print View'!$A171&amp;'Print View'!$N$81,'Outcome Indicators - Section C'!$A$30:$A$121&amp;'Outcome Indicators - Section C'!$C$30:$C$121,0))&lt;&gt;"",INDEX('Outcome Indicators - Section C'!D$30:D$121,MATCH('Print View'!$A171&amp;'Print View'!$N$81,'Outcome Indicators - Section C'!$A$30:$A$121&amp;'Outcome Indicators - Section C'!$C$30:$C$121,0)),""),"")</f>
        <v/>
      </c>
      <c r="O171" s="656" t="str">
        <f t="array" ref="O171">IFERROR(IF(INDEX('Outcome Indicators - Section C'!F$30:F$121,MATCH('Print View'!$A171&amp;'Print View'!$N$81,'Outcome Indicators - Section C'!$A$30:$A$121&amp;'Outcome Indicators - Section C'!$C$30:$C$121,0))&lt;&gt;"",INDEX('Outcome Indicators - Section C'!F$30:F$121,MATCH('Print View'!$A171&amp;'Print View'!$N$81,'Outcome Indicators - Section C'!$A$30:$A$121&amp;'Outcome Indicators - Section C'!$C$30:$C$121,0)),""),"")</f>
        <v/>
      </c>
      <c r="P171" s="658" t="str">
        <f t="array" ref="P171">IFERROR(IF(INDEX('Outcome Indicators - Section C'!G$30:G$121,MATCH('Print View'!$A171&amp;'Print View'!$N$81,'Outcome Indicators - Section C'!$A$30:$A$121&amp;'Outcome Indicators - Section C'!$C$30:$C$121,0))&lt;&gt;"",INDEX('Outcome Indicators - Section C'!G$30:G$121,MATCH('Print View'!$A171&amp;'Print View'!$N$81,'Outcome Indicators - Section C'!$A$30:$A$121&amp;'Outcome Indicators - Section C'!$C$30:$C$121,0)),""),"")</f>
        <v/>
      </c>
      <c r="Q171" s="660" t="str">
        <f t="array" ref="Q171">IFERROR(IF(INDEX('Outcome Indicators - Section C'!H$30:H$121,MATCH('Print View'!$A171&amp;'Print View'!$N$81,'Outcome Indicators - Section C'!$A$30:$A$121&amp;'Outcome Indicators - Section C'!$C$30:$C$121,0))&lt;&gt;"",INDEX('Outcome Indicators - Section C'!H$30:H$121,MATCH('Print View'!$A171&amp;'Print View'!$N$81,'Outcome Indicators - Section C'!$A$30:$A$121&amp;'Outcome Indicators - Section C'!$C$30:$C$121,0)),""),"")</f>
        <v/>
      </c>
      <c r="R171" s="312" t="str">
        <f t="array" ref="R171">IFERROR(IF(INDEX('Outcome Indicators - Section C'!D$30:D$121,MATCH('Print View'!$A171&amp;'Print View'!$R$81,'Outcome Indicators - Section C'!$A$30:$A$121&amp;'Outcome Indicators - Section C'!$C$30:$C$121,0))&lt;&gt;"",INDEX('Outcome Indicators - Section C'!D$30:D$121,MATCH('Print View'!$A171&amp;'Print View'!$R$81,'Outcome Indicators - Section C'!$A$30:$A$121&amp;'Outcome Indicators - Section C'!$C$30:$C$121,0)),""),"")</f>
        <v/>
      </c>
      <c r="S171" s="656" t="str">
        <f t="array" ref="S171">IFERROR(IF(INDEX('Outcome Indicators - Section C'!F$30:F$121,MATCH('Print View'!$A171&amp;'Print View'!$R$81,'Outcome Indicators - Section C'!$A$30:$A$121&amp;'Outcome Indicators - Section C'!$C$30:$C$121,0))&lt;&gt;"",INDEX('Outcome Indicators - Section C'!F$30:F$121,MATCH('Print View'!$A171&amp;'Print View'!$R$81,'Outcome Indicators - Section C'!$A$30:$A$121&amp;'Outcome Indicators - Section C'!$C$30:$C$121,0)),""),"")</f>
        <v/>
      </c>
      <c r="T171" s="658" t="str">
        <f t="array" ref="T171">IFERROR(IF(INDEX('Outcome Indicators - Section C'!G$30:G$121,MATCH('Print View'!$A171&amp;'Print View'!$R$81,'Outcome Indicators - Section C'!$A$30:$A$121&amp;'Outcome Indicators - Section C'!$C$30:$C$121,0))&lt;&gt;"",INDEX('Outcome Indicators - Section C'!G$30:G$121,MATCH('Print View'!$A171&amp;'Print View'!$R$81,'Outcome Indicators - Section C'!$A$30:$A$121&amp;'Outcome Indicators - Section C'!$C$30:$C$121,0)),""),"")</f>
        <v/>
      </c>
      <c r="U171" s="660" t="str">
        <f t="array" ref="U171">IFERROR(IF(INDEX('Outcome Indicators - Section C'!H$30:H$121,MATCH('Print View'!$A171&amp;'Print View'!$R$81,'Outcome Indicators - Section C'!$A$30:$A$121&amp;'Outcome Indicators - Section C'!$C$30:$C$121,0))&lt;&gt;"",INDEX('Outcome Indicators - Section C'!H$30:H$121,MATCH('Print View'!$A171&amp;'Print View'!$R$81,'Outcome Indicators - Section C'!$A$30:$A$121&amp;'Outcome Indicators - Section C'!$C$30:$C$121,0)),""),"")</f>
        <v/>
      </c>
      <c r="V171" s="312" t="str">
        <f t="array" ref="V171">IFERROR(IF(INDEX('Outcome Indicators - Section C'!D$30:D$121,MATCH('Print View'!$A171&amp;'Print View'!$V$81,'Outcome Indicators - Section C'!$A$30:$A$121&amp;'Outcome Indicators - Section C'!$C$30:$C$121,0))&lt;&gt;"",INDEX('Outcome Indicators - Section C'!D$30:D$121,MATCH('Print View'!$A171&amp;'Print View'!$V$81,'Outcome Indicators - Section C'!$A$30:$A$121&amp;'Outcome Indicators - Section C'!$C$30:$C$121,0)),""),"")</f>
        <v/>
      </c>
      <c r="W171" s="656" t="str">
        <f t="array" ref="W171">IFERROR(IF(INDEX('Outcome Indicators - Section C'!F$30:F$121,MATCH('Print View'!$A171&amp;'Print View'!$V$81,'Outcome Indicators - Section C'!$A$30:$A$121&amp;'Outcome Indicators - Section C'!$C$30:$C$121,0))&lt;&gt;"",INDEX('Outcome Indicators - Section C'!F$30:F$121,MATCH('Print View'!$A171&amp;'Print View'!$V$81,'Outcome Indicators - Section C'!$A$30:$A$121&amp;'Outcome Indicators - Section C'!$C$30:$C$121,0)),""),"")</f>
        <v/>
      </c>
      <c r="X171" s="658" t="str">
        <f t="array" ref="X171">IFERROR(IF(INDEX('Outcome Indicators - Section C'!G$30:G$121,MATCH('Print View'!$A171&amp;'Print View'!$V$81,'Outcome Indicators - Section C'!$A$30:$A$121&amp;'Outcome Indicators - Section C'!$C$30:$C$121,0))&lt;&gt;"",INDEX('Outcome Indicators - Section C'!G$30:G$121,MATCH('Print View'!$A171&amp;'Print View'!$V$81,'Outcome Indicators - Section C'!$A$30:$A$121&amp;'Outcome Indicators - Section C'!$C$30:$C$121,0)),""),"")</f>
        <v/>
      </c>
      <c r="Y171" s="660" t="str">
        <f t="array" ref="Y171">IFERROR(IF(INDEX('Outcome Indicators - Section C'!H$30:H$121,MATCH('Print View'!$A171&amp;'Print View'!$V$81,'Outcome Indicators - Section C'!$A$30:$A$121&amp;'Outcome Indicators - Section C'!$C$30:$C$121,0))&lt;&gt;"",INDEX('Outcome Indicators - Section C'!H$30:H$121,MATCH('Print View'!$A171&amp;'Print View'!$V$81,'Outcome Indicators - Section C'!$A$30:$A$121&amp;'Outcome Indicators - Section C'!$C$30:$C$121,0)),""),"")</f>
        <v/>
      </c>
      <c r="Z171" s="312" t="str">
        <f t="array" ref="Z171">IFERROR(IF(INDEX('Outcome Indicators - Section C'!D$30:D$121,MATCH('Print View'!$A171&amp;'Print View'!$Z$81,'Outcome Indicators - Section C'!$A$30:$A$121&amp;'Outcome Indicators - Section C'!$C$30:$C$121,0))&lt;&gt;"",INDEX('Outcome Indicators - Section C'!D$30:D$121,MATCH('Print View'!$A171&amp;'Print View'!$Z$81,'Outcome Indicators - Section C'!$A$30:$A$121&amp;'Outcome Indicators - Section C'!$C$30:$C$121,0)),""),"")</f>
        <v/>
      </c>
      <c r="AA171" s="656" t="str">
        <f t="array" ref="AA171">IFERROR(IF(INDEX('Outcome Indicators - Section C'!F$30:F$121,MATCH('Print View'!$A171&amp;'Print View'!$Z$81,'Outcome Indicators - Section C'!$A$30:$A$121&amp;'Outcome Indicators - Section C'!$C$30:$C$121,0))&lt;&gt;"",INDEX('Outcome Indicators - Section C'!F$30:F$121,MATCH('Print View'!$A171&amp;'Print View'!$Z$81,'Outcome Indicators - Section C'!$A$30:$A$121&amp;'Outcome Indicators - Section C'!$C$30:$C$121,0)),""),"")</f>
        <v/>
      </c>
      <c r="AB171" s="658" t="str">
        <f t="array" ref="AB171">IFERROR(IF(INDEX('Outcome Indicators - Section C'!G$30:G$121,MATCH('Print View'!$A171&amp;'Print View'!$Z$81,'Outcome Indicators - Section C'!$A$30:$A$121&amp;'Outcome Indicators - Section C'!$C$30:$C$121,0))&lt;&gt;"",INDEX('Outcome Indicators - Section C'!G$30:G$121,MATCH('Print View'!$A171&amp;'Print View'!$Z$81,'Outcome Indicators - Section C'!$A$30:$A$121&amp;'Outcome Indicators - Section C'!$C$30:$C$121,0)),""),"")</f>
        <v/>
      </c>
      <c r="AC171" s="660" t="str">
        <f t="array" ref="AC171">IFERROR(IF(INDEX('Outcome Indicators - Section C'!H$30:H$121,MATCH('Print View'!$A171&amp;'Print View'!$Z$81,'Outcome Indicators - Section C'!$A$30:$A$121&amp;'Outcome Indicators - Section C'!$C$30:$C$121,0))&lt;&gt;"",INDEX('Outcome Indicators - Section C'!H$30:H$121,MATCH('Print View'!$A171&amp;'Print View'!$Z$81,'Outcome Indicators - Section C'!$A$30:$A$121&amp;'Outcome Indicators - Section C'!$C$30:$C$121,0)),""),"")</f>
        <v/>
      </c>
      <c r="AD171" s="278"/>
      <c r="AE171" s="260"/>
      <c r="AF171" s="260"/>
      <c r="AG171" s="260"/>
      <c r="AH171" s="260"/>
      <c r="AI171" s="260"/>
      <c r="AJ171" s="261"/>
    </row>
    <row r="172" spans="1:36" s="229" customFormat="1" ht="15.75" customHeight="1" x14ac:dyDescent="0.3">
      <c r="A172" s="609"/>
      <c r="B172" s="611"/>
      <c r="C172" s="611"/>
      <c r="D172" s="611"/>
      <c r="E172" s="611"/>
      <c r="F172" s="611"/>
      <c r="G172" s="611"/>
      <c r="H172" s="611"/>
      <c r="I172" s="613"/>
      <c r="J172" s="313" t="str">
        <f t="array" ref="J172">IFERROR(IF(INDEX('Outcome Indicators - Section C'!E$30:E$121,MATCH('Print View'!$A171&amp;'Print View'!$J$81,'Outcome Indicators - Section C'!$A$30:$A$121&amp;'Outcome Indicators - Section C'!$C$30:$C$121,0))&lt;&gt;"",INDEX('Outcome Indicators - Section C'!E$30:E$121,MATCH('Print View'!$A171&amp;'Print View'!$J$81,'Outcome Indicators - Section C'!$A$30:$A$121&amp;'Outcome Indicators - Section C'!$C$30:$C$121,0)),""),"")</f>
        <v/>
      </c>
      <c r="K172" s="657"/>
      <c r="L172" s="659"/>
      <c r="M172" s="661"/>
      <c r="N172" s="313" t="str">
        <f t="array" ref="N172">IFERROR(IF(INDEX('Outcome Indicators - Section C'!E$30:E$121,MATCH('Print View'!$A171&amp;'Print View'!$N$81,'Outcome Indicators - Section C'!$A$30:$A$121&amp;'Outcome Indicators - Section C'!$C$30:$C$121,0))&lt;&gt;"",INDEX('Outcome Indicators - Section C'!E$30:E$121,MATCH('Print View'!$A171&amp;'Print View'!$N$81,'Outcome Indicators - Section C'!$A$30:$A$121&amp;'Outcome Indicators - Section C'!$C$30:$C$121,0)),""),"")</f>
        <v/>
      </c>
      <c r="O172" s="657"/>
      <c r="P172" s="659"/>
      <c r="Q172" s="661"/>
      <c r="R172" s="313" t="str">
        <f t="array" ref="R172">IFERROR(IF(INDEX('Outcome Indicators - Section C'!E$30:E$121,MATCH('Print View'!$A171&amp;'Print View'!$R$81,'Outcome Indicators - Section C'!$A$30:$A$121&amp;'Outcome Indicators - Section C'!$C$30:$C$121,0))&lt;&gt;"",INDEX('Outcome Indicators - Section C'!E$30:E$121,MATCH('Print View'!$A171&amp;'Print View'!$R$81,'Outcome Indicators - Section C'!$A$30:$A$121&amp;'Outcome Indicators - Section C'!$C$30:$C$121,0)),""),"")</f>
        <v/>
      </c>
      <c r="S172" s="657"/>
      <c r="T172" s="659"/>
      <c r="U172" s="661"/>
      <c r="V172" s="313" t="str">
        <f t="array" ref="V172">IFERROR(IF(INDEX('Outcome Indicators - Section C'!E$30:E$121,MATCH('Print View'!$A171&amp;'Print View'!$V$81,'Outcome Indicators - Section C'!$A$30:$A$121&amp;'Outcome Indicators - Section C'!$C$30:$C$121,0))&lt;&gt;"",INDEX('Outcome Indicators - Section C'!E$30:E$121,MATCH('Print View'!$A171&amp;'Print View'!$V$81,'Outcome Indicators - Section C'!$A$30:$A$121&amp;'Outcome Indicators - Section C'!$C$30:$C$121,0)),""),"")</f>
        <v/>
      </c>
      <c r="W172" s="657"/>
      <c r="X172" s="659"/>
      <c r="Y172" s="661"/>
      <c r="Z172" s="313" t="str">
        <f t="array" ref="Z172">IFERROR(IF(INDEX('Outcome Indicators - Section C'!E$30:E$121,MATCH('Print View'!$A171&amp;'Print View'!$Z$81,'Outcome Indicators - Section C'!$A$30:$A$121&amp;'Outcome Indicators - Section C'!$C$30:$C$121,0))&lt;&gt;"",INDEX('Outcome Indicators - Section C'!E$30:E$121,MATCH('Print View'!$A171&amp;'Print View'!$Z$81,'Outcome Indicators - Section C'!$A$30:$A$121&amp;'Outcome Indicators - Section C'!$C$30:$C$121,0)),""),"")</f>
        <v/>
      </c>
      <c r="AA172" s="657"/>
      <c r="AB172" s="659"/>
      <c r="AC172" s="661"/>
      <c r="AD172" s="279"/>
      <c r="AE172" s="262"/>
      <c r="AF172" s="262"/>
      <c r="AG172" s="262"/>
      <c r="AH172" s="262"/>
      <c r="AI172" s="262"/>
      <c r="AJ172" s="263"/>
    </row>
    <row r="173" spans="1:36" s="229" customFormat="1" ht="28.8" x14ac:dyDescent="0.55000000000000004">
      <c r="A173" s="653">
        <v>27</v>
      </c>
      <c r="B173" s="662" t="str">
        <f>IFERROR(IF(INDEX('Outcome Indicators - Section C'!B$10:B$26,MATCH('Print View'!$A173,'Outcome Indicators - Section C'!$A$10:$A$26,0))&lt;&gt;"",INDEX('Outcome Indicators - Section C'!B$10:B$26,MATCH('Print View'!$A173,'Outcome Indicators - Section C'!$A$10:$A$26,0)),""),"")</f>
        <v/>
      </c>
      <c r="C173" s="662" t="str">
        <f>IFERROR(IF(INDEX('Outcome Indicators - Section C'!C$10:C$26,MATCH('Print View'!$A173,'Outcome Indicators - Section C'!$A$10:$A$26,0))&lt;&gt;"",INDEX('Outcome Indicators - Section C'!C$10:C$26,MATCH('Print View'!$A173,'Outcome Indicators - Section C'!$A$10:$A$26,0)),""),"")</f>
        <v/>
      </c>
      <c r="D173" s="662" t="str">
        <f>IFERROR(IF(INDEX('Outcome Indicators - Section C'!D$10:D$26,MATCH('Print View'!$A173,'Outcome Indicators - Section C'!$A$10:$A$26,0))&lt;&gt;"",INDEX('Outcome Indicators - Section C'!D$10:D$26,MATCH('Print View'!$A173,'Outcome Indicators - Section C'!$A$10:$A$26,0)),""),"")</f>
        <v/>
      </c>
      <c r="E173" s="662" t="str">
        <f>IFERROR(IF(INDEX('Outcome Indicators - Section C'!E$10:E$26,MATCH('Print View'!$A173,'Outcome Indicators - Section C'!$A$10:$A$26,0))&lt;&gt;"",INDEX('Outcome Indicators - Section C'!E$10:E$26,MATCH('Print View'!$A173,'Outcome Indicators - Section C'!$A$10:$A$26,0)),""),"")</f>
        <v/>
      </c>
      <c r="F173" s="662" t="str">
        <f>IFERROR(IF(INDEX('Outcome Indicators - Section C'!F$10:F$26,MATCH('Print View'!$A173,'Outcome Indicators - Section C'!$A$10:$A$26,0))&lt;&gt;"",INDEX('Outcome Indicators - Section C'!F$10:F$26,MATCH('Print View'!$A173,'Outcome Indicators - Section C'!$A$10:$A$26,0)),""),"")</f>
        <v/>
      </c>
      <c r="G173" s="662" t="str">
        <f>IFERROR(IF(INDEX('Outcome Indicators - Section C'!G$10:G$26,MATCH('Print View'!$A173,'Outcome Indicators - Section C'!$A$10:$A$26,0))&lt;&gt;"",INDEX('Outcome Indicators - Section C'!G$10:G$26,MATCH('Print View'!$A173,'Outcome Indicators - Section C'!$A$10:$A$26,0)),""),"")</f>
        <v/>
      </c>
      <c r="H173" s="662" t="str">
        <f>IFERROR(IF(INDEX('Outcome Indicators - Section C'!H$10:H$26,MATCH('Print View'!$A173,'Outcome Indicators - Section C'!$A$10:$A$26,0))&lt;&gt;"",INDEX('Outcome Indicators - Section C'!H$10:H$26,MATCH('Print View'!$A173,'Outcome Indicators - Section C'!$A$10:$A$26,0)),""),"")</f>
        <v/>
      </c>
      <c r="I173" s="666" t="str">
        <f>IFERROR(IF(INDEX('Outcome Indicators - Section C'!A$10:A$26,MATCH('Print View'!$A173,'Outcome Indicators - Section C'!$A$10:$A$26,0))&lt;&gt;"",INDEX('Outcome Indicators - Section C'!A$10:A$26,MATCH('Print View'!$A173,'Outcome Indicators - Section C'!$A$10:$A$26,0)),""),"")</f>
        <v/>
      </c>
      <c r="J173" s="284" t="str">
        <f t="array" ref="J173">IFERROR(IF(INDEX('Outcome Indicators - Section C'!D$30:D$121,MATCH('Print View'!$A173&amp;'Print View'!$J$81,'Outcome Indicators - Section C'!$A$30:$A$121&amp;'Outcome Indicators - Section C'!$C$30:$C$121,0))&lt;&gt;"",INDEX('Outcome Indicators - Section C'!D$30:D$121,MATCH('Print View'!$A173&amp;'Print View'!$J$81,'Outcome Indicators - Section C'!$A$30:$A$121&amp;'Outcome Indicators - Section C'!$C$30:$C$121,0)),""),"")</f>
        <v/>
      </c>
      <c r="K173" s="603" t="str">
        <f t="array" ref="K173">IFERROR(IF(INDEX('Outcome Indicators - Section C'!F$30:F$121,MATCH('Print View'!$A173&amp;'Print View'!$J$81,'Outcome Indicators - Section C'!$A$30:$A$121&amp;'Outcome Indicators - Section C'!$C$30:$C$121,0))&lt;&gt;"",INDEX('Outcome Indicators - Section C'!F$30:F$121,MATCH('Print View'!$A173&amp;'Print View'!$J$81,'Outcome Indicators - Section C'!$A$30:$A$121&amp;'Outcome Indicators - Section C'!$C$30:$C$121,0)),""),"")</f>
        <v/>
      </c>
      <c r="L173" s="605" t="str">
        <f t="array" ref="L173">IFERROR(IF(INDEX('Outcome Indicators - Section C'!G$30:G$121,MATCH('Print View'!$A173&amp;'Print View'!$J$81,'Outcome Indicators - Section C'!$A$30:$A$121&amp;'Outcome Indicators - Section C'!$C$30:$C$121,0))&lt;&gt;"",INDEX('Outcome Indicators - Section C'!G$30:G$121,MATCH('Print View'!$A173&amp;'Print View'!$J$81,'Outcome Indicators - Section C'!$A$30:$A$121&amp;'Outcome Indicators - Section C'!$C$30:$C$121,0)),""),"")</f>
        <v/>
      </c>
      <c r="M173" s="607" t="str">
        <f t="array" ref="M173">IFERROR(IF(INDEX('Outcome Indicators - Section C'!H$30:H$121,MATCH('Print View'!$A173&amp;'Print View'!$J$81,'Outcome Indicators - Section C'!$A$30:$A$121&amp;'Outcome Indicators - Section C'!$C$30:$C$121,0))&lt;&gt;"",INDEX('Outcome Indicators - Section C'!H$30:H$121,MATCH('Print View'!$A173&amp;'Print View'!$J$81,'Outcome Indicators - Section C'!$A$30:$A$121&amp;'Outcome Indicators - Section C'!$C$30:$C$121,0)),""),"")</f>
        <v/>
      </c>
      <c r="N173" s="284" t="str">
        <f t="array" ref="N173">IFERROR(IF(INDEX('Outcome Indicators - Section C'!D$30:D$121,MATCH('Print View'!$A173&amp;'Print View'!$N$81,'Outcome Indicators - Section C'!$A$30:$A$121&amp;'Outcome Indicators - Section C'!$C$30:$C$121,0))&lt;&gt;"",INDEX('Outcome Indicators - Section C'!D$30:D$121,MATCH('Print View'!$A173&amp;'Print View'!$N$81,'Outcome Indicators - Section C'!$A$30:$A$121&amp;'Outcome Indicators - Section C'!$C$30:$C$121,0)),""),"")</f>
        <v/>
      </c>
      <c r="O173" s="603" t="str">
        <f t="array" ref="O173">IFERROR(IF(INDEX('Outcome Indicators - Section C'!F$30:F$121,MATCH('Print View'!$A173&amp;'Print View'!$N$81,'Outcome Indicators - Section C'!$A$30:$A$121&amp;'Outcome Indicators - Section C'!$C$30:$C$121,0))&lt;&gt;"",INDEX('Outcome Indicators - Section C'!F$30:F$121,MATCH('Print View'!$A173&amp;'Print View'!$N$81,'Outcome Indicators - Section C'!$A$30:$A$121&amp;'Outcome Indicators - Section C'!$C$30:$C$121,0)),""),"")</f>
        <v/>
      </c>
      <c r="P173" s="605" t="str">
        <f t="array" ref="P173">IFERROR(IF(INDEX('Outcome Indicators - Section C'!G$30:G$121,MATCH('Print View'!$A173&amp;'Print View'!$N$81,'Outcome Indicators - Section C'!$A$30:$A$121&amp;'Outcome Indicators - Section C'!$C$30:$C$121,0))&lt;&gt;"",INDEX('Outcome Indicators - Section C'!G$30:G$121,MATCH('Print View'!$A173&amp;'Print View'!$N$81,'Outcome Indicators - Section C'!$A$30:$A$121&amp;'Outcome Indicators - Section C'!$C$30:$C$121,0)),""),"")</f>
        <v/>
      </c>
      <c r="Q173" s="607" t="str">
        <f t="array" ref="Q173">IFERROR(IF(INDEX('Outcome Indicators - Section C'!H$30:H$121,MATCH('Print View'!$A173&amp;'Print View'!$N$81,'Outcome Indicators - Section C'!$A$30:$A$121&amp;'Outcome Indicators - Section C'!$C$30:$C$121,0))&lt;&gt;"",INDEX('Outcome Indicators - Section C'!H$30:H$121,MATCH('Print View'!$A173&amp;'Print View'!$N$81,'Outcome Indicators - Section C'!$A$30:$A$121&amp;'Outcome Indicators - Section C'!$C$30:$C$121,0)),""),"")</f>
        <v/>
      </c>
      <c r="R173" s="284" t="str">
        <f t="array" ref="R173">IFERROR(IF(INDEX('Outcome Indicators - Section C'!D$30:D$121,MATCH('Print View'!$A173&amp;'Print View'!$R$81,'Outcome Indicators - Section C'!$A$30:$A$121&amp;'Outcome Indicators - Section C'!$C$30:$C$121,0))&lt;&gt;"",INDEX('Outcome Indicators - Section C'!D$30:D$121,MATCH('Print View'!$A173&amp;'Print View'!$R$81,'Outcome Indicators - Section C'!$A$30:$A$121&amp;'Outcome Indicators - Section C'!$C$30:$C$121,0)),""),"")</f>
        <v/>
      </c>
      <c r="S173" s="603" t="str">
        <f t="array" ref="S173">IFERROR(IF(INDEX('Outcome Indicators - Section C'!F$30:F$121,MATCH('Print View'!$A173&amp;'Print View'!$R$81,'Outcome Indicators - Section C'!$A$30:$A$121&amp;'Outcome Indicators - Section C'!$C$30:$C$121,0))&lt;&gt;"",INDEX('Outcome Indicators - Section C'!F$30:F$121,MATCH('Print View'!$A173&amp;'Print View'!$R$81,'Outcome Indicators - Section C'!$A$30:$A$121&amp;'Outcome Indicators - Section C'!$C$30:$C$121,0)),""),"")</f>
        <v/>
      </c>
      <c r="T173" s="605" t="str">
        <f t="array" ref="T173">IFERROR(IF(INDEX('Outcome Indicators - Section C'!G$30:G$121,MATCH('Print View'!$A173&amp;'Print View'!$R$81,'Outcome Indicators - Section C'!$A$30:$A$121&amp;'Outcome Indicators - Section C'!$C$30:$C$121,0))&lt;&gt;"",INDEX('Outcome Indicators - Section C'!G$30:G$121,MATCH('Print View'!$A173&amp;'Print View'!$R$81,'Outcome Indicators - Section C'!$A$30:$A$121&amp;'Outcome Indicators - Section C'!$C$30:$C$121,0)),""),"")</f>
        <v/>
      </c>
      <c r="U173" s="607" t="str">
        <f t="array" ref="U173">IFERROR(IF(INDEX('Outcome Indicators - Section C'!H$30:H$121,MATCH('Print View'!$A173&amp;'Print View'!$R$81,'Outcome Indicators - Section C'!$A$30:$A$121&amp;'Outcome Indicators - Section C'!$C$30:$C$121,0))&lt;&gt;"",INDEX('Outcome Indicators - Section C'!H$30:H$121,MATCH('Print View'!$A173&amp;'Print View'!$R$81,'Outcome Indicators - Section C'!$A$30:$A$121&amp;'Outcome Indicators - Section C'!$C$30:$C$121,0)),""),"")</f>
        <v/>
      </c>
      <c r="V173" s="284" t="str">
        <f t="array" ref="V173">IFERROR(IF(INDEX('Outcome Indicators - Section C'!D$30:D$121,MATCH('Print View'!$A173&amp;'Print View'!$V$81,'Outcome Indicators - Section C'!$A$30:$A$121&amp;'Outcome Indicators - Section C'!$C$30:$C$121,0))&lt;&gt;"",INDEX('Outcome Indicators - Section C'!D$30:D$121,MATCH('Print View'!$A173&amp;'Print View'!$V$81,'Outcome Indicators - Section C'!$A$30:$A$121&amp;'Outcome Indicators - Section C'!$C$30:$C$121,0)),""),"")</f>
        <v/>
      </c>
      <c r="W173" s="603" t="str">
        <f t="array" ref="W173">IFERROR(IF(INDEX('Outcome Indicators - Section C'!F$30:F$121,MATCH('Print View'!$A173&amp;'Print View'!$V$81,'Outcome Indicators - Section C'!$A$30:$A$121&amp;'Outcome Indicators - Section C'!$C$30:$C$121,0))&lt;&gt;"",INDEX('Outcome Indicators - Section C'!F$30:F$121,MATCH('Print View'!$A173&amp;'Print View'!$V$81,'Outcome Indicators - Section C'!$A$30:$A$121&amp;'Outcome Indicators - Section C'!$C$30:$C$121,0)),""),"")</f>
        <v/>
      </c>
      <c r="X173" s="605" t="str">
        <f t="array" ref="X173">IFERROR(IF(INDEX('Outcome Indicators - Section C'!G$30:G$121,MATCH('Print View'!$A173&amp;'Print View'!$V$81,'Outcome Indicators - Section C'!$A$30:$A$121&amp;'Outcome Indicators - Section C'!$C$30:$C$121,0))&lt;&gt;"",INDEX('Outcome Indicators - Section C'!G$30:G$121,MATCH('Print View'!$A173&amp;'Print View'!$V$81,'Outcome Indicators - Section C'!$A$30:$A$121&amp;'Outcome Indicators - Section C'!$C$30:$C$121,0)),""),"")</f>
        <v/>
      </c>
      <c r="Y173" s="607" t="str">
        <f t="array" ref="Y173">IFERROR(IF(INDEX('Outcome Indicators - Section C'!H$30:H$121,MATCH('Print View'!$A173&amp;'Print View'!$V$81,'Outcome Indicators - Section C'!$A$30:$A$121&amp;'Outcome Indicators - Section C'!$C$30:$C$121,0))&lt;&gt;"",INDEX('Outcome Indicators - Section C'!H$30:H$121,MATCH('Print View'!$A173&amp;'Print View'!$V$81,'Outcome Indicators - Section C'!$A$30:$A$121&amp;'Outcome Indicators - Section C'!$C$30:$C$121,0)),""),"")</f>
        <v/>
      </c>
      <c r="Z173" s="284" t="str">
        <f t="array" ref="Z173">IFERROR(IF(INDEX('Outcome Indicators - Section C'!D$30:D$121,MATCH('Print View'!$A173&amp;'Print View'!$Z$81,'Outcome Indicators - Section C'!$A$30:$A$121&amp;'Outcome Indicators - Section C'!$C$30:$C$121,0))&lt;&gt;"",INDEX('Outcome Indicators - Section C'!D$30:D$121,MATCH('Print View'!$A173&amp;'Print View'!$Z$81,'Outcome Indicators - Section C'!$A$30:$A$121&amp;'Outcome Indicators - Section C'!$C$30:$C$121,0)),""),"")</f>
        <v/>
      </c>
      <c r="AA173" s="603" t="str">
        <f t="array" ref="AA173">IFERROR(IF(INDEX('Outcome Indicators - Section C'!F$30:F$121,MATCH('Print View'!$A173&amp;'Print View'!$Z$81,'Outcome Indicators - Section C'!$A$30:$A$121&amp;'Outcome Indicators - Section C'!$C$30:$C$121,0))&lt;&gt;"",INDEX('Outcome Indicators - Section C'!F$30:F$121,MATCH('Print View'!$A173&amp;'Print View'!$Z$81,'Outcome Indicators - Section C'!$A$30:$A$121&amp;'Outcome Indicators - Section C'!$C$30:$C$121,0)),""),"")</f>
        <v/>
      </c>
      <c r="AB173" s="605" t="str">
        <f t="array" ref="AB173">IFERROR(IF(INDEX('Outcome Indicators - Section C'!G$30:G$121,MATCH('Print View'!$A173&amp;'Print View'!$Z$81,'Outcome Indicators - Section C'!$A$30:$A$121&amp;'Outcome Indicators - Section C'!$C$30:$C$121,0))&lt;&gt;"",INDEX('Outcome Indicators - Section C'!G$30:G$121,MATCH('Print View'!$A173&amp;'Print View'!$Z$81,'Outcome Indicators - Section C'!$A$30:$A$121&amp;'Outcome Indicators - Section C'!$C$30:$C$121,0)),""),"")</f>
        <v/>
      </c>
      <c r="AC173" s="607" t="str">
        <f t="array" ref="AC173">IFERROR(IF(INDEX('Outcome Indicators - Section C'!H$30:H$121,MATCH('Print View'!$A173&amp;'Print View'!$Z$81,'Outcome Indicators - Section C'!$A$30:$A$121&amp;'Outcome Indicators - Section C'!$C$30:$C$121,0))&lt;&gt;"",INDEX('Outcome Indicators - Section C'!H$30:H$121,MATCH('Print View'!$A173&amp;'Print View'!$Z$81,'Outcome Indicators - Section C'!$A$30:$A$121&amp;'Outcome Indicators - Section C'!$C$30:$C$121,0)),""),"")</f>
        <v/>
      </c>
      <c r="AD173" s="280"/>
      <c r="AE173" s="255"/>
      <c r="AF173" s="255"/>
      <c r="AG173" s="255"/>
      <c r="AH173" s="255"/>
      <c r="AI173" s="268"/>
      <c r="AJ173" s="668"/>
    </row>
    <row r="174" spans="1:36" s="229" customFormat="1" ht="15.75" customHeight="1" x14ac:dyDescent="0.3">
      <c r="A174" s="653"/>
      <c r="B174" s="663"/>
      <c r="C174" s="663"/>
      <c r="D174" s="663"/>
      <c r="E174" s="663"/>
      <c r="F174" s="663"/>
      <c r="G174" s="663"/>
      <c r="H174" s="663"/>
      <c r="I174" s="667"/>
      <c r="J174" s="285" t="str">
        <f t="array" ref="J174">IFERROR(IF(INDEX('Outcome Indicators - Section C'!E$30:E$121,MATCH('Print View'!$A173&amp;'Print View'!$J$81,'Outcome Indicators - Section C'!$A$30:$A$121&amp;'Outcome Indicators - Section C'!$C$30:$C$121,0))&lt;&gt;"",INDEX('Outcome Indicators - Section C'!E$30:E$121,MATCH('Print View'!$A173&amp;'Print View'!$J$81,'Outcome Indicators - Section C'!$A$30:$A$121&amp;'Outcome Indicators - Section C'!$C$30:$C$121,0)),""),"")</f>
        <v/>
      </c>
      <c r="K174" s="604"/>
      <c r="L174" s="606"/>
      <c r="M174" s="608"/>
      <c r="N174" s="285" t="str">
        <f t="array" ref="N174">IFERROR(IF(INDEX('Outcome Indicators - Section C'!E$30:E$121,MATCH('Print View'!$A173&amp;'Print View'!$N$81,'Outcome Indicators - Section C'!$A$30:$A$121&amp;'Outcome Indicators - Section C'!$C$30:$C$121,0))&lt;&gt;"",INDEX('Outcome Indicators - Section C'!E$30:E$121,MATCH('Print View'!$A173&amp;'Print View'!$N$81,'Outcome Indicators - Section C'!$A$30:$A$121&amp;'Outcome Indicators - Section C'!$C$30:$C$121,0)),""),"")</f>
        <v/>
      </c>
      <c r="O174" s="604"/>
      <c r="P174" s="606"/>
      <c r="Q174" s="608"/>
      <c r="R174" s="285" t="str">
        <f t="array" ref="R174">IFERROR(IF(INDEX('Outcome Indicators - Section C'!E$30:E$121,MATCH('Print View'!$A173&amp;'Print View'!$R$81,'Outcome Indicators - Section C'!$A$30:$A$121&amp;'Outcome Indicators - Section C'!$C$30:$C$121,0))&lt;&gt;"",INDEX('Outcome Indicators - Section C'!E$30:E$121,MATCH('Print View'!$A173&amp;'Print View'!$R$81,'Outcome Indicators - Section C'!$A$30:$A$121&amp;'Outcome Indicators - Section C'!$C$30:$C$121,0)),""),"")</f>
        <v/>
      </c>
      <c r="S174" s="604"/>
      <c r="T174" s="606"/>
      <c r="U174" s="608"/>
      <c r="V174" s="285" t="str">
        <f t="array" ref="V174">IFERROR(IF(INDEX('Outcome Indicators - Section C'!E$30:E$121,MATCH('Print View'!$A173&amp;'Print View'!$V$81,'Outcome Indicators - Section C'!$A$30:$A$121&amp;'Outcome Indicators - Section C'!$C$30:$C$121,0))&lt;&gt;"",INDEX('Outcome Indicators - Section C'!E$30:E$121,MATCH('Print View'!$A173&amp;'Print View'!$V$81,'Outcome Indicators - Section C'!$A$30:$A$121&amp;'Outcome Indicators - Section C'!$C$30:$C$121,0)),""),"")</f>
        <v/>
      </c>
      <c r="W174" s="604"/>
      <c r="X174" s="606"/>
      <c r="Y174" s="608"/>
      <c r="Z174" s="285" t="str">
        <f t="array" ref="Z174">IFERROR(IF(INDEX('Outcome Indicators - Section C'!E$30:E$121,MATCH('Print View'!$A173&amp;'Print View'!$Z$81,'Outcome Indicators - Section C'!$A$30:$A$121&amp;'Outcome Indicators - Section C'!$C$30:$C$121,0))&lt;&gt;"",INDEX('Outcome Indicators - Section C'!E$30:E$121,MATCH('Print View'!$A173&amp;'Print View'!$Z$81,'Outcome Indicators - Section C'!$A$30:$A$121&amp;'Outcome Indicators - Section C'!$C$30:$C$121,0)),""),"")</f>
        <v/>
      </c>
      <c r="AA174" s="604"/>
      <c r="AB174" s="606"/>
      <c r="AC174" s="608"/>
      <c r="AD174" s="277"/>
      <c r="AE174" s="258"/>
      <c r="AF174" s="258"/>
      <c r="AG174" s="258"/>
      <c r="AH174" s="258"/>
      <c r="AI174" s="268"/>
      <c r="AJ174" s="668"/>
    </row>
    <row r="175" spans="1:36" s="229" customFormat="1" ht="28.8" x14ac:dyDescent="0.55000000000000004">
      <c r="A175" s="609">
        <v>28</v>
      </c>
      <c r="B175" s="610" t="str">
        <f>IFERROR(IF(INDEX('Outcome Indicators - Section C'!B$10:B$26,MATCH('Print View'!$A175,'Outcome Indicators - Section C'!$A$10:$A$26,0))&lt;&gt;"",INDEX('Outcome Indicators - Section C'!B$10:B$26,MATCH('Print View'!$A175,'Outcome Indicators - Section C'!$A$10:$A$26,0)),""),"")</f>
        <v/>
      </c>
      <c r="C175" s="610" t="str">
        <f>IFERROR(IF(INDEX('Outcome Indicators - Section C'!C$10:C$26,MATCH('Print View'!$A175,'Outcome Indicators - Section C'!$A$10:$A$26,0))&lt;&gt;"",INDEX('Outcome Indicators - Section C'!C$10:C$26,MATCH('Print View'!$A175,'Outcome Indicators - Section C'!$A$10:$A$26,0)),""),"")</f>
        <v/>
      </c>
      <c r="D175" s="610" t="str">
        <f>IFERROR(IF(INDEX('Outcome Indicators - Section C'!D$10:D$26,MATCH('Print View'!$A175,'Outcome Indicators - Section C'!$A$10:$A$26,0))&lt;&gt;"",INDEX('Outcome Indicators - Section C'!D$10:D$26,MATCH('Print View'!$A175,'Outcome Indicators - Section C'!$A$10:$A$26,0)),""),"")</f>
        <v/>
      </c>
      <c r="E175" s="610" t="str">
        <f>IFERROR(IF(INDEX('Outcome Indicators - Section C'!E$10:E$26,MATCH('Print View'!$A175,'Outcome Indicators - Section C'!$A$10:$A$26,0))&lt;&gt;"",INDEX('Outcome Indicators - Section C'!E$10:E$26,MATCH('Print View'!$A175,'Outcome Indicators - Section C'!$A$10:$A$26,0)),""),"")</f>
        <v/>
      </c>
      <c r="F175" s="610" t="str">
        <f>IFERROR(IF(INDEX('Outcome Indicators - Section C'!F$10:F$26,MATCH('Print View'!$A175,'Outcome Indicators - Section C'!$A$10:$A$26,0))&lt;&gt;"",INDEX('Outcome Indicators - Section C'!F$10:F$26,MATCH('Print View'!$A175,'Outcome Indicators - Section C'!$A$10:$A$26,0)),""),"")</f>
        <v/>
      </c>
      <c r="G175" s="610" t="str">
        <f>IFERROR(IF(INDEX('Outcome Indicators - Section C'!G$10:G$26,MATCH('Print View'!$A175,'Outcome Indicators - Section C'!$A$10:$A$26,0))&lt;&gt;"",INDEX('Outcome Indicators - Section C'!G$10:G$26,MATCH('Print View'!$A175,'Outcome Indicators - Section C'!$A$10:$A$26,0)),""),"")</f>
        <v/>
      </c>
      <c r="H175" s="610" t="str">
        <f>IFERROR(IF(INDEX('Outcome Indicators - Section C'!H$10:H$26,MATCH('Print View'!$A175,'Outcome Indicators - Section C'!$A$10:$A$26,0))&lt;&gt;"",INDEX('Outcome Indicators - Section C'!H$10:H$26,MATCH('Print View'!$A175,'Outcome Indicators - Section C'!$A$10:$A$26,0)),""),"")</f>
        <v/>
      </c>
      <c r="I175" s="612" t="str">
        <f>IFERROR(IF(INDEX('Outcome Indicators - Section C'!A$10:A$26,MATCH('Print View'!$A175,'Outcome Indicators - Section C'!$A$10:$A$26,0))&lt;&gt;"",INDEX('Outcome Indicators - Section C'!A$10:A$26,MATCH('Print View'!$A175,'Outcome Indicators - Section C'!$A$10:$A$26,0)),""),"")</f>
        <v/>
      </c>
      <c r="J175" s="312" t="str">
        <f t="array" ref="J175">IFERROR(IF(INDEX('Outcome Indicators - Section C'!D$30:D$121,MATCH('Print View'!$A175&amp;'Print View'!$J$81,'Outcome Indicators - Section C'!$A$30:$A$121&amp;'Outcome Indicators - Section C'!$C$30:$C$121,0))&lt;&gt;"",INDEX('Outcome Indicators - Section C'!D$30:D$121,MATCH('Print View'!$A175&amp;'Print View'!$J$81,'Outcome Indicators - Section C'!$A$30:$A$121&amp;'Outcome Indicators - Section C'!$C$30:$C$121,0)),""),"")</f>
        <v/>
      </c>
      <c r="K175" s="656" t="str">
        <f t="array" ref="K175">IFERROR(IF(INDEX('Outcome Indicators - Section C'!F$30:F$121,MATCH('Print View'!$A175&amp;'Print View'!$J$81,'Outcome Indicators - Section C'!$A$30:$A$121&amp;'Outcome Indicators - Section C'!$C$30:$C$121,0))&lt;&gt;"",INDEX('Outcome Indicators - Section C'!F$30:F$121,MATCH('Print View'!$A175&amp;'Print View'!$J$81,'Outcome Indicators - Section C'!$A$30:$A$121&amp;'Outcome Indicators - Section C'!$C$30:$C$121,0)),""),"")</f>
        <v/>
      </c>
      <c r="L175" s="658" t="str">
        <f t="array" ref="L175">IFERROR(IF(INDEX('Outcome Indicators - Section C'!G$30:G$121,MATCH('Print View'!$A175&amp;'Print View'!$J$81,'Outcome Indicators - Section C'!$A$30:$A$121&amp;'Outcome Indicators - Section C'!$C$30:$C$121,0))&lt;&gt;"",INDEX('Outcome Indicators - Section C'!G$30:G$121,MATCH('Print View'!$A175&amp;'Print View'!$J$81,'Outcome Indicators - Section C'!$A$30:$A$121&amp;'Outcome Indicators - Section C'!$C$30:$C$121,0)),""),"")</f>
        <v/>
      </c>
      <c r="M175" s="660" t="str">
        <f t="array" ref="M175">IFERROR(IF(INDEX('Outcome Indicators - Section C'!H$30:H$121,MATCH('Print View'!$A175&amp;'Print View'!$J$81,'Outcome Indicators - Section C'!$A$30:$A$121&amp;'Outcome Indicators - Section C'!$C$30:$C$121,0))&lt;&gt;"",INDEX('Outcome Indicators - Section C'!H$30:H$121,MATCH('Print View'!$A175&amp;'Print View'!$J$81,'Outcome Indicators - Section C'!$A$30:$A$121&amp;'Outcome Indicators - Section C'!$C$30:$C$121,0)),""),"")</f>
        <v/>
      </c>
      <c r="N175" s="312" t="str">
        <f t="array" ref="N175">IFERROR(IF(INDEX('Outcome Indicators - Section C'!D$30:D$121,MATCH('Print View'!$A175&amp;'Print View'!$N$81,'Outcome Indicators - Section C'!$A$30:$A$121&amp;'Outcome Indicators - Section C'!$C$30:$C$121,0))&lt;&gt;"",INDEX('Outcome Indicators - Section C'!D$30:D$121,MATCH('Print View'!$A175&amp;'Print View'!$N$81,'Outcome Indicators - Section C'!$A$30:$A$121&amp;'Outcome Indicators - Section C'!$C$30:$C$121,0)),""),"")</f>
        <v/>
      </c>
      <c r="O175" s="656" t="str">
        <f t="array" ref="O175">IFERROR(IF(INDEX('Outcome Indicators - Section C'!F$30:F$121,MATCH('Print View'!$A175&amp;'Print View'!$N$81,'Outcome Indicators - Section C'!$A$30:$A$121&amp;'Outcome Indicators - Section C'!$C$30:$C$121,0))&lt;&gt;"",INDEX('Outcome Indicators - Section C'!F$30:F$121,MATCH('Print View'!$A175&amp;'Print View'!$N$81,'Outcome Indicators - Section C'!$A$30:$A$121&amp;'Outcome Indicators - Section C'!$C$30:$C$121,0)),""),"")</f>
        <v/>
      </c>
      <c r="P175" s="658" t="str">
        <f t="array" ref="P175">IFERROR(IF(INDEX('Outcome Indicators - Section C'!G$30:G$121,MATCH('Print View'!$A175&amp;'Print View'!$N$81,'Outcome Indicators - Section C'!$A$30:$A$121&amp;'Outcome Indicators - Section C'!$C$30:$C$121,0))&lt;&gt;"",INDEX('Outcome Indicators - Section C'!G$30:G$121,MATCH('Print View'!$A175&amp;'Print View'!$N$81,'Outcome Indicators - Section C'!$A$30:$A$121&amp;'Outcome Indicators - Section C'!$C$30:$C$121,0)),""),"")</f>
        <v/>
      </c>
      <c r="Q175" s="660" t="str">
        <f t="array" ref="Q175">IFERROR(IF(INDEX('Outcome Indicators - Section C'!H$30:H$121,MATCH('Print View'!$A175&amp;'Print View'!$N$81,'Outcome Indicators - Section C'!$A$30:$A$121&amp;'Outcome Indicators - Section C'!$C$30:$C$121,0))&lt;&gt;"",INDEX('Outcome Indicators - Section C'!H$30:H$121,MATCH('Print View'!$A175&amp;'Print View'!$N$81,'Outcome Indicators - Section C'!$A$30:$A$121&amp;'Outcome Indicators - Section C'!$C$30:$C$121,0)),""),"")</f>
        <v/>
      </c>
      <c r="R175" s="312" t="str">
        <f t="array" ref="R175">IFERROR(IF(INDEX('Outcome Indicators - Section C'!D$30:D$121,MATCH('Print View'!$A175&amp;'Print View'!$R$81,'Outcome Indicators - Section C'!$A$30:$A$121&amp;'Outcome Indicators - Section C'!$C$30:$C$121,0))&lt;&gt;"",INDEX('Outcome Indicators - Section C'!D$30:D$121,MATCH('Print View'!$A175&amp;'Print View'!$R$81,'Outcome Indicators - Section C'!$A$30:$A$121&amp;'Outcome Indicators - Section C'!$C$30:$C$121,0)),""),"")</f>
        <v/>
      </c>
      <c r="S175" s="656" t="str">
        <f t="array" ref="S175">IFERROR(IF(INDEX('Outcome Indicators - Section C'!F$30:F$121,MATCH('Print View'!$A175&amp;'Print View'!$R$81,'Outcome Indicators - Section C'!$A$30:$A$121&amp;'Outcome Indicators - Section C'!$C$30:$C$121,0))&lt;&gt;"",INDEX('Outcome Indicators - Section C'!F$30:F$121,MATCH('Print View'!$A175&amp;'Print View'!$R$81,'Outcome Indicators - Section C'!$A$30:$A$121&amp;'Outcome Indicators - Section C'!$C$30:$C$121,0)),""),"")</f>
        <v/>
      </c>
      <c r="T175" s="658" t="str">
        <f t="array" ref="T175">IFERROR(IF(INDEX('Outcome Indicators - Section C'!G$30:G$121,MATCH('Print View'!$A175&amp;'Print View'!$R$81,'Outcome Indicators - Section C'!$A$30:$A$121&amp;'Outcome Indicators - Section C'!$C$30:$C$121,0))&lt;&gt;"",INDEX('Outcome Indicators - Section C'!G$30:G$121,MATCH('Print View'!$A175&amp;'Print View'!$R$81,'Outcome Indicators - Section C'!$A$30:$A$121&amp;'Outcome Indicators - Section C'!$C$30:$C$121,0)),""),"")</f>
        <v/>
      </c>
      <c r="U175" s="660" t="str">
        <f t="array" ref="U175">IFERROR(IF(INDEX('Outcome Indicators - Section C'!H$30:H$121,MATCH('Print View'!$A175&amp;'Print View'!$R$81,'Outcome Indicators - Section C'!$A$30:$A$121&amp;'Outcome Indicators - Section C'!$C$30:$C$121,0))&lt;&gt;"",INDEX('Outcome Indicators - Section C'!H$30:H$121,MATCH('Print View'!$A175&amp;'Print View'!$R$81,'Outcome Indicators - Section C'!$A$30:$A$121&amp;'Outcome Indicators - Section C'!$C$30:$C$121,0)),""),"")</f>
        <v/>
      </c>
      <c r="V175" s="312" t="str">
        <f t="array" ref="V175">IFERROR(IF(INDEX('Outcome Indicators - Section C'!D$30:D$121,MATCH('Print View'!$A175&amp;'Print View'!$V$81,'Outcome Indicators - Section C'!$A$30:$A$121&amp;'Outcome Indicators - Section C'!$C$30:$C$121,0))&lt;&gt;"",INDEX('Outcome Indicators - Section C'!D$30:D$121,MATCH('Print View'!$A175&amp;'Print View'!$V$81,'Outcome Indicators - Section C'!$A$30:$A$121&amp;'Outcome Indicators - Section C'!$C$30:$C$121,0)),""),"")</f>
        <v/>
      </c>
      <c r="W175" s="656" t="str">
        <f t="array" ref="W175">IFERROR(IF(INDEX('Outcome Indicators - Section C'!F$30:F$121,MATCH('Print View'!$A175&amp;'Print View'!$V$81,'Outcome Indicators - Section C'!$A$30:$A$121&amp;'Outcome Indicators - Section C'!$C$30:$C$121,0))&lt;&gt;"",INDEX('Outcome Indicators - Section C'!F$30:F$121,MATCH('Print View'!$A175&amp;'Print View'!$V$81,'Outcome Indicators - Section C'!$A$30:$A$121&amp;'Outcome Indicators - Section C'!$C$30:$C$121,0)),""),"")</f>
        <v/>
      </c>
      <c r="X175" s="658" t="str">
        <f t="array" ref="X175">IFERROR(IF(INDEX('Outcome Indicators - Section C'!G$30:G$121,MATCH('Print View'!$A175&amp;'Print View'!$V$81,'Outcome Indicators - Section C'!$A$30:$A$121&amp;'Outcome Indicators - Section C'!$C$30:$C$121,0))&lt;&gt;"",INDEX('Outcome Indicators - Section C'!G$30:G$121,MATCH('Print View'!$A175&amp;'Print View'!$V$81,'Outcome Indicators - Section C'!$A$30:$A$121&amp;'Outcome Indicators - Section C'!$C$30:$C$121,0)),""),"")</f>
        <v/>
      </c>
      <c r="Y175" s="660" t="str">
        <f t="array" ref="Y175">IFERROR(IF(INDEX('Outcome Indicators - Section C'!H$30:H$121,MATCH('Print View'!$A175&amp;'Print View'!$V$81,'Outcome Indicators - Section C'!$A$30:$A$121&amp;'Outcome Indicators - Section C'!$C$30:$C$121,0))&lt;&gt;"",INDEX('Outcome Indicators - Section C'!H$30:H$121,MATCH('Print View'!$A175&amp;'Print View'!$V$81,'Outcome Indicators - Section C'!$A$30:$A$121&amp;'Outcome Indicators - Section C'!$C$30:$C$121,0)),""),"")</f>
        <v/>
      </c>
      <c r="Z175" s="312" t="str">
        <f t="array" ref="Z175">IFERROR(IF(INDEX('Outcome Indicators - Section C'!D$30:D$121,MATCH('Print View'!$A175&amp;'Print View'!$Z$81,'Outcome Indicators - Section C'!$A$30:$A$121&amp;'Outcome Indicators - Section C'!$C$30:$C$121,0))&lt;&gt;"",INDEX('Outcome Indicators - Section C'!D$30:D$121,MATCH('Print View'!$A175&amp;'Print View'!$Z$81,'Outcome Indicators - Section C'!$A$30:$A$121&amp;'Outcome Indicators - Section C'!$C$30:$C$121,0)),""),"")</f>
        <v/>
      </c>
      <c r="AA175" s="656" t="str">
        <f t="array" ref="AA175">IFERROR(IF(INDEX('Outcome Indicators - Section C'!F$30:F$121,MATCH('Print View'!$A175&amp;'Print View'!$Z$81,'Outcome Indicators - Section C'!$A$30:$A$121&amp;'Outcome Indicators - Section C'!$C$30:$C$121,0))&lt;&gt;"",INDEX('Outcome Indicators - Section C'!F$30:F$121,MATCH('Print View'!$A175&amp;'Print View'!$Z$81,'Outcome Indicators - Section C'!$A$30:$A$121&amp;'Outcome Indicators - Section C'!$C$30:$C$121,0)),""),"")</f>
        <v/>
      </c>
      <c r="AB175" s="658" t="str">
        <f t="array" ref="AB175">IFERROR(IF(INDEX('Outcome Indicators - Section C'!G$30:G$121,MATCH('Print View'!$A175&amp;'Print View'!$Z$81,'Outcome Indicators - Section C'!$A$30:$A$121&amp;'Outcome Indicators - Section C'!$C$30:$C$121,0))&lt;&gt;"",INDEX('Outcome Indicators - Section C'!G$30:G$121,MATCH('Print View'!$A175&amp;'Print View'!$Z$81,'Outcome Indicators - Section C'!$A$30:$A$121&amp;'Outcome Indicators - Section C'!$C$30:$C$121,0)),""),"")</f>
        <v/>
      </c>
      <c r="AC175" s="660" t="str">
        <f t="array" ref="AC175">IFERROR(IF(INDEX('Outcome Indicators - Section C'!H$30:H$121,MATCH('Print View'!$A175&amp;'Print View'!$Z$81,'Outcome Indicators - Section C'!$A$30:$A$121&amp;'Outcome Indicators - Section C'!$C$30:$C$121,0))&lt;&gt;"",INDEX('Outcome Indicators - Section C'!H$30:H$121,MATCH('Print View'!$A175&amp;'Print View'!$Z$81,'Outcome Indicators - Section C'!$A$30:$A$121&amp;'Outcome Indicators - Section C'!$C$30:$C$121,0)),""),"")</f>
        <v/>
      </c>
      <c r="AD175" s="278"/>
      <c r="AE175" s="260"/>
      <c r="AF175" s="260"/>
      <c r="AG175" s="260"/>
      <c r="AH175" s="260"/>
      <c r="AI175" s="260"/>
      <c r="AJ175" s="261"/>
    </row>
    <row r="176" spans="1:36" s="229" customFormat="1" ht="15.75" customHeight="1" x14ac:dyDescent="0.3">
      <c r="A176" s="609"/>
      <c r="B176" s="611"/>
      <c r="C176" s="611"/>
      <c r="D176" s="611"/>
      <c r="E176" s="611"/>
      <c r="F176" s="611"/>
      <c r="G176" s="611"/>
      <c r="H176" s="611"/>
      <c r="I176" s="613"/>
      <c r="J176" s="313" t="str">
        <f t="array" ref="J176">IFERROR(IF(INDEX('Outcome Indicators - Section C'!E$30:E$121,MATCH('Print View'!$A175&amp;'Print View'!$J$81,'Outcome Indicators - Section C'!$A$30:$A$121&amp;'Outcome Indicators - Section C'!$C$30:$C$121,0))&lt;&gt;"",INDEX('Outcome Indicators - Section C'!E$30:E$121,MATCH('Print View'!$A175&amp;'Print View'!$J$81,'Outcome Indicators - Section C'!$A$30:$A$121&amp;'Outcome Indicators - Section C'!$C$30:$C$121,0)),""),"")</f>
        <v/>
      </c>
      <c r="K176" s="657"/>
      <c r="L176" s="659"/>
      <c r="M176" s="661"/>
      <c r="N176" s="313" t="str">
        <f t="array" ref="N176">IFERROR(IF(INDEX('Outcome Indicators - Section C'!E$30:E$121,MATCH('Print View'!$A175&amp;'Print View'!$N$81,'Outcome Indicators - Section C'!$A$30:$A$121&amp;'Outcome Indicators - Section C'!$C$30:$C$121,0))&lt;&gt;"",INDEX('Outcome Indicators - Section C'!E$30:E$121,MATCH('Print View'!$A175&amp;'Print View'!$N$81,'Outcome Indicators - Section C'!$A$30:$A$121&amp;'Outcome Indicators - Section C'!$C$30:$C$121,0)),""),"")</f>
        <v/>
      </c>
      <c r="O176" s="657"/>
      <c r="P176" s="659"/>
      <c r="Q176" s="661"/>
      <c r="R176" s="313" t="str">
        <f t="array" ref="R176">IFERROR(IF(INDEX('Outcome Indicators - Section C'!E$30:E$121,MATCH('Print View'!$A175&amp;'Print View'!$R$81,'Outcome Indicators - Section C'!$A$30:$A$121&amp;'Outcome Indicators - Section C'!$C$30:$C$121,0))&lt;&gt;"",INDEX('Outcome Indicators - Section C'!E$30:E$121,MATCH('Print View'!$A175&amp;'Print View'!$R$81,'Outcome Indicators - Section C'!$A$30:$A$121&amp;'Outcome Indicators - Section C'!$C$30:$C$121,0)),""),"")</f>
        <v/>
      </c>
      <c r="S176" s="657"/>
      <c r="T176" s="659"/>
      <c r="U176" s="661"/>
      <c r="V176" s="313" t="str">
        <f t="array" ref="V176">IFERROR(IF(INDEX('Outcome Indicators - Section C'!E$30:E$121,MATCH('Print View'!$A175&amp;'Print View'!$V$81,'Outcome Indicators - Section C'!$A$30:$A$121&amp;'Outcome Indicators - Section C'!$C$30:$C$121,0))&lt;&gt;"",INDEX('Outcome Indicators - Section C'!E$30:E$121,MATCH('Print View'!$A175&amp;'Print View'!$V$81,'Outcome Indicators - Section C'!$A$30:$A$121&amp;'Outcome Indicators - Section C'!$C$30:$C$121,0)),""),"")</f>
        <v/>
      </c>
      <c r="W176" s="657"/>
      <c r="X176" s="659"/>
      <c r="Y176" s="661"/>
      <c r="Z176" s="313" t="str">
        <f t="array" ref="Z176">IFERROR(IF(INDEX('Outcome Indicators - Section C'!E$30:E$121,MATCH('Print View'!$A175&amp;'Print View'!$Z$81,'Outcome Indicators - Section C'!$A$30:$A$121&amp;'Outcome Indicators - Section C'!$C$30:$C$121,0))&lt;&gt;"",INDEX('Outcome Indicators - Section C'!E$30:E$121,MATCH('Print View'!$A175&amp;'Print View'!$Z$81,'Outcome Indicators - Section C'!$A$30:$A$121&amp;'Outcome Indicators - Section C'!$C$30:$C$121,0)),""),"")</f>
        <v/>
      </c>
      <c r="AA176" s="657"/>
      <c r="AB176" s="659"/>
      <c r="AC176" s="661"/>
      <c r="AD176" s="279"/>
      <c r="AE176" s="262"/>
      <c r="AF176" s="262"/>
      <c r="AG176" s="262"/>
      <c r="AH176" s="262"/>
      <c r="AI176" s="262"/>
      <c r="AJ176" s="263"/>
    </row>
    <row r="177" spans="1:36" s="229" customFormat="1" ht="15.75" customHeight="1" x14ac:dyDescent="0.55000000000000004">
      <c r="A177" s="653">
        <v>29</v>
      </c>
      <c r="B177" s="662"/>
      <c r="C177" s="662"/>
      <c r="D177" s="662"/>
      <c r="E177" s="662"/>
      <c r="F177" s="662"/>
      <c r="G177" s="662"/>
      <c r="H177" s="662"/>
      <c r="I177" s="666"/>
      <c r="J177" s="284"/>
      <c r="K177" s="603"/>
      <c r="L177" s="605"/>
      <c r="M177" s="607"/>
      <c r="N177" s="284"/>
      <c r="O177" s="603"/>
      <c r="P177" s="605"/>
      <c r="Q177" s="607"/>
      <c r="R177" s="284"/>
      <c r="S177" s="603"/>
      <c r="T177" s="605"/>
      <c r="U177" s="607"/>
      <c r="V177" s="284"/>
      <c r="W177" s="603"/>
      <c r="X177" s="605"/>
      <c r="Y177" s="607"/>
      <c r="Z177" s="284"/>
      <c r="AA177" s="603"/>
      <c r="AB177" s="605"/>
      <c r="AC177" s="607"/>
      <c r="AD177" s="280"/>
      <c r="AE177" s="255"/>
      <c r="AF177" s="255"/>
      <c r="AG177" s="255"/>
      <c r="AH177" s="255"/>
      <c r="AI177" s="268"/>
      <c r="AJ177" s="668"/>
    </row>
    <row r="178" spans="1:36" s="229" customFormat="1" ht="15.75" customHeight="1" x14ac:dyDescent="0.3">
      <c r="A178" s="653"/>
      <c r="B178" s="663"/>
      <c r="C178" s="663"/>
      <c r="D178" s="663"/>
      <c r="E178" s="663"/>
      <c r="F178" s="663"/>
      <c r="G178" s="663"/>
      <c r="H178" s="663"/>
      <c r="I178" s="667"/>
      <c r="J178" s="285"/>
      <c r="K178" s="604"/>
      <c r="L178" s="606"/>
      <c r="M178" s="608"/>
      <c r="N178" s="285"/>
      <c r="O178" s="604"/>
      <c r="P178" s="606"/>
      <c r="Q178" s="608"/>
      <c r="R178" s="285"/>
      <c r="S178" s="604"/>
      <c r="T178" s="606"/>
      <c r="U178" s="608"/>
      <c r="V178" s="285"/>
      <c r="W178" s="604"/>
      <c r="X178" s="606"/>
      <c r="Y178" s="608"/>
      <c r="Z178" s="285"/>
      <c r="AA178" s="604"/>
      <c r="AB178" s="606"/>
      <c r="AC178" s="608"/>
      <c r="AD178" s="277"/>
      <c r="AE178" s="258"/>
      <c r="AF178" s="258"/>
      <c r="AG178" s="258"/>
      <c r="AH178" s="258"/>
      <c r="AI178" s="268"/>
      <c r="AJ178" s="668"/>
    </row>
    <row r="179" spans="1:36" s="229" customFormat="1" ht="28.8" x14ac:dyDescent="0.55000000000000004">
      <c r="A179" s="609">
        <v>30</v>
      </c>
      <c r="B179" s="676" t="str">
        <f>IFERROR(IF(INDEX('Outcome Indicators - Section C'!B$10:B$26,MATCH('Print View'!$A179,'Outcome Indicators - Section C'!$A$10:$A$26,0))&lt;&gt;"",INDEX('Outcome Indicators - Section C'!B$10:B$26,MATCH('Print View'!$A179,'Outcome Indicators - Section C'!$A$10:$A$26,0)),""),"")</f>
        <v/>
      </c>
      <c r="C179" s="676" t="str">
        <f>IFERROR(IF(INDEX('Outcome Indicators - Section C'!C$10:C$26,MATCH('Print View'!$A179,'Outcome Indicators - Section C'!$A$10:$A$26,0))&lt;&gt;"",INDEX('Outcome Indicators - Section C'!C$10:C$26,MATCH('Print View'!$A179,'Outcome Indicators - Section C'!$A$10:$A$26,0)),""),"")</f>
        <v/>
      </c>
      <c r="D179" s="676" t="str">
        <f>IFERROR(IF(INDEX('Outcome Indicators - Section C'!D$10:D$26,MATCH('Print View'!$A179,'Outcome Indicators - Section C'!$A$10:$A$26,0))&lt;&gt;"",INDEX('Outcome Indicators - Section C'!D$10:D$26,MATCH('Print View'!$A179,'Outcome Indicators - Section C'!$A$10:$A$26,0)),""),"")</f>
        <v/>
      </c>
      <c r="E179" s="676" t="str">
        <f>IFERROR(IF(INDEX('Outcome Indicators - Section C'!E$10:E$26,MATCH('Print View'!$A179,'Outcome Indicators - Section C'!$A$10:$A$26,0))&lt;&gt;"",INDEX('Outcome Indicators - Section C'!E$10:E$26,MATCH('Print View'!$A179,'Outcome Indicators - Section C'!$A$10:$A$26,0)),""),"")</f>
        <v/>
      </c>
      <c r="F179" s="676" t="str">
        <f>IFERROR(IF(INDEX('Outcome Indicators - Section C'!F$10:F$26,MATCH('Print View'!$A179,'Outcome Indicators - Section C'!$A$10:$A$26,0))&lt;&gt;"",INDEX('Outcome Indicators - Section C'!F$10:F$26,MATCH('Print View'!$A179,'Outcome Indicators - Section C'!$A$10:$A$26,0)),""),"")</f>
        <v/>
      </c>
      <c r="G179" s="676" t="str">
        <f>IFERROR(IF(INDEX('Outcome Indicators - Section C'!G$10:G$26,MATCH('Print View'!$A179,'Outcome Indicators - Section C'!$A$10:$A$26,0))&lt;&gt;"",INDEX('Outcome Indicators - Section C'!G$10:G$26,MATCH('Print View'!$A179,'Outcome Indicators - Section C'!$A$10:$A$26,0)),""),"")</f>
        <v/>
      </c>
      <c r="H179" s="676" t="str">
        <f>IFERROR(IF(INDEX('Outcome Indicators - Section C'!H$10:H$26,MATCH('Print View'!$A179,'Outcome Indicators - Section C'!$A$10:$A$26,0))&lt;&gt;"",INDEX('Outcome Indicators - Section C'!H$10:H$26,MATCH('Print View'!$A179,'Outcome Indicators - Section C'!$A$10:$A$26,0)),""),"")</f>
        <v/>
      </c>
      <c r="I179" s="660" t="str">
        <f>IFERROR(IF(INDEX('Outcome Indicators - Section C'!A$10:A$26,MATCH('Print View'!$A179,'Outcome Indicators - Section C'!$A$10:$A$26,0))&lt;&gt;"",INDEX('Outcome Indicators - Section C'!A$10:A$26,MATCH('Print View'!$A179,'Outcome Indicators - Section C'!$A$10:$A$26,0)),""),"")</f>
        <v/>
      </c>
      <c r="J179" s="312" t="str">
        <f t="array" ref="J179">IFERROR(IF(INDEX('Outcome Indicators - Section C'!D$30:D$121,MATCH('Print View'!$A179&amp;'Print View'!$J$81,'Outcome Indicators - Section C'!$A$30:$A$121&amp;'Outcome Indicators - Section C'!$C$30:$C$121,0))&lt;&gt;"",INDEX('Outcome Indicators - Section C'!D$30:D$121,MATCH('Print View'!$A179&amp;'Print View'!$J$81,'Outcome Indicators - Section C'!$A$30:$A$121&amp;'Outcome Indicators - Section C'!$C$30:$C$121,0)),""),"")</f>
        <v/>
      </c>
      <c r="K179" s="656" t="str">
        <f t="array" ref="K179">IFERROR(IF(INDEX('Outcome Indicators - Section C'!F$30:F$121,MATCH('Print View'!$A179&amp;'Print View'!$J$81,'Outcome Indicators - Section C'!$A$30:$A$121&amp;'Outcome Indicators - Section C'!$C$30:$C$121,0))&lt;&gt;"",INDEX('Outcome Indicators - Section C'!F$30:F$121,MATCH('Print View'!$A179&amp;'Print View'!$J$81,'Outcome Indicators - Section C'!$A$30:$A$121&amp;'Outcome Indicators - Section C'!$C$30:$C$121,0)),""),"")</f>
        <v/>
      </c>
      <c r="L179" s="658" t="str">
        <f t="array" ref="L179">IFERROR(IF(INDEX('Outcome Indicators - Section C'!G$30:G$121,MATCH('Print View'!$A179&amp;'Print View'!$J$81,'Outcome Indicators - Section C'!$A$30:$A$121&amp;'Outcome Indicators - Section C'!$C$30:$C$121,0))&lt;&gt;"",INDEX('Outcome Indicators - Section C'!G$30:G$121,MATCH('Print View'!$A179&amp;'Print View'!$J$81,'Outcome Indicators - Section C'!$A$30:$A$121&amp;'Outcome Indicators - Section C'!$C$30:$C$121,0)),""),"")</f>
        <v/>
      </c>
      <c r="M179" s="660" t="str">
        <f t="array" ref="M179">IFERROR(IF(INDEX('Outcome Indicators - Section C'!H$30:H$121,MATCH('Print View'!$A179&amp;'Print View'!$J$81,'Outcome Indicators - Section C'!$A$30:$A$121&amp;'Outcome Indicators - Section C'!$C$30:$C$121,0))&lt;&gt;"",INDEX('Outcome Indicators - Section C'!H$30:H$121,MATCH('Print View'!$A179&amp;'Print View'!$J$81,'Outcome Indicators - Section C'!$A$30:$A$121&amp;'Outcome Indicators - Section C'!$C$30:$C$121,0)),""),"")</f>
        <v/>
      </c>
      <c r="N179" s="312" t="str">
        <f t="array" ref="N179">IFERROR(IF(INDEX('Outcome Indicators - Section C'!D$30:D$121,MATCH('Print View'!$A179&amp;'Print View'!$N$81,'Outcome Indicators - Section C'!$A$30:$A$121&amp;'Outcome Indicators - Section C'!$C$30:$C$121,0))&lt;&gt;"",INDEX('Outcome Indicators - Section C'!D$30:D$121,MATCH('Print View'!$A179&amp;'Print View'!$N$81,'Outcome Indicators - Section C'!$A$30:$A$121&amp;'Outcome Indicators - Section C'!$C$30:$C$121,0)),""),"")</f>
        <v/>
      </c>
      <c r="O179" s="656" t="str">
        <f t="array" ref="O179">IFERROR(IF(INDEX('Outcome Indicators - Section C'!F$30:F$121,MATCH('Print View'!$A179&amp;'Print View'!$N$81,'Outcome Indicators - Section C'!$A$30:$A$121&amp;'Outcome Indicators - Section C'!$C$30:$C$121,0))&lt;&gt;"",INDEX('Outcome Indicators - Section C'!F$30:F$121,MATCH('Print View'!$A179&amp;'Print View'!$N$81,'Outcome Indicators - Section C'!$A$30:$A$121&amp;'Outcome Indicators - Section C'!$C$30:$C$121,0)),""),"")</f>
        <v/>
      </c>
      <c r="P179" s="658" t="str">
        <f t="array" ref="P179">IFERROR(IF(INDEX('Outcome Indicators - Section C'!G$30:G$121,MATCH('Print View'!$A179&amp;'Print View'!$N$81,'Outcome Indicators - Section C'!$A$30:$A$121&amp;'Outcome Indicators - Section C'!$C$30:$C$121,0))&lt;&gt;"",INDEX('Outcome Indicators - Section C'!G$30:G$121,MATCH('Print View'!$A179&amp;'Print View'!$N$81,'Outcome Indicators - Section C'!$A$30:$A$121&amp;'Outcome Indicators - Section C'!$C$30:$C$121,0)),""),"")</f>
        <v/>
      </c>
      <c r="Q179" s="660" t="str">
        <f t="array" ref="Q179">IFERROR(IF(INDEX('Outcome Indicators - Section C'!H$30:H$121,MATCH('Print View'!$A179&amp;'Print View'!$N$81,'Outcome Indicators - Section C'!$A$30:$A$121&amp;'Outcome Indicators - Section C'!$C$30:$C$121,0))&lt;&gt;"",INDEX('Outcome Indicators - Section C'!H$30:H$121,MATCH('Print View'!$A179&amp;'Print View'!$N$81,'Outcome Indicators - Section C'!$A$30:$A$121&amp;'Outcome Indicators - Section C'!$C$30:$C$121,0)),""),"")</f>
        <v/>
      </c>
      <c r="R179" s="312" t="str">
        <f t="array" ref="R179">IFERROR(IF(INDEX('Outcome Indicators - Section C'!D$30:D$121,MATCH('Print View'!$A179&amp;'Print View'!$R$81,'Outcome Indicators - Section C'!$A$30:$A$121&amp;'Outcome Indicators - Section C'!$C$30:$C$121,0))&lt;&gt;"",INDEX('Outcome Indicators - Section C'!D$30:D$121,MATCH('Print View'!$A179&amp;'Print View'!$R$81,'Outcome Indicators - Section C'!$A$30:$A$121&amp;'Outcome Indicators - Section C'!$C$30:$C$121,0)),""),"")</f>
        <v/>
      </c>
      <c r="S179" s="656" t="str">
        <f t="array" ref="S179">IFERROR(IF(INDEX('Outcome Indicators - Section C'!F$30:F$121,MATCH('Print View'!$A179&amp;'Print View'!$R$81,'Outcome Indicators - Section C'!$A$30:$A$121&amp;'Outcome Indicators - Section C'!$C$30:$C$121,0))&lt;&gt;"",INDEX('Outcome Indicators - Section C'!F$30:F$121,MATCH('Print View'!$A179&amp;'Print View'!$R$81,'Outcome Indicators - Section C'!$A$30:$A$121&amp;'Outcome Indicators - Section C'!$C$30:$C$121,0)),""),"")</f>
        <v/>
      </c>
      <c r="T179" s="658" t="str">
        <f t="array" ref="T179">IFERROR(IF(INDEX('Outcome Indicators - Section C'!G$30:G$121,MATCH('Print View'!$A179&amp;'Print View'!$R$81,'Outcome Indicators - Section C'!$A$30:$A$121&amp;'Outcome Indicators - Section C'!$C$30:$C$121,0))&lt;&gt;"",INDEX('Outcome Indicators - Section C'!G$30:G$121,MATCH('Print View'!$A179&amp;'Print View'!$R$81,'Outcome Indicators - Section C'!$A$30:$A$121&amp;'Outcome Indicators - Section C'!$C$30:$C$121,0)),""),"")</f>
        <v/>
      </c>
      <c r="U179" s="660" t="str">
        <f t="array" ref="U179">IFERROR(IF(INDEX('Outcome Indicators - Section C'!H$30:H$121,MATCH('Print View'!$A179&amp;'Print View'!$R$81,'Outcome Indicators - Section C'!$A$30:$A$121&amp;'Outcome Indicators - Section C'!$C$30:$C$121,0))&lt;&gt;"",INDEX('Outcome Indicators - Section C'!H$30:H$121,MATCH('Print View'!$A179&amp;'Print View'!$R$81,'Outcome Indicators - Section C'!$A$30:$A$121&amp;'Outcome Indicators - Section C'!$C$30:$C$121,0)),""),"")</f>
        <v/>
      </c>
      <c r="V179" s="312" t="str">
        <f t="array" ref="V179">IFERROR(IF(INDEX('Outcome Indicators - Section C'!D$30:D$121,MATCH('Print View'!$A179&amp;'Print View'!$V$81,'Outcome Indicators - Section C'!$A$30:$A$121&amp;'Outcome Indicators - Section C'!$C$30:$C$121,0))&lt;&gt;"",INDEX('Outcome Indicators - Section C'!D$30:D$121,MATCH('Print View'!$A179&amp;'Print View'!$V$81,'Outcome Indicators - Section C'!$A$30:$A$121&amp;'Outcome Indicators - Section C'!$C$30:$C$121,0)),""),"")</f>
        <v/>
      </c>
      <c r="W179" s="656" t="str">
        <f t="array" ref="W179">IFERROR(IF(INDEX('Outcome Indicators - Section C'!F$30:F$121,MATCH('Print View'!$A179&amp;'Print View'!$V$81,'Outcome Indicators - Section C'!$A$30:$A$121&amp;'Outcome Indicators - Section C'!$C$30:$C$121,0))&lt;&gt;"",INDEX('Outcome Indicators - Section C'!F$30:F$121,MATCH('Print View'!$A179&amp;'Print View'!$V$81,'Outcome Indicators - Section C'!$A$30:$A$121&amp;'Outcome Indicators - Section C'!$C$30:$C$121,0)),""),"")</f>
        <v/>
      </c>
      <c r="X179" s="658" t="str">
        <f t="array" ref="X179">IFERROR(IF(INDEX('Outcome Indicators - Section C'!G$30:G$121,MATCH('Print View'!$A179&amp;'Print View'!$V$81,'Outcome Indicators - Section C'!$A$30:$A$121&amp;'Outcome Indicators - Section C'!$C$30:$C$121,0))&lt;&gt;"",INDEX('Outcome Indicators - Section C'!G$30:G$121,MATCH('Print View'!$A179&amp;'Print View'!$V$81,'Outcome Indicators - Section C'!$A$30:$A$121&amp;'Outcome Indicators - Section C'!$C$30:$C$121,0)),""),"")</f>
        <v/>
      </c>
      <c r="Y179" s="660" t="str">
        <f t="array" ref="Y179">IFERROR(IF(INDEX('Outcome Indicators - Section C'!H$30:H$121,MATCH('Print View'!$A179&amp;'Print View'!$V$81,'Outcome Indicators - Section C'!$A$30:$A$121&amp;'Outcome Indicators - Section C'!$C$30:$C$121,0))&lt;&gt;"",INDEX('Outcome Indicators - Section C'!H$30:H$121,MATCH('Print View'!$A179&amp;'Print View'!$V$81,'Outcome Indicators - Section C'!$A$30:$A$121&amp;'Outcome Indicators - Section C'!$C$30:$C$121,0)),""),"")</f>
        <v/>
      </c>
      <c r="Z179" s="312" t="str">
        <f t="array" ref="Z179">IFERROR(IF(INDEX('Outcome Indicators - Section C'!D$30:D$121,MATCH('Print View'!$A179&amp;'Print View'!$Z$81,'Outcome Indicators - Section C'!$A$30:$A$121&amp;'Outcome Indicators - Section C'!$C$30:$C$121,0))&lt;&gt;"",INDEX('Outcome Indicators - Section C'!D$30:D$121,MATCH('Print View'!$A179&amp;'Print View'!$Z$81,'Outcome Indicators - Section C'!$A$30:$A$121&amp;'Outcome Indicators - Section C'!$C$30:$C$121,0)),""),"")</f>
        <v/>
      </c>
      <c r="AA179" s="656" t="str">
        <f t="array" ref="AA179">IFERROR(IF(INDEX('Outcome Indicators - Section C'!F$30:F$121,MATCH('Print View'!$A179&amp;'Print View'!$Z$81,'Outcome Indicators - Section C'!$A$30:$A$121&amp;'Outcome Indicators - Section C'!$C$30:$C$121,0))&lt;&gt;"",INDEX('Outcome Indicators - Section C'!F$30:F$121,MATCH('Print View'!$A179&amp;'Print View'!$Z$81,'Outcome Indicators - Section C'!$A$30:$A$121&amp;'Outcome Indicators - Section C'!$C$30:$C$121,0)),""),"")</f>
        <v/>
      </c>
      <c r="AB179" s="658" t="str">
        <f t="array" ref="AB179">IFERROR(IF(INDEX('Outcome Indicators - Section C'!G$30:G$121,MATCH('Print View'!$A179&amp;'Print View'!$Z$81,'Outcome Indicators - Section C'!$A$30:$A$121&amp;'Outcome Indicators - Section C'!$C$30:$C$121,0))&lt;&gt;"",INDEX('Outcome Indicators - Section C'!G$30:G$121,MATCH('Print View'!$A179&amp;'Print View'!$Z$81,'Outcome Indicators - Section C'!$A$30:$A$121&amp;'Outcome Indicators - Section C'!$C$30:$C$121,0)),""),"")</f>
        <v/>
      </c>
      <c r="AC179" s="660" t="str">
        <f t="array" ref="AC179">IFERROR(IF(INDEX('Outcome Indicators - Section C'!H$30:H$121,MATCH('Print View'!$A179&amp;'Print View'!$Z$81,'Outcome Indicators - Section C'!$A$30:$A$121&amp;'Outcome Indicators - Section C'!$C$30:$C$121,0))&lt;&gt;"",INDEX('Outcome Indicators - Section C'!H$30:H$121,MATCH('Print View'!$A179&amp;'Print View'!$Z$81,'Outcome Indicators - Section C'!$A$30:$A$121&amp;'Outcome Indicators - Section C'!$C$30:$C$121,0)),""),"")</f>
        <v/>
      </c>
      <c r="AD179" s="314"/>
      <c r="AE179" s="315"/>
      <c r="AF179" s="315"/>
      <c r="AG179" s="315"/>
      <c r="AH179" s="315"/>
      <c r="AI179" s="316"/>
      <c r="AJ179" s="681"/>
    </row>
    <row r="180" spans="1:36" s="229" customFormat="1" ht="16.5" customHeight="1" thickBot="1" x14ac:dyDescent="0.35">
      <c r="A180" s="675"/>
      <c r="B180" s="677"/>
      <c r="C180" s="677"/>
      <c r="D180" s="677"/>
      <c r="E180" s="677"/>
      <c r="F180" s="677"/>
      <c r="G180" s="677"/>
      <c r="H180" s="677"/>
      <c r="I180" s="678"/>
      <c r="J180" s="320" t="str">
        <f t="array" ref="J180">IFERROR(IF(INDEX('Outcome Indicators - Section C'!E$30:E$121,MATCH('Print View'!$A179&amp;'Print View'!$J$81,'Outcome Indicators - Section C'!$A$30:$A$121&amp;'Outcome Indicators - Section C'!$C$30:$C$121,0))&lt;&gt;"",INDEX('Outcome Indicators - Section C'!E$30:E$121,MATCH('Print View'!$A179&amp;'Print View'!$J$81,'Outcome Indicators - Section C'!$A$30:$A$121&amp;'Outcome Indicators - Section C'!$C$30:$C$121,0)),""),"")</f>
        <v/>
      </c>
      <c r="K180" s="679"/>
      <c r="L180" s="680"/>
      <c r="M180" s="678"/>
      <c r="N180" s="320" t="str">
        <f t="array" ref="N180">IFERROR(IF(INDEX('Outcome Indicators - Section C'!E$30:E$121,MATCH('Print View'!$A179&amp;'Print View'!$N$81,'Outcome Indicators - Section C'!$A$30:$A$121&amp;'Outcome Indicators - Section C'!$C$30:$C$121,0))&lt;&gt;"",INDEX('Outcome Indicators - Section C'!E$30:E$121,MATCH('Print View'!$A179&amp;'Print View'!$N$81,'Outcome Indicators - Section C'!$A$30:$A$121&amp;'Outcome Indicators - Section C'!$C$30:$C$121,0)),""),"")</f>
        <v/>
      </c>
      <c r="O180" s="679"/>
      <c r="P180" s="680"/>
      <c r="Q180" s="678"/>
      <c r="R180" s="320" t="str">
        <f t="array" ref="R180">IFERROR(IF(INDEX('Outcome Indicators - Section C'!E$30:E$121,MATCH('Print View'!$A179&amp;'Print View'!$R$81,'Outcome Indicators - Section C'!$A$30:$A$121&amp;'Outcome Indicators - Section C'!$C$30:$C$121,0))&lt;&gt;"",INDEX('Outcome Indicators - Section C'!E$30:E$121,MATCH('Print View'!$A179&amp;'Print View'!$R$81,'Outcome Indicators - Section C'!$A$30:$A$121&amp;'Outcome Indicators - Section C'!$C$30:$C$121,0)),""),"")</f>
        <v/>
      </c>
      <c r="S180" s="679"/>
      <c r="T180" s="680"/>
      <c r="U180" s="678"/>
      <c r="V180" s="320" t="str">
        <f t="array" ref="V180">IFERROR(IF(INDEX('Outcome Indicators - Section C'!E$30:E$121,MATCH('Print View'!$A179&amp;'Print View'!$V$81,'Outcome Indicators - Section C'!$A$30:$A$121&amp;'Outcome Indicators - Section C'!$C$30:$C$121,0))&lt;&gt;"",INDEX('Outcome Indicators - Section C'!E$30:E$121,MATCH('Print View'!$A179&amp;'Print View'!$V$81,'Outcome Indicators - Section C'!$A$30:$A$121&amp;'Outcome Indicators - Section C'!$C$30:$C$121,0)),""),"")</f>
        <v/>
      </c>
      <c r="W180" s="679"/>
      <c r="X180" s="680"/>
      <c r="Y180" s="678"/>
      <c r="Z180" s="320" t="str">
        <f t="array" ref="Z180">IFERROR(IF(INDEX('Outcome Indicators - Section C'!E$30:E$121,MATCH('Print View'!$A179&amp;'Print View'!$Z$81,'Outcome Indicators - Section C'!$A$30:$A$121&amp;'Outcome Indicators - Section C'!$C$30:$C$121,0))&lt;&gt;"",INDEX('Outcome Indicators - Section C'!E$30:E$121,MATCH('Print View'!$A179&amp;'Print View'!$Z$81,'Outcome Indicators - Section C'!$A$30:$A$121&amp;'Outcome Indicators - Section C'!$C$30:$C$121,0)),""),"")</f>
        <v/>
      </c>
      <c r="AA180" s="679"/>
      <c r="AB180" s="680"/>
      <c r="AC180" s="678"/>
      <c r="AD180" s="317"/>
      <c r="AE180" s="318"/>
      <c r="AF180" s="318"/>
      <c r="AG180" s="318"/>
      <c r="AH180" s="318"/>
      <c r="AI180" s="319"/>
      <c r="AJ180" s="682"/>
    </row>
    <row r="181" spans="1:36" ht="23.4" x14ac:dyDescent="0.45">
      <c r="A181" s="230"/>
      <c r="B181" s="231"/>
      <c r="C181" s="231"/>
      <c r="D181" s="232"/>
      <c r="E181" s="232"/>
      <c r="F181" s="232"/>
      <c r="G181" s="232"/>
      <c r="H181" s="232"/>
      <c r="I181" s="232"/>
      <c r="J181" s="232"/>
      <c r="K181" s="232"/>
      <c r="L181" s="232"/>
      <c r="M181" s="232"/>
      <c r="N181" s="232"/>
    </row>
    <row r="182" spans="1:36" ht="16.2" thickBot="1" x14ac:dyDescent="0.35">
      <c r="J182" s="225"/>
    </row>
    <row r="183" spans="1:36" ht="46.8" thickBot="1" x14ac:dyDescent="0.35">
      <c r="A183" s="598" t="str">
        <f>'WPTM - Section F'!A6:AC6</f>
        <v>Key Activities</v>
      </c>
      <c r="B183" s="599"/>
      <c r="C183" s="599"/>
      <c r="D183" s="599"/>
      <c r="E183" s="599"/>
      <c r="F183" s="599"/>
      <c r="G183" s="599"/>
      <c r="H183" s="599"/>
      <c r="I183" s="600"/>
    </row>
    <row r="184" spans="1:36" ht="16.2" thickBot="1" x14ac:dyDescent="0.35"/>
    <row r="185" spans="1:36" ht="26.25" customHeight="1" x14ac:dyDescent="0.3">
      <c r="A185" s="601" t="str">
        <f>'WPTM - Section F'!A7</f>
        <v>Key Activity Number</v>
      </c>
      <c r="B185" s="601" t="str">
        <f>'WPTM - Section F'!B7</f>
        <v>Module</v>
      </c>
      <c r="C185" s="601" t="str">
        <f>'WPTM - Section F'!C7</f>
        <v>Intervention</v>
      </c>
      <c r="D185" s="601" t="str">
        <f>'WPTM - Section F'!D7</f>
        <v>Key Activity</v>
      </c>
      <c r="E185" s="601" t="str">
        <f>'WPTM - Section F'!E7</f>
        <v>Reponsible PR</v>
      </c>
      <c r="F185" s="601" t="str">
        <f>'WPTM - Section F'!W7</f>
        <v>Module Reference (Name)</v>
      </c>
      <c r="G185" s="234"/>
      <c r="H185" s="234"/>
      <c r="I185" s="234"/>
      <c r="J185" s="234"/>
      <c r="K185" s="234"/>
      <c r="L185" s="235"/>
      <c r="M185" s="236"/>
      <c r="N185" s="234"/>
      <c r="O185" s="234"/>
      <c r="P185" s="234"/>
      <c r="Q185" s="234"/>
      <c r="R185" s="234"/>
      <c r="S185" s="235"/>
      <c r="T185" s="236"/>
      <c r="U185" s="234"/>
      <c r="V185" s="234"/>
      <c r="W185" s="234"/>
      <c r="X185" s="234"/>
      <c r="Y185" s="234"/>
      <c r="Z185" s="235"/>
      <c r="AA185" s="236"/>
      <c r="AB185" s="234"/>
      <c r="AC185" s="234"/>
      <c r="AD185" s="234"/>
      <c r="AE185" s="234"/>
      <c r="AF185" s="234"/>
      <c r="AG185" s="235"/>
      <c r="AH185" s="237"/>
      <c r="AI185" s="596"/>
    </row>
    <row r="186" spans="1:36" ht="26.25" customHeight="1" x14ac:dyDescent="0.3">
      <c r="A186" s="602"/>
      <c r="B186" s="602"/>
      <c r="C186" s="602"/>
      <c r="D186" s="602"/>
      <c r="E186" s="602"/>
      <c r="F186" s="602"/>
      <c r="G186" s="238"/>
      <c r="H186" s="238"/>
      <c r="I186" s="239" t="s">
        <v>185</v>
      </c>
      <c r="J186" s="238"/>
      <c r="K186" s="238"/>
      <c r="L186" s="240"/>
      <c r="M186" s="241" t="s">
        <v>184</v>
      </c>
      <c r="N186" s="238"/>
      <c r="O186" s="238"/>
      <c r="P186" s="238" t="s">
        <v>185</v>
      </c>
      <c r="Q186" s="238"/>
      <c r="R186" s="238"/>
      <c r="S186" s="240"/>
      <c r="T186" s="242" t="s">
        <v>184</v>
      </c>
      <c r="U186" s="238"/>
      <c r="V186" s="238"/>
      <c r="W186" s="238" t="s">
        <v>185</v>
      </c>
      <c r="X186" s="238"/>
      <c r="Y186" s="238"/>
      <c r="Z186" s="240"/>
      <c r="AA186" s="241" t="s">
        <v>184</v>
      </c>
      <c r="AB186" s="238"/>
      <c r="AC186" s="238"/>
      <c r="AD186" s="238" t="s">
        <v>185</v>
      </c>
      <c r="AE186" s="238"/>
      <c r="AF186" s="238"/>
      <c r="AG186" s="240"/>
      <c r="AH186" s="243"/>
      <c r="AI186" s="597"/>
    </row>
    <row r="187" spans="1:36" x14ac:dyDescent="0.3">
      <c r="A187" s="244"/>
      <c r="B187" s="245"/>
      <c r="C187" s="245"/>
      <c r="D187" s="245"/>
      <c r="E187" s="246"/>
      <c r="F187" s="589"/>
      <c r="G187" s="589"/>
      <c r="H187" s="590"/>
      <c r="I187" s="591"/>
      <c r="J187" s="589"/>
      <c r="K187" s="589"/>
      <c r="L187" s="592"/>
      <c r="M187" s="588"/>
      <c r="N187" s="589"/>
      <c r="O187" s="590"/>
      <c r="P187" s="591"/>
      <c r="Q187" s="589"/>
      <c r="R187" s="589"/>
      <c r="S187" s="592"/>
      <c r="T187" s="588"/>
      <c r="U187" s="589"/>
      <c r="V187" s="590"/>
      <c r="W187" s="591"/>
      <c r="X187" s="589"/>
      <c r="Y187" s="589"/>
      <c r="Z187" s="592"/>
      <c r="AA187" s="588"/>
      <c r="AB187" s="589"/>
      <c r="AC187" s="590"/>
      <c r="AD187" s="591"/>
      <c r="AE187" s="589"/>
      <c r="AF187" s="589"/>
      <c r="AG187" s="592"/>
      <c r="AH187" s="247"/>
      <c r="AI187" s="248"/>
    </row>
    <row r="188" spans="1:36" x14ac:dyDescent="0.3">
      <c r="A188" s="244"/>
      <c r="B188" s="245"/>
      <c r="C188" s="245"/>
      <c r="D188" s="245"/>
      <c r="E188" s="246"/>
      <c r="F188" s="589"/>
      <c r="G188" s="589"/>
      <c r="H188" s="590"/>
      <c r="I188" s="591"/>
      <c r="J188" s="589"/>
      <c r="K188" s="589"/>
      <c r="L188" s="592"/>
      <c r="M188" s="588"/>
      <c r="N188" s="589"/>
      <c r="O188" s="590"/>
      <c r="P188" s="591"/>
      <c r="Q188" s="589"/>
      <c r="R188" s="589"/>
      <c r="S188" s="592"/>
      <c r="T188" s="588"/>
      <c r="U188" s="589"/>
      <c r="V188" s="590"/>
      <c r="W188" s="591"/>
      <c r="X188" s="589"/>
      <c r="Y188" s="589"/>
      <c r="Z188" s="592"/>
      <c r="AA188" s="588"/>
      <c r="AB188" s="589"/>
      <c r="AC188" s="590"/>
      <c r="AD188" s="591"/>
      <c r="AE188" s="589"/>
      <c r="AF188" s="589"/>
      <c r="AG188" s="592"/>
      <c r="AH188" s="247"/>
      <c r="AI188" s="248"/>
    </row>
    <row r="189" spans="1:36" x14ac:dyDescent="0.3">
      <c r="A189" s="244"/>
      <c r="B189" s="245"/>
      <c r="C189" s="245"/>
      <c r="D189" s="245"/>
      <c r="E189" s="246"/>
      <c r="F189" s="589"/>
      <c r="G189" s="589"/>
      <c r="H189" s="590"/>
      <c r="I189" s="591"/>
      <c r="J189" s="589"/>
      <c r="K189" s="589"/>
      <c r="L189" s="592"/>
      <c r="M189" s="588"/>
      <c r="N189" s="589"/>
      <c r="O189" s="590"/>
      <c r="P189" s="591"/>
      <c r="Q189" s="589"/>
      <c r="R189" s="589"/>
      <c r="S189" s="592"/>
      <c r="T189" s="588"/>
      <c r="U189" s="589"/>
      <c r="V189" s="590"/>
      <c r="W189" s="591"/>
      <c r="X189" s="589"/>
      <c r="Y189" s="589"/>
      <c r="Z189" s="592"/>
      <c r="AA189" s="588"/>
      <c r="AB189" s="589"/>
      <c r="AC189" s="590"/>
      <c r="AD189" s="591"/>
      <c r="AE189" s="589"/>
      <c r="AF189" s="589"/>
      <c r="AG189" s="592"/>
      <c r="AH189" s="247"/>
      <c r="AI189" s="248"/>
    </row>
    <row r="190" spans="1:36" x14ac:dyDescent="0.3">
      <c r="A190" s="244"/>
      <c r="B190" s="245"/>
      <c r="C190" s="245"/>
      <c r="D190" s="245"/>
      <c r="E190" s="246"/>
      <c r="F190" s="589"/>
      <c r="G190" s="589"/>
      <c r="H190" s="590"/>
      <c r="I190" s="591"/>
      <c r="J190" s="589"/>
      <c r="K190" s="589"/>
      <c r="L190" s="592"/>
      <c r="M190" s="588"/>
      <c r="N190" s="589"/>
      <c r="O190" s="590"/>
      <c r="P190" s="591"/>
      <c r="Q190" s="589"/>
      <c r="R190" s="589"/>
      <c r="S190" s="592"/>
      <c r="T190" s="588"/>
      <c r="U190" s="589"/>
      <c r="V190" s="590"/>
      <c r="W190" s="591"/>
      <c r="X190" s="589"/>
      <c r="Y190" s="589"/>
      <c r="Z190" s="592"/>
      <c r="AA190" s="588"/>
      <c r="AB190" s="589"/>
      <c r="AC190" s="590"/>
      <c r="AD190" s="591"/>
      <c r="AE190" s="589"/>
      <c r="AF190" s="589"/>
      <c r="AG190" s="592"/>
      <c r="AH190" s="247"/>
      <c r="AI190" s="248"/>
    </row>
    <row r="191" spans="1:36" x14ac:dyDescent="0.3">
      <c r="A191" s="244"/>
      <c r="B191" s="245"/>
      <c r="C191" s="245"/>
      <c r="D191" s="245"/>
      <c r="E191" s="246"/>
      <c r="F191" s="589"/>
      <c r="G191" s="589"/>
      <c r="H191" s="590"/>
      <c r="I191" s="591"/>
      <c r="J191" s="589"/>
      <c r="K191" s="589"/>
      <c r="L191" s="592"/>
      <c r="M191" s="588"/>
      <c r="N191" s="589"/>
      <c r="O191" s="590"/>
      <c r="P191" s="591"/>
      <c r="Q191" s="589"/>
      <c r="R191" s="589"/>
      <c r="S191" s="592"/>
      <c r="T191" s="588"/>
      <c r="U191" s="589"/>
      <c r="V191" s="590"/>
      <c r="W191" s="591"/>
      <c r="X191" s="589"/>
      <c r="Y191" s="589"/>
      <c r="Z191" s="592"/>
      <c r="AA191" s="588"/>
      <c r="AB191" s="589"/>
      <c r="AC191" s="590"/>
      <c r="AD191" s="591"/>
      <c r="AE191" s="589"/>
      <c r="AF191" s="589"/>
      <c r="AG191" s="592"/>
      <c r="AH191" s="247"/>
      <c r="AI191" s="248"/>
    </row>
    <row r="192" spans="1:36" x14ac:dyDescent="0.3">
      <c r="A192" s="244"/>
      <c r="B192" s="245"/>
      <c r="C192" s="245"/>
      <c r="D192" s="245"/>
      <c r="E192" s="246"/>
      <c r="F192" s="589"/>
      <c r="G192" s="589"/>
      <c r="H192" s="590"/>
      <c r="I192" s="591"/>
      <c r="J192" s="589"/>
      <c r="K192" s="589"/>
      <c r="L192" s="592"/>
      <c r="M192" s="588"/>
      <c r="N192" s="589"/>
      <c r="O192" s="590"/>
      <c r="P192" s="591"/>
      <c r="Q192" s="589"/>
      <c r="R192" s="589"/>
      <c r="S192" s="592"/>
      <c r="T192" s="588"/>
      <c r="U192" s="589"/>
      <c r="V192" s="590"/>
      <c r="W192" s="591"/>
      <c r="X192" s="589"/>
      <c r="Y192" s="589"/>
      <c r="Z192" s="592"/>
      <c r="AA192" s="588"/>
      <c r="AB192" s="589"/>
      <c r="AC192" s="590"/>
      <c r="AD192" s="591"/>
      <c r="AE192" s="589"/>
      <c r="AF192" s="589"/>
      <c r="AG192" s="592"/>
      <c r="AH192" s="247"/>
      <c r="AI192" s="248"/>
    </row>
    <row r="193" spans="1:35" x14ac:dyDescent="0.3">
      <c r="A193" s="244"/>
      <c r="B193" s="245"/>
      <c r="C193" s="245"/>
      <c r="D193" s="245"/>
      <c r="E193" s="246"/>
      <c r="F193" s="589"/>
      <c r="G193" s="589"/>
      <c r="H193" s="590"/>
      <c r="I193" s="591"/>
      <c r="J193" s="589"/>
      <c r="K193" s="589"/>
      <c r="L193" s="592"/>
      <c r="M193" s="588"/>
      <c r="N193" s="589"/>
      <c r="O193" s="590"/>
      <c r="P193" s="591"/>
      <c r="Q193" s="589"/>
      <c r="R193" s="589"/>
      <c r="S193" s="592"/>
      <c r="T193" s="588"/>
      <c r="U193" s="589"/>
      <c r="V193" s="590"/>
      <c r="W193" s="591"/>
      <c r="X193" s="589"/>
      <c r="Y193" s="589"/>
      <c r="Z193" s="592"/>
      <c r="AA193" s="588"/>
      <c r="AB193" s="589"/>
      <c r="AC193" s="590"/>
      <c r="AD193" s="591"/>
      <c r="AE193" s="589"/>
      <c r="AF193" s="589"/>
      <c r="AG193" s="592"/>
      <c r="AH193" s="247"/>
      <c r="AI193" s="248"/>
    </row>
    <row r="194" spans="1:35" x14ac:dyDescent="0.3">
      <c r="A194" s="244"/>
      <c r="B194" s="245"/>
      <c r="C194" s="245"/>
      <c r="D194" s="245"/>
      <c r="E194" s="246"/>
      <c r="F194" s="589"/>
      <c r="G194" s="589"/>
      <c r="H194" s="590"/>
      <c r="I194" s="591"/>
      <c r="J194" s="589"/>
      <c r="K194" s="589"/>
      <c r="L194" s="592"/>
      <c r="M194" s="588"/>
      <c r="N194" s="589"/>
      <c r="O194" s="590"/>
      <c r="P194" s="591"/>
      <c r="Q194" s="589"/>
      <c r="R194" s="589"/>
      <c r="S194" s="592"/>
      <c r="T194" s="588"/>
      <c r="U194" s="589"/>
      <c r="V194" s="590"/>
      <c r="W194" s="591"/>
      <c r="X194" s="589"/>
      <c r="Y194" s="589"/>
      <c r="Z194" s="592"/>
      <c r="AA194" s="588"/>
      <c r="AB194" s="589"/>
      <c r="AC194" s="590"/>
      <c r="AD194" s="591"/>
      <c r="AE194" s="589"/>
      <c r="AF194" s="589"/>
      <c r="AG194" s="592"/>
      <c r="AH194" s="247"/>
      <c r="AI194" s="248"/>
    </row>
    <row r="195" spans="1:35" x14ac:dyDescent="0.3">
      <c r="A195" s="244"/>
      <c r="B195" s="245"/>
      <c r="C195" s="245"/>
      <c r="D195" s="245"/>
      <c r="E195" s="246"/>
      <c r="F195" s="589"/>
      <c r="G195" s="589"/>
      <c r="H195" s="590"/>
      <c r="I195" s="591"/>
      <c r="J195" s="589"/>
      <c r="K195" s="589"/>
      <c r="L195" s="592"/>
      <c r="M195" s="588"/>
      <c r="N195" s="589"/>
      <c r="O195" s="590"/>
      <c r="P195" s="591"/>
      <c r="Q195" s="589"/>
      <c r="R195" s="589"/>
      <c r="S195" s="592"/>
      <c r="T195" s="588"/>
      <c r="U195" s="589"/>
      <c r="V195" s="590"/>
      <c r="W195" s="591"/>
      <c r="X195" s="589"/>
      <c r="Y195" s="589"/>
      <c r="Z195" s="592"/>
      <c r="AA195" s="588"/>
      <c r="AB195" s="589"/>
      <c r="AC195" s="590"/>
      <c r="AD195" s="591"/>
      <c r="AE195" s="589"/>
      <c r="AF195" s="589"/>
      <c r="AG195" s="592"/>
      <c r="AH195" s="247"/>
      <c r="AI195" s="248"/>
    </row>
    <row r="196" spans="1:35" x14ac:dyDescent="0.3">
      <c r="A196" s="244"/>
      <c r="B196" s="245"/>
      <c r="C196" s="245"/>
      <c r="D196" s="245"/>
      <c r="E196" s="246"/>
      <c r="F196" s="589"/>
      <c r="G196" s="589"/>
      <c r="H196" s="590"/>
      <c r="I196" s="591"/>
      <c r="J196" s="589"/>
      <c r="K196" s="589"/>
      <c r="L196" s="592"/>
      <c r="M196" s="588"/>
      <c r="N196" s="589"/>
      <c r="O196" s="590"/>
      <c r="P196" s="591"/>
      <c r="Q196" s="589"/>
      <c r="R196" s="589"/>
      <c r="S196" s="592"/>
      <c r="T196" s="588"/>
      <c r="U196" s="589"/>
      <c r="V196" s="590"/>
      <c r="W196" s="591"/>
      <c r="X196" s="589"/>
      <c r="Y196" s="589"/>
      <c r="Z196" s="592"/>
      <c r="AA196" s="588"/>
      <c r="AB196" s="589"/>
      <c r="AC196" s="590"/>
      <c r="AD196" s="591"/>
      <c r="AE196" s="589"/>
      <c r="AF196" s="589"/>
      <c r="AG196" s="592"/>
      <c r="AH196" s="247"/>
      <c r="AI196" s="248"/>
    </row>
    <row r="197" spans="1:35" x14ac:dyDescent="0.3">
      <c r="A197" s="244"/>
      <c r="B197" s="245"/>
      <c r="C197" s="245"/>
      <c r="D197" s="245"/>
      <c r="E197" s="246"/>
      <c r="F197" s="589"/>
      <c r="G197" s="589"/>
      <c r="H197" s="590"/>
      <c r="I197" s="591"/>
      <c r="J197" s="589"/>
      <c r="K197" s="589"/>
      <c r="L197" s="592"/>
      <c r="M197" s="588"/>
      <c r="N197" s="589"/>
      <c r="O197" s="590"/>
      <c r="P197" s="591"/>
      <c r="Q197" s="589"/>
      <c r="R197" s="589"/>
      <c r="S197" s="592"/>
      <c r="T197" s="588"/>
      <c r="U197" s="589"/>
      <c r="V197" s="590"/>
      <c r="W197" s="591"/>
      <c r="X197" s="589"/>
      <c r="Y197" s="589"/>
      <c r="Z197" s="592"/>
      <c r="AA197" s="588"/>
      <c r="AB197" s="589"/>
      <c r="AC197" s="590"/>
      <c r="AD197" s="591"/>
      <c r="AE197" s="589"/>
      <c r="AF197" s="589"/>
      <c r="AG197" s="592"/>
      <c r="AH197" s="247"/>
      <c r="AI197" s="248"/>
    </row>
    <row r="198" spans="1:35" x14ac:dyDescent="0.3">
      <c r="A198" s="244"/>
      <c r="B198" s="245"/>
      <c r="C198" s="245"/>
      <c r="D198" s="245"/>
      <c r="E198" s="246"/>
      <c r="F198" s="589"/>
      <c r="G198" s="589"/>
      <c r="H198" s="590"/>
      <c r="I198" s="591"/>
      <c r="J198" s="589"/>
      <c r="K198" s="589"/>
      <c r="L198" s="592"/>
      <c r="M198" s="588"/>
      <c r="N198" s="589"/>
      <c r="O198" s="590"/>
      <c r="P198" s="591"/>
      <c r="Q198" s="589"/>
      <c r="R198" s="589"/>
      <c r="S198" s="592"/>
      <c r="T198" s="588"/>
      <c r="U198" s="589"/>
      <c r="V198" s="590"/>
      <c r="W198" s="591"/>
      <c r="X198" s="589"/>
      <c r="Y198" s="589"/>
      <c r="Z198" s="592"/>
      <c r="AA198" s="588"/>
      <c r="AB198" s="589"/>
      <c r="AC198" s="590"/>
      <c r="AD198" s="591"/>
      <c r="AE198" s="589"/>
      <c r="AF198" s="589"/>
      <c r="AG198" s="592"/>
      <c r="AH198" s="247"/>
      <c r="AI198" s="248"/>
    </row>
    <row r="199" spans="1:35" x14ac:dyDescent="0.3">
      <c r="A199" s="244"/>
      <c r="B199" s="245"/>
      <c r="C199" s="245"/>
      <c r="D199" s="245"/>
      <c r="E199" s="246"/>
      <c r="F199" s="589"/>
      <c r="G199" s="589"/>
      <c r="H199" s="590"/>
      <c r="I199" s="591"/>
      <c r="J199" s="589"/>
      <c r="K199" s="589"/>
      <c r="L199" s="592"/>
      <c r="M199" s="588"/>
      <c r="N199" s="589"/>
      <c r="O199" s="590"/>
      <c r="P199" s="591"/>
      <c r="Q199" s="589"/>
      <c r="R199" s="589"/>
      <c r="S199" s="592"/>
      <c r="T199" s="588"/>
      <c r="U199" s="589"/>
      <c r="V199" s="590"/>
      <c r="W199" s="591"/>
      <c r="X199" s="589"/>
      <c r="Y199" s="589"/>
      <c r="Z199" s="592"/>
      <c r="AA199" s="588"/>
      <c r="AB199" s="589"/>
      <c r="AC199" s="590"/>
      <c r="AD199" s="591"/>
      <c r="AE199" s="589"/>
      <c r="AF199" s="589"/>
      <c r="AG199" s="592"/>
      <c r="AH199" s="247"/>
      <c r="AI199" s="248"/>
    </row>
    <row r="200" spans="1:35" x14ac:dyDescent="0.3">
      <c r="A200" s="244"/>
      <c r="B200" s="245"/>
      <c r="C200" s="245"/>
      <c r="D200" s="245"/>
      <c r="E200" s="246"/>
      <c r="F200" s="589"/>
      <c r="G200" s="589"/>
      <c r="H200" s="590"/>
      <c r="I200" s="591"/>
      <c r="J200" s="589"/>
      <c r="K200" s="589"/>
      <c r="L200" s="592"/>
      <c r="M200" s="588"/>
      <c r="N200" s="589"/>
      <c r="O200" s="590"/>
      <c r="P200" s="591"/>
      <c r="Q200" s="589"/>
      <c r="R200" s="589"/>
      <c r="S200" s="592"/>
      <c r="T200" s="588"/>
      <c r="U200" s="589"/>
      <c r="V200" s="590"/>
      <c r="W200" s="591"/>
      <c r="X200" s="589"/>
      <c r="Y200" s="589"/>
      <c r="Z200" s="592"/>
      <c r="AA200" s="588"/>
      <c r="AB200" s="589"/>
      <c r="AC200" s="590"/>
      <c r="AD200" s="591"/>
      <c r="AE200" s="589"/>
      <c r="AF200" s="589"/>
      <c r="AG200" s="592"/>
      <c r="AH200" s="247"/>
      <c r="AI200" s="248"/>
    </row>
    <row r="201" spans="1:35" x14ac:dyDescent="0.3">
      <c r="A201" s="244"/>
      <c r="B201" s="245"/>
      <c r="C201" s="245"/>
      <c r="D201" s="245"/>
      <c r="E201" s="246"/>
      <c r="F201" s="589"/>
      <c r="G201" s="589"/>
      <c r="H201" s="590"/>
      <c r="I201" s="591"/>
      <c r="J201" s="589"/>
      <c r="K201" s="589"/>
      <c r="L201" s="592"/>
      <c r="M201" s="588"/>
      <c r="N201" s="589"/>
      <c r="O201" s="590"/>
      <c r="P201" s="591"/>
      <c r="Q201" s="589"/>
      <c r="R201" s="589"/>
      <c r="S201" s="592"/>
      <c r="T201" s="588"/>
      <c r="U201" s="589"/>
      <c r="V201" s="590"/>
      <c r="W201" s="591"/>
      <c r="X201" s="589"/>
      <c r="Y201" s="589"/>
      <c r="Z201" s="592"/>
      <c r="AA201" s="588"/>
      <c r="AB201" s="589"/>
      <c r="AC201" s="590"/>
      <c r="AD201" s="591"/>
      <c r="AE201" s="589"/>
      <c r="AF201" s="589"/>
      <c r="AG201" s="592"/>
      <c r="AH201" s="247"/>
      <c r="AI201" s="248"/>
    </row>
    <row r="202" spans="1:35" x14ac:dyDescent="0.3">
      <c r="A202" s="244"/>
      <c r="B202" s="245"/>
      <c r="C202" s="245"/>
      <c r="D202" s="245"/>
      <c r="E202" s="246"/>
      <c r="F202" s="589"/>
      <c r="G202" s="589"/>
      <c r="H202" s="590"/>
      <c r="I202" s="591"/>
      <c r="J202" s="589"/>
      <c r="K202" s="589"/>
      <c r="L202" s="592"/>
      <c r="M202" s="588"/>
      <c r="N202" s="589"/>
      <c r="O202" s="590"/>
      <c r="P202" s="591"/>
      <c r="Q202" s="589"/>
      <c r="R202" s="589"/>
      <c r="S202" s="592"/>
      <c r="T202" s="588"/>
      <c r="U202" s="589"/>
      <c r="V202" s="590"/>
      <c r="W202" s="591"/>
      <c r="X202" s="589"/>
      <c r="Y202" s="589"/>
      <c r="Z202" s="592"/>
      <c r="AA202" s="588"/>
      <c r="AB202" s="589"/>
      <c r="AC202" s="590"/>
      <c r="AD202" s="591"/>
      <c r="AE202" s="589"/>
      <c r="AF202" s="589"/>
      <c r="AG202" s="592"/>
      <c r="AH202" s="247"/>
      <c r="AI202" s="248"/>
    </row>
    <row r="203" spans="1:35" x14ac:dyDescent="0.3">
      <c r="A203" s="244"/>
      <c r="B203" s="245"/>
      <c r="C203" s="245"/>
      <c r="D203" s="245"/>
      <c r="E203" s="246"/>
      <c r="F203" s="589"/>
      <c r="G203" s="589"/>
      <c r="H203" s="590"/>
      <c r="I203" s="591"/>
      <c r="J203" s="589"/>
      <c r="K203" s="589"/>
      <c r="L203" s="592"/>
      <c r="M203" s="588"/>
      <c r="N203" s="589"/>
      <c r="O203" s="590"/>
      <c r="P203" s="591"/>
      <c r="Q203" s="589"/>
      <c r="R203" s="589"/>
      <c r="S203" s="592"/>
      <c r="T203" s="588"/>
      <c r="U203" s="589"/>
      <c r="V203" s="590"/>
      <c r="W203" s="591"/>
      <c r="X203" s="589"/>
      <c r="Y203" s="589"/>
      <c r="Z203" s="592"/>
      <c r="AA203" s="588"/>
      <c r="AB203" s="589"/>
      <c r="AC203" s="590"/>
      <c r="AD203" s="591"/>
      <c r="AE203" s="589"/>
      <c r="AF203" s="589"/>
      <c r="AG203" s="592"/>
      <c r="AH203" s="247"/>
      <c r="AI203" s="248"/>
    </row>
    <row r="204" spans="1:35" x14ac:dyDescent="0.3">
      <c r="A204" s="244"/>
      <c r="B204" s="245"/>
      <c r="C204" s="245"/>
      <c r="D204" s="245"/>
      <c r="E204" s="246"/>
      <c r="F204" s="589"/>
      <c r="G204" s="589"/>
      <c r="H204" s="590"/>
      <c r="I204" s="591"/>
      <c r="J204" s="589"/>
      <c r="K204" s="589"/>
      <c r="L204" s="592"/>
      <c r="M204" s="588"/>
      <c r="N204" s="589"/>
      <c r="O204" s="590"/>
      <c r="P204" s="591"/>
      <c r="Q204" s="589"/>
      <c r="R204" s="589"/>
      <c r="S204" s="592"/>
      <c r="T204" s="588"/>
      <c r="U204" s="589"/>
      <c r="V204" s="590"/>
      <c r="W204" s="591"/>
      <c r="X204" s="589"/>
      <c r="Y204" s="589"/>
      <c r="Z204" s="592"/>
      <c r="AA204" s="588"/>
      <c r="AB204" s="589"/>
      <c r="AC204" s="590"/>
      <c r="AD204" s="591"/>
      <c r="AE204" s="589"/>
      <c r="AF204" s="589"/>
      <c r="AG204" s="592"/>
      <c r="AH204" s="247"/>
      <c r="AI204" s="248"/>
    </row>
    <row r="205" spans="1:35" x14ac:dyDescent="0.3">
      <c r="A205" s="244"/>
      <c r="B205" s="245"/>
      <c r="C205" s="245"/>
      <c r="D205" s="245"/>
      <c r="E205" s="246"/>
      <c r="F205" s="589"/>
      <c r="G205" s="589"/>
      <c r="H205" s="590"/>
      <c r="I205" s="591"/>
      <c r="J205" s="589"/>
      <c r="K205" s="589"/>
      <c r="L205" s="592"/>
      <c r="M205" s="588"/>
      <c r="N205" s="589"/>
      <c r="O205" s="590"/>
      <c r="P205" s="591"/>
      <c r="Q205" s="589"/>
      <c r="R205" s="589"/>
      <c r="S205" s="592"/>
      <c r="T205" s="588"/>
      <c r="U205" s="589"/>
      <c r="V205" s="590"/>
      <c r="W205" s="591"/>
      <c r="X205" s="589"/>
      <c r="Y205" s="589"/>
      <c r="Z205" s="592"/>
      <c r="AA205" s="588"/>
      <c r="AB205" s="589"/>
      <c r="AC205" s="590"/>
      <c r="AD205" s="591"/>
      <c r="AE205" s="589"/>
      <c r="AF205" s="589"/>
      <c r="AG205" s="592"/>
      <c r="AH205" s="247"/>
      <c r="AI205" s="248"/>
    </row>
    <row r="206" spans="1:35" x14ac:dyDescent="0.3">
      <c r="A206" s="244"/>
      <c r="B206" s="245"/>
      <c r="C206" s="245"/>
      <c r="D206" s="245"/>
      <c r="E206" s="246"/>
      <c r="F206" s="589"/>
      <c r="G206" s="589"/>
      <c r="H206" s="590"/>
      <c r="I206" s="591"/>
      <c r="J206" s="589"/>
      <c r="K206" s="589"/>
      <c r="L206" s="592"/>
      <c r="M206" s="588"/>
      <c r="N206" s="589"/>
      <c r="O206" s="590"/>
      <c r="P206" s="591"/>
      <c r="Q206" s="589"/>
      <c r="R206" s="589"/>
      <c r="S206" s="592"/>
      <c r="T206" s="588"/>
      <c r="U206" s="589"/>
      <c r="V206" s="590"/>
      <c r="W206" s="591"/>
      <c r="X206" s="589"/>
      <c r="Y206" s="589"/>
      <c r="Z206" s="592"/>
      <c r="AA206" s="588"/>
      <c r="AB206" s="589"/>
      <c r="AC206" s="590"/>
      <c r="AD206" s="591"/>
      <c r="AE206" s="589"/>
      <c r="AF206" s="589"/>
      <c r="AG206" s="592"/>
      <c r="AH206" s="247"/>
      <c r="AI206" s="248"/>
    </row>
    <row r="207" spans="1:35" x14ac:dyDescent="0.3">
      <c r="A207" s="244"/>
      <c r="B207" s="245"/>
      <c r="C207" s="245"/>
      <c r="D207" s="245"/>
      <c r="E207" s="246"/>
      <c r="F207" s="589"/>
      <c r="G207" s="589"/>
      <c r="H207" s="590"/>
      <c r="I207" s="591"/>
      <c r="J207" s="589"/>
      <c r="K207" s="589"/>
      <c r="L207" s="592"/>
      <c r="M207" s="588"/>
      <c r="N207" s="589"/>
      <c r="O207" s="590"/>
      <c r="P207" s="591"/>
      <c r="Q207" s="589"/>
      <c r="R207" s="589"/>
      <c r="S207" s="592"/>
      <c r="T207" s="588"/>
      <c r="U207" s="589"/>
      <c r="V207" s="590"/>
      <c r="W207" s="591"/>
      <c r="X207" s="589"/>
      <c r="Y207" s="589"/>
      <c r="Z207" s="592"/>
      <c r="AA207" s="588"/>
      <c r="AB207" s="589"/>
      <c r="AC207" s="590"/>
      <c r="AD207" s="591"/>
      <c r="AE207" s="589"/>
      <c r="AF207" s="589"/>
      <c r="AG207" s="592"/>
      <c r="AH207" s="247"/>
      <c r="AI207" s="248"/>
    </row>
    <row r="208" spans="1:35" x14ac:dyDescent="0.3">
      <c r="A208" s="244"/>
      <c r="B208" s="245"/>
      <c r="C208" s="245"/>
      <c r="D208" s="245"/>
      <c r="E208" s="246"/>
      <c r="F208" s="589"/>
      <c r="G208" s="589"/>
      <c r="H208" s="590"/>
      <c r="I208" s="591"/>
      <c r="J208" s="589"/>
      <c r="K208" s="589"/>
      <c r="L208" s="592"/>
      <c r="M208" s="588"/>
      <c r="N208" s="589"/>
      <c r="O208" s="590"/>
      <c r="P208" s="591"/>
      <c r="Q208" s="589"/>
      <c r="R208" s="589"/>
      <c r="S208" s="592"/>
      <c r="T208" s="588"/>
      <c r="U208" s="589"/>
      <c r="V208" s="590"/>
      <c r="W208" s="591"/>
      <c r="X208" s="589"/>
      <c r="Y208" s="589"/>
      <c r="Z208" s="592"/>
      <c r="AA208" s="588"/>
      <c r="AB208" s="589"/>
      <c r="AC208" s="590"/>
      <c r="AD208" s="591"/>
      <c r="AE208" s="589"/>
      <c r="AF208" s="589"/>
      <c r="AG208" s="592"/>
      <c r="AH208" s="247"/>
      <c r="AI208" s="248"/>
    </row>
    <row r="209" spans="1:35" x14ac:dyDescent="0.3">
      <c r="A209" s="244"/>
      <c r="B209" s="245"/>
      <c r="C209" s="245"/>
      <c r="D209" s="245"/>
      <c r="E209" s="246"/>
      <c r="F209" s="589"/>
      <c r="G209" s="589"/>
      <c r="H209" s="590"/>
      <c r="I209" s="591"/>
      <c r="J209" s="589"/>
      <c r="K209" s="589"/>
      <c r="L209" s="592"/>
      <c r="M209" s="588"/>
      <c r="N209" s="589"/>
      <c r="O209" s="590"/>
      <c r="P209" s="591"/>
      <c r="Q209" s="589"/>
      <c r="R209" s="589"/>
      <c r="S209" s="592"/>
      <c r="T209" s="588"/>
      <c r="U209" s="589"/>
      <c r="V209" s="590"/>
      <c r="W209" s="591"/>
      <c r="X209" s="589"/>
      <c r="Y209" s="589"/>
      <c r="Z209" s="592"/>
      <c r="AA209" s="588"/>
      <c r="AB209" s="589"/>
      <c r="AC209" s="590"/>
      <c r="AD209" s="591"/>
      <c r="AE209" s="589"/>
      <c r="AF209" s="589"/>
      <c r="AG209" s="592"/>
      <c r="AH209" s="247"/>
      <c r="AI209" s="248"/>
    </row>
    <row r="210" spans="1:35" x14ac:dyDescent="0.3">
      <c r="A210" s="244"/>
      <c r="B210" s="245"/>
      <c r="C210" s="245"/>
      <c r="D210" s="245"/>
      <c r="E210" s="246"/>
      <c r="F210" s="589"/>
      <c r="G210" s="589"/>
      <c r="H210" s="590"/>
      <c r="I210" s="591"/>
      <c r="J210" s="589"/>
      <c r="K210" s="589"/>
      <c r="L210" s="592"/>
      <c r="M210" s="588"/>
      <c r="N210" s="589"/>
      <c r="O210" s="590"/>
      <c r="P210" s="591"/>
      <c r="Q210" s="589"/>
      <c r="R210" s="589"/>
      <c r="S210" s="592"/>
      <c r="T210" s="588"/>
      <c r="U210" s="589"/>
      <c r="V210" s="590"/>
      <c r="W210" s="591"/>
      <c r="X210" s="589"/>
      <c r="Y210" s="589"/>
      <c r="Z210" s="592"/>
      <c r="AA210" s="588"/>
      <c r="AB210" s="589"/>
      <c r="AC210" s="590"/>
      <c r="AD210" s="591"/>
      <c r="AE210" s="589"/>
      <c r="AF210" s="589"/>
      <c r="AG210" s="592"/>
      <c r="AH210" s="247"/>
      <c r="AI210" s="248"/>
    </row>
    <row r="211" spans="1:35" x14ac:dyDescent="0.3">
      <c r="A211" s="244"/>
      <c r="B211" s="245"/>
      <c r="C211" s="245"/>
      <c r="D211" s="245"/>
      <c r="E211" s="246"/>
      <c r="F211" s="589"/>
      <c r="G211" s="589"/>
      <c r="H211" s="590"/>
      <c r="I211" s="591"/>
      <c r="J211" s="589"/>
      <c r="K211" s="589"/>
      <c r="L211" s="592"/>
      <c r="M211" s="588"/>
      <c r="N211" s="589"/>
      <c r="O211" s="590"/>
      <c r="P211" s="591"/>
      <c r="Q211" s="589"/>
      <c r="R211" s="589"/>
      <c r="S211" s="592"/>
      <c r="T211" s="588"/>
      <c r="U211" s="589"/>
      <c r="V211" s="590"/>
      <c r="W211" s="591"/>
      <c r="X211" s="589"/>
      <c r="Y211" s="589"/>
      <c r="Z211" s="592"/>
      <c r="AA211" s="588"/>
      <c r="AB211" s="589"/>
      <c r="AC211" s="590"/>
      <c r="AD211" s="591"/>
      <c r="AE211" s="589"/>
      <c r="AF211" s="589"/>
      <c r="AG211" s="592"/>
      <c r="AH211" s="247"/>
      <c r="AI211" s="248"/>
    </row>
    <row r="212" spans="1:35" x14ac:dyDescent="0.3">
      <c r="A212" s="244"/>
      <c r="B212" s="245"/>
      <c r="C212" s="245"/>
      <c r="D212" s="245"/>
      <c r="E212" s="246"/>
      <c r="F212" s="589"/>
      <c r="G212" s="589"/>
      <c r="H212" s="590"/>
      <c r="I212" s="591"/>
      <c r="J212" s="589"/>
      <c r="K212" s="589"/>
      <c r="L212" s="592"/>
      <c r="M212" s="588"/>
      <c r="N212" s="589"/>
      <c r="O212" s="590"/>
      <c r="P212" s="591"/>
      <c r="Q212" s="589"/>
      <c r="R212" s="589"/>
      <c r="S212" s="592"/>
      <c r="T212" s="588"/>
      <c r="U212" s="589"/>
      <c r="V212" s="590"/>
      <c r="W212" s="591"/>
      <c r="X212" s="589"/>
      <c r="Y212" s="589"/>
      <c r="Z212" s="592"/>
      <c r="AA212" s="588"/>
      <c r="AB212" s="589"/>
      <c r="AC212" s="590"/>
      <c r="AD212" s="591"/>
      <c r="AE212" s="589"/>
      <c r="AF212" s="589"/>
      <c r="AG212" s="592"/>
      <c r="AH212" s="247"/>
      <c r="AI212" s="248"/>
    </row>
    <row r="213" spans="1:35" x14ac:dyDescent="0.3">
      <c r="A213" s="244"/>
      <c r="B213" s="245"/>
      <c r="C213" s="245"/>
      <c r="D213" s="245"/>
      <c r="E213" s="246"/>
      <c r="F213" s="589"/>
      <c r="G213" s="589"/>
      <c r="H213" s="590"/>
      <c r="I213" s="591"/>
      <c r="J213" s="589"/>
      <c r="K213" s="589"/>
      <c r="L213" s="592"/>
      <c r="M213" s="588"/>
      <c r="N213" s="589"/>
      <c r="O213" s="590"/>
      <c r="P213" s="591"/>
      <c r="Q213" s="589"/>
      <c r="R213" s="589"/>
      <c r="S213" s="592"/>
      <c r="T213" s="588"/>
      <c r="U213" s="589"/>
      <c r="V213" s="590"/>
      <c r="W213" s="591"/>
      <c r="X213" s="589"/>
      <c r="Y213" s="589"/>
      <c r="Z213" s="592"/>
      <c r="AA213" s="588"/>
      <c r="AB213" s="589"/>
      <c r="AC213" s="590"/>
      <c r="AD213" s="591"/>
      <c r="AE213" s="589"/>
      <c r="AF213" s="589"/>
      <c r="AG213" s="592"/>
      <c r="AH213" s="247"/>
      <c r="AI213" s="248"/>
    </row>
    <row r="214" spans="1:35" x14ac:dyDescent="0.3">
      <c r="A214" s="244"/>
      <c r="B214" s="245"/>
      <c r="C214" s="245"/>
      <c r="D214" s="245"/>
      <c r="E214" s="246"/>
      <c r="F214" s="589"/>
      <c r="G214" s="589"/>
      <c r="H214" s="590"/>
      <c r="I214" s="591"/>
      <c r="J214" s="589"/>
      <c r="K214" s="589"/>
      <c r="L214" s="592"/>
      <c r="M214" s="588"/>
      <c r="N214" s="589"/>
      <c r="O214" s="590"/>
      <c r="P214" s="591"/>
      <c r="Q214" s="589"/>
      <c r="R214" s="589"/>
      <c r="S214" s="592"/>
      <c r="T214" s="588"/>
      <c r="U214" s="589"/>
      <c r="V214" s="590"/>
      <c r="W214" s="591"/>
      <c r="X214" s="589"/>
      <c r="Y214" s="589"/>
      <c r="Z214" s="592"/>
      <c r="AA214" s="588"/>
      <c r="AB214" s="589"/>
      <c r="AC214" s="590"/>
      <c r="AD214" s="591"/>
      <c r="AE214" s="589"/>
      <c r="AF214" s="589"/>
      <c r="AG214" s="592"/>
      <c r="AH214" s="247"/>
      <c r="AI214" s="248"/>
    </row>
    <row r="215" spans="1:35" x14ac:dyDescent="0.3">
      <c r="A215" s="244"/>
      <c r="B215" s="245"/>
      <c r="C215" s="245"/>
      <c r="D215" s="245"/>
      <c r="E215" s="246"/>
      <c r="F215" s="589"/>
      <c r="G215" s="589"/>
      <c r="H215" s="590"/>
      <c r="I215" s="591"/>
      <c r="J215" s="589"/>
      <c r="K215" s="589"/>
      <c r="L215" s="592"/>
      <c r="M215" s="588"/>
      <c r="N215" s="589"/>
      <c r="O215" s="590"/>
      <c r="P215" s="591"/>
      <c r="Q215" s="589"/>
      <c r="R215" s="589"/>
      <c r="S215" s="592"/>
      <c r="T215" s="588"/>
      <c r="U215" s="589"/>
      <c r="V215" s="590"/>
      <c r="W215" s="591"/>
      <c r="X215" s="589"/>
      <c r="Y215" s="589"/>
      <c r="Z215" s="592"/>
      <c r="AA215" s="588"/>
      <c r="AB215" s="589"/>
      <c r="AC215" s="590"/>
      <c r="AD215" s="591"/>
      <c r="AE215" s="589"/>
      <c r="AF215" s="589"/>
      <c r="AG215" s="592"/>
      <c r="AH215" s="247"/>
      <c r="AI215" s="248"/>
    </row>
    <row r="216" spans="1:35" x14ac:dyDescent="0.3">
      <c r="A216" s="244"/>
      <c r="B216" s="245"/>
      <c r="C216" s="245"/>
      <c r="D216" s="245"/>
      <c r="E216" s="246"/>
      <c r="F216" s="589"/>
      <c r="G216" s="589"/>
      <c r="H216" s="590"/>
      <c r="I216" s="591"/>
      <c r="J216" s="589"/>
      <c r="K216" s="589"/>
      <c r="L216" s="592"/>
      <c r="M216" s="588"/>
      <c r="N216" s="589"/>
      <c r="O216" s="590"/>
      <c r="P216" s="591"/>
      <c r="Q216" s="589"/>
      <c r="R216" s="589"/>
      <c r="S216" s="592"/>
      <c r="T216" s="588"/>
      <c r="U216" s="589"/>
      <c r="V216" s="590"/>
      <c r="W216" s="591"/>
      <c r="X216" s="589"/>
      <c r="Y216" s="589"/>
      <c r="Z216" s="592"/>
      <c r="AA216" s="588"/>
      <c r="AB216" s="589"/>
      <c r="AC216" s="590"/>
      <c r="AD216" s="591"/>
      <c r="AE216" s="589"/>
      <c r="AF216" s="589"/>
      <c r="AG216" s="592"/>
      <c r="AH216" s="247"/>
      <c r="AI216" s="248"/>
    </row>
    <row r="217" spans="1:35" x14ac:dyDescent="0.3">
      <c r="A217" s="244"/>
      <c r="B217" s="245"/>
      <c r="C217" s="245"/>
      <c r="D217" s="245"/>
      <c r="E217" s="246"/>
      <c r="F217" s="589"/>
      <c r="G217" s="589"/>
      <c r="H217" s="590"/>
      <c r="I217" s="591"/>
      <c r="J217" s="589"/>
      <c r="K217" s="589"/>
      <c r="L217" s="592"/>
      <c r="M217" s="588"/>
      <c r="N217" s="589"/>
      <c r="O217" s="590"/>
      <c r="P217" s="591"/>
      <c r="Q217" s="589"/>
      <c r="R217" s="589"/>
      <c r="S217" s="592"/>
      <c r="T217" s="588"/>
      <c r="U217" s="589"/>
      <c r="V217" s="590"/>
      <c r="W217" s="591"/>
      <c r="X217" s="589"/>
      <c r="Y217" s="589"/>
      <c r="Z217" s="592"/>
      <c r="AA217" s="588"/>
      <c r="AB217" s="589"/>
      <c r="AC217" s="590"/>
      <c r="AD217" s="591"/>
      <c r="AE217" s="589"/>
      <c r="AF217" s="589"/>
      <c r="AG217" s="592"/>
      <c r="AH217" s="247"/>
      <c r="AI217" s="248"/>
    </row>
    <row r="218" spans="1:35" x14ac:dyDescent="0.3">
      <c r="A218" s="244"/>
      <c r="B218" s="245"/>
      <c r="C218" s="245"/>
      <c r="D218" s="245"/>
      <c r="E218" s="246"/>
      <c r="F218" s="589"/>
      <c r="G218" s="589"/>
      <c r="H218" s="590"/>
      <c r="I218" s="591"/>
      <c r="J218" s="589"/>
      <c r="K218" s="589"/>
      <c r="L218" s="592"/>
      <c r="M218" s="588"/>
      <c r="N218" s="589"/>
      <c r="O218" s="590"/>
      <c r="P218" s="591"/>
      <c r="Q218" s="589"/>
      <c r="R218" s="589"/>
      <c r="S218" s="592"/>
      <c r="T218" s="588"/>
      <c r="U218" s="589"/>
      <c r="V218" s="590"/>
      <c r="W218" s="591"/>
      <c r="X218" s="589"/>
      <c r="Y218" s="589"/>
      <c r="Z218" s="592"/>
      <c r="AA218" s="588"/>
      <c r="AB218" s="589"/>
      <c r="AC218" s="590"/>
      <c r="AD218" s="591"/>
      <c r="AE218" s="589"/>
      <c r="AF218" s="589"/>
      <c r="AG218" s="592"/>
      <c r="AH218" s="247"/>
      <c r="AI218" s="248"/>
    </row>
    <row r="219" spans="1:35" x14ac:dyDescent="0.3">
      <c r="A219" s="244"/>
      <c r="B219" s="245"/>
      <c r="C219" s="245"/>
      <c r="D219" s="245"/>
      <c r="E219" s="246"/>
      <c r="F219" s="589"/>
      <c r="G219" s="589"/>
      <c r="H219" s="590"/>
      <c r="I219" s="591"/>
      <c r="J219" s="589"/>
      <c r="K219" s="589"/>
      <c r="L219" s="592"/>
      <c r="M219" s="588"/>
      <c r="N219" s="589"/>
      <c r="O219" s="590"/>
      <c r="P219" s="591"/>
      <c r="Q219" s="589"/>
      <c r="R219" s="589"/>
      <c r="S219" s="592"/>
      <c r="T219" s="588"/>
      <c r="U219" s="589"/>
      <c r="V219" s="590"/>
      <c r="W219" s="591"/>
      <c r="X219" s="589"/>
      <c r="Y219" s="589"/>
      <c r="Z219" s="592"/>
      <c r="AA219" s="588"/>
      <c r="AB219" s="589"/>
      <c r="AC219" s="590"/>
      <c r="AD219" s="591"/>
      <c r="AE219" s="589"/>
      <c r="AF219" s="589"/>
      <c r="AG219" s="592"/>
      <c r="AH219" s="247"/>
      <c r="AI219" s="248"/>
    </row>
    <row r="220" spans="1:35" x14ac:dyDescent="0.3">
      <c r="A220" s="244"/>
      <c r="B220" s="245"/>
      <c r="C220" s="245"/>
      <c r="D220" s="245"/>
      <c r="E220" s="246"/>
      <c r="F220" s="589"/>
      <c r="G220" s="589"/>
      <c r="H220" s="590"/>
      <c r="I220" s="591"/>
      <c r="J220" s="589"/>
      <c r="K220" s="589"/>
      <c r="L220" s="592"/>
      <c r="M220" s="588"/>
      <c r="N220" s="589"/>
      <c r="O220" s="590"/>
      <c r="P220" s="591"/>
      <c r="Q220" s="589"/>
      <c r="R220" s="589"/>
      <c r="S220" s="592"/>
      <c r="T220" s="588"/>
      <c r="U220" s="589"/>
      <c r="V220" s="590"/>
      <c r="W220" s="591"/>
      <c r="X220" s="589"/>
      <c r="Y220" s="589"/>
      <c r="Z220" s="592"/>
      <c r="AA220" s="588"/>
      <c r="AB220" s="589"/>
      <c r="AC220" s="590"/>
      <c r="AD220" s="591"/>
      <c r="AE220" s="589"/>
      <c r="AF220" s="589"/>
      <c r="AG220" s="592"/>
      <c r="AH220" s="247"/>
      <c r="AI220" s="248"/>
    </row>
    <row r="221" spans="1:35" x14ac:dyDescent="0.3">
      <c r="A221" s="244"/>
      <c r="B221" s="245"/>
      <c r="C221" s="245"/>
      <c r="D221" s="245"/>
      <c r="E221" s="246"/>
      <c r="F221" s="589"/>
      <c r="G221" s="589"/>
      <c r="H221" s="590"/>
      <c r="I221" s="591"/>
      <c r="J221" s="589"/>
      <c r="K221" s="589"/>
      <c r="L221" s="592"/>
      <c r="M221" s="588"/>
      <c r="N221" s="589"/>
      <c r="O221" s="590"/>
      <c r="P221" s="591"/>
      <c r="Q221" s="589"/>
      <c r="R221" s="589"/>
      <c r="S221" s="592"/>
      <c r="T221" s="588"/>
      <c r="U221" s="589"/>
      <c r="V221" s="590"/>
      <c r="W221" s="591"/>
      <c r="X221" s="589"/>
      <c r="Y221" s="589"/>
      <c r="Z221" s="592"/>
      <c r="AA221" s="588"/>
      <c r="AB221" s="589"/>
      <c r="AC221" s="590"/>
      <c r="AD221" s="591"/>
      <c r="AE221" s="589"/>
      <c r="AF221" s="589"/>
      <c r="AG221" s="592"/>
      <c r="AH221" s="247"/>
      <c r="AI221" s="248"/>
    </row>
    <row r="222" spans="1:35" x14ac:dyDescent="0.3">
      <c r="A222" s="244"/>
      <c r="B222" s="245"/>
      <c r="C222" s="245"/>
      <c r="D222" s="245"/>
      <c r="E222" s="246"/>
      <c r="F222" s="589"/>
      <c r="G222" s="589"/>
      <c r="H222" s="590"/>
      <c r="I222" s="591"/>
      <c r="J222" s="589"/>
      <c r="K222" s="589"/>
      <c r="L222" s="592"/>
      <c r="M222" s="588"/>
      <c r="N222" s="589"/>
      <c r="O222" s="590"/>
      <c r="P222" s="591"/>
      <c r="Q222" s="589"/>
      <c r="R222" s="589"/>
      <c r="S222" s="592"/>
      <c r="T222" s="588"/>
      <c r="U222" s="589"/>
      <c r="V222" s="590"/>
      <c r="W222" s="591"/>
      <c r="X222" s="589"/>
      <c r="Y222" s="589"/>
      <c r="Z222" s="592"/>
      <c r="AA222" s="588"/>
      <c r="AB222" s="589"/>
      <c r="AC222" s="590"/>
      <c r="AD222" s="591"/>
      <c r="AE222" s="589"/>
      <c r="AF222" s="589"/>
      <c r="AG222" s="592"/>
      <c r="AH222" s="247"/>
      <c r="AI222" s="248"/>
    </row>
    <row r="223" spans="1:35" x14ac:dyDescent="0.3">
      <c r="A223" s="244"/>
      <c r="B223" s="245"/>
      <c r="C223" s="245"/>
      <c r="D223" s="245"/>
      <c r="E223" s="246"/>
      <c r="F223" s="589"/>
      <c r="G223" s="589"/>
      <c r="H223" s="590"/>
      <c r="I223" s="591"/>
      <c r="J223" s="589"/>
      <c r="K223" s="589"/>
      <c r="L223" s="592"/>
      <c r="M223" s="588"/>
      <c r="N223" s="589"/>
      <c r="O223" s="590"/>
      <c r="P223" s="591"/>
      <c r="Q223" s="589"/>
      <c r="R223" s="589"/>
      <c r="S223" s="592"/>
      <c r="T223" s="588"/>
      <c r="U223" s="589"/>
      <c r="V223" s="590"/>
      <c r="W223" s="591"/>
      <c r="X223" s="589"/>
      <c r="Y223" s="589"/>
      <c r="Z223" s="592"/>
      <c r="AA223" s="588"/>
      <c r="AB223" s="589"/>
      <c r="AC223" s="590"/>
      <c r="AD223" s="591"/>
      <c r="AE223" s="589"/>
      <c r="AF223" s="589"/>
      <c r="AG223" s="592"/>
      <c r="AH223" s="247"/>
      <c r="AI223" s="248"/>
    </row>
    <row r="224" spans="1:35" x14ac:dyDescent="0.3">
      <c r="A224" s="244"/>
      <c r="B224" s="245"/>
      <c r="C224" s="245"/>
      <c r="D224" s="245"/>
      <c r="E224" s="246"/>
      <c r="F224" s="589"/>
      <c r="G224" s="589"/>
      <c r="H224" s="590"/>
      <c r="I224" s="591"/>
      <c r="J224" s="589"/>
      <c r="K224" s="589"/>
      <c r="L224" s="592"/>
      <c r="M224" s="588"/>
      <c r="N224" s="589"/>
      <c r="O224" s="590"/>
      <c r="P224" s="591"/>
      <c r="Q224" s="589"/>
      <c r="R224" s="589"/>
      <c r="S224" s="592"/>
      <c r="T224" s="588"/>
      <c r="U224" s="589"/>
      <c r="V224" s="590"/>
      <c r="W224" s="591"/>
      <c r="X224" s="589"/>
      <c r="Y224" s="589"/>
      <c r="Z224" s="592"/>
      <c r="AA224" s="588"/>
      <c r="AB224" s="589"/>
      <c r="AC224" s="590"/>
      <c r="AD224" s="591"/>
      <c r="AE224" s="589"/>
      <c r="AF224" s="589"/>
      <c r="AG224" s="592"/>
      <c r="AH224" s="247"/>
      <c r="AI224" s="248"/>
    </row>
    <row r="225" spans="1:35" x14ac:dyDescent="0.3">
      <c r="A225" s="244"/>
      <c r="B225" s="245"/>
      <c r="C225" s="245"/>
      <c r="D225" s="245"/>
      <c r="E225" s="246"/>
      <c r="F225" s="589"/>
      <c r="G225" s="589"/>
      <c r="H225" s="590"/>
      <c r="I225" s="591"/>
      <c r="J225" s="589"/>
      <c r="K225" s="589"/>
      <c r="L225" s="592"/>
      <c r="M225" s="588"/>
      <c r="N225" s="589"/>
      <c r="O225" s="590"/>
      <c r="P225" s="591"/>
      <c r="Q225" s="589"/>
      <c r="R225" s="589"/>
      <c r="S225" s="592"/>
      <c r="T225" s="588"/>
      <c r="U225" s="589"/>
      <c r="V225" s="590"/>
      <c r="W225" s="591"/>
      <c r="X225" s="589"/>
      <c r="Y225" s="589"/>
      <c r="Z225" s="592"/>
      <c r="AA225" s="588"/>
      <c r="AB225" s="589"/>
      <c r="AC225" s="590"/>
      <c r="AD225" s="591"/>
      <c r="AE225" s="589"/>
      <c r="AF225" s="589"/>
      <c r="AG225" s="592"/>
      <c r="AH225" s="247"/>
      <c r="AI225" s="248"/>
    </row>
    <row r="226" spans="1:35" x14ac:dyDescent="0.3">
      <c r="A226" s="244"/>
      <c r="B226" s="245"/>
      <c r="C226" s="245"/>
      <c r="D226" s="245"/>
      <c r="E226" s="246"/>
      <c r="F226" s="589"/>
      <c r="G226" s="589"/>
      <c r="H226" s="590"/>
      <c r="I226" s="591"/>
      <c r="J226" s="589"/>
      <c r="K226" s="589"/>
      <c r="L226" s="592"/>
      <c r="M226" s="588"/>
      <c r="N226" s="589"/>
      <c r="O226" s="590"/>
      <c r="P226" s="591"/>
      <c r="Q226" s="589"/>
      <c r="R226" s="589"/>
      <c r="S226" s="592"/>
      <c r="T226" s="588"/>
      <c r="U226" s="589"/>
      <c r="V226" s="590"/>
      <c r="W226" s="591"/>
      <c r="X226" s="589"/>
      <c r="Y226" s="589"/>
      <c r="Z226" s="592"/>
      <c r="AA226" s="588"/>
      <c r="AB226" s="589"/>
      <c r="AC226" s="590"/>
      <c r="AD226" s="591"/>
      <c r="AE226" s="589"/>
      <c r="AF226" s="589"/>
      <c r="AG226" s="592"/>
      <c r="AH226" s="247"/>
      <c r="AI226" s="248"/>
    </row>
    <row r="227" spans="1:35" x14ac:dyDescent="0.3">
      <c r="A227" s="244"/>
      <c r="B227" s="245"/>
      <c r="C227" s="245"/>
      <c r="D227" s="245"/>
      <c r="E227" s="246"/>
      <c r="F227" s="589"/>
      <c r="G227" s="589"/>
      <c r="H227" s="590"/>
      <c r="I227" s="591"/>
      <c r="J227" s="589"/>
      <c r="K227" s="589"/>
      <c r="L227" s="592"/>
      <c r="M227" s="588"/>
      <c r="N227" s="589"/>
      <c r="O227" s="590"/>
      <c r="P227" s="591"/>
      <c r="Q227" s="589"/>
      <c r="R227" s="589"/>
      <c r="S227" s="592"/>
      <c r="T227" s="588"/>
      <c r="U227" s="589"/>
      <c r="V227" s="590"/>
      <c r="W227" s="591"/>
      <c r="X227" s="589"/>
      <c r="Y227" s="589"/>
      <c r="Z227" s="592"/>
      <c r="AA227" s="588"/>
      <c r="AB227" s="589"/>
      <c r="AC227" s="590"/>
      <c r="AD227" s="591"/>
      <c r="AE227" s="589"/>
      <c r="AF227" s="589"/>
      <c r="AG227" s="592"/>
      <c r="AH227" s="247"/>
      <c r="AI227" s="248"/>
    </row>
    <row r="228" spans="1:35" x14ac:dyDescent="0.3">
      <c r="A228" s="244"/>
      <c r="B228" s="245"/>
      <c r="C228" s="245"/>
      <c r="D228" s="245"/>
      <c r="E228" s="246"/>
      <c r="F228" s="589"/>
      <c r="G228" s="589"/>
      <c r="H228" s="590"/>
      <c r="I228" s="591"/>
      <c r="J228" s="589"/>
      <c r="K228" s="589"/>
      <c r="L228" s="592"/>
      <c r="M228" s="588"/>
      <c r="N228" s="589"/>
      <c r="O228" s="590"/>
      <c r="P228" s="591"/>
      <c r="Q228" s="589"/>
      <c r="R228" s="589"/>
      <c r="S228" s="592"/>
      <c r="T228" s="588"/>
      <c r="U228" s="589"/>
      <c r="V228" s="590"/>
      <c r="W228" s="591"/>
      <c r="X228" s="589"/>
      <c r="Y228" s="589"/>
      <c r="Z228" s="592"/>
      <c r="AA228" s="588"/>
      <c r="AB228" s="589"/>
      <c r="AC228" s="590"/>
      <c r="AD228" s="591"/>
      <c r="AE228" s="589"/>
      <c r="AF228" s="589"/>
      <c r="AG228" s="592"/>
      <c r="AH228" s="247"/>
      <c r="AI228" s="248"/>
    </row>
    <row r="229" spans="1:35" x14ac:dyDescent="0.3">
      <c r="A229" s="244"/>
      <c r="B229" s="245"/>
      <c r="C229" s="245"/>
      <c r="D229" s="245"/>
      <c r="E229" s="246"/>
      <c r="F229" s="589"/>
      <c r="G229" s="589"/>
      <c r="H229" s="590"/>
      <c r="I229" s="591"/>
      <c r="J229" s="589"/>
      <c r="K229" s="589"/>
      <c r="L229" s="592"/>
      <c r="M229" s="588"/>
      <c r="N229" s="589"/>
      <c r="O229" s="590"/>
      <c r="P229" s="591"/>
      <c r="Q229" s="589"/>
      <c r="R229" s="589"/>
      <c r="S229" s="592"/>
      <c r="T229" s="588"/>
      <c r="U229" s="589"/>
      <c r="V229" s="590"/>
      <c r="W229" s="591"/>
      <c r="X229" s="589"/>
      <c r="Y229" s="589"/>
      <c r="Z229" s="592"/>
      <c r="AA229" s="588"/>
      <c r="AB229" s="589"/>
      <c r="AC229" s="590"/>
      <c r="AD229" s="591"/>
      <c r="AE229" s="589"/>
      <c r="AF229" s="589"/>
      <c r="AG229" s="592"/>
      <c r="AH229" s="247"/>
      <c r="AI229" s="248"/>
    </row>
    <row r="230" spans="1:35" x14ac:dyDescent="0.3">
      <c r="A230" s="244"/>
      <c r="B230" s="245"/>
      <c r="C230" s="245"/>
      <c r="D230" s="245"/>
      <c r="E230" s="246"/>
      <c r="F230" s="589"/>
      <c r="G230" s="589"/>
      <c r="H230" s="590"/>
      <c r="I230" s="591"/>
      <c r="J230" s="589"/>
      <c r="K230" s="589"/>
      <c r="L230" s="592"/>
      <c r="M230" s="588"/>
      <c r="N230" s="589"/>
      <c r="O230" s="590"/>
      <c r="P230" s="591"/>
      <c r="Q230" s="589"/>
      <c r="R230" s="589"/>
      <c r="S230" s="592"/>
      <c r="T230" s="588"/>
      <c r="U230" s="589"/>
      <c r="V230" s="590"/>
      <c r="W230" s="591"/>
      <c r="X230" s="589"/>
      <c r="Y230" s="589"/>
      <c r="Z230" s="592"/>
      <c r="AA230" s="588"/>
      <c r="AB230" s="589"/>
      <c r="AC230" s="590"/>
      <c r="AD230" s="591"/>
      <c r="AE230" s="589"/>
      <c r="AF230" s="589"/>
      <c r="AG230" s="592"/>
      <c r="AH230" s="247"/>
      <c r="AI230" s="248"/>
    </row>
    <row r="231" spans="1:35" x14ac:dyDescent="0.3">
      <c r="A231" s="244"/>
      <c r="B231" s="245"/>
      <c r="C231" s="245"/>
      <c r="D231" s="245"/>
      <c r="E231" s="246"/>
      <c r="F231" s="589"/>
      <c r="G231" s="589"/>
      <c r="H231" s="590"/>
      <c r="I231" s="591"/>
      <c r="J231" s="589"/>
      <c r="K231" s="589"/>
      <c r="L231" s="592"/>
      <c r="M231" s="588"/>
      <c r="N231" s="589"/>
      <c r="O231" s="590"/>
      <c r="P231" s="591"/>
      <c r="Q231" s="589"/>
      <c r="R231" s="589"/>
      <c r="S231" s="592"/>
      <c r="T231" s="588"/>
      <c r="U231" s="589"/>
      <c r="V231" s="590"/>
      <c r="W231" s="591"/>
      <c r="X231" s="589"/>
      <c r="Y231" s="589"/>
      <c r="Z231" s="592"/>
      <c r="AA231" s="588"/>
      <c r="AB231" s="589"/>
      <c r="AC231" s="590"/>
      <c r="AD231" s="591"/>
      <c r="AE231" s="589"/>
      <c r="AF231" s="589"/>
      <c r="AG231" s="592"/>
      <c r="AH231" s="247"/>
      <c r="AI231" s="248"/>
    </row>
    <row r="232" spans="1:35" x14ac:dyDescent="0.3">
      <c r="A232" s="244"/>
      <c r="B232" s="245"/>
      <c r="C232" s="245"/>
      <c r="D232" s="245"/>
      <c r="E232" s="246"/>
      <c r="F232" s="589"/>
      <c r="G232" s="589"/>
      <c r="H232" s="590"/>
      <c r="I232" s="591"/>
      <c r="J232" s="589"/>
      <c r="K232" s="589"/>
      <c r="L232" s="592"/>
      <c r="M232" s="588"/>
      <c r="N232" s="589"/>
      <c r="O232" s="590"/>
      <c r="P232" s="591"/>
      <c r="Q232" s="589"/>
      <c r="R232" s="589"/>
      <c r="S232" s="592"/>
      <c r="T232" s="588"/>
      <c r="U232" s="589"/>
      <c r="V232" s="590"/>
      <c r="W232" s="591"/>
      <c r="X232" s="589"/>
      <c r="Y232" s="589"/>
      <c r="Z232" s="592"/>
      <c r="AA232" s="588"/>
      <c r="AB232" s="589"/>
      <c r="AC232" s="590"/>
      <c r="AD232" s="591"/>
      <c r="AE232" s="589"/>
      <c r="AF232" s="589"/>
      <c r="AG232" s="592"/>
      <c r="AH232" s="247"/>
      <c r="AI232" s="248"/>
    </row>
    <row r="233" spans="1:35" x14ac:dyDescent="0.3">
      <c r="A233" s="244"/>
      <c r="B233" s="245"/>
      <c r="C233" s="245"/>
      <c r="D233" s="245"/>
      <c r="E233" s="246"/>
      <c r="F233" s="589"/>
      <c r="G233" s="589"/>
      <c r="H233" s="590"/>
      <c r="I233" s="591"/>
      <c r="J233" s="589"/>
      <c r="K233" s="589"/>
      <c r="L233" s="592"/>
      <c r="M233" s="588"/>
      <c r="N233" s="589"/>
      <c r="O233" s="590"/>
      <c r="P233" s="591"/>
      <c r="Q233" s="589"/>
      <c r="R233" s="589"/>
      <c r="S233" s="592"/>
      <c r="T233" s="588"/>
      <c r="U233" s="589"/>
      <c r="V233" s="590"/>
      <c r="W233" s="591"/>
      <c r="X233" s="589"/>
      <c r="Y233" s="589"/>
      <c r="Z233" s="592"/>
      <c r="AA233" s="588"/>
      <c r="AB233" s="589"/>
      <c r="AC233" s="590"/>
      <c r="AD233" s="591"/>
      <c r="AE233" s="589"/>
      <c r="AF233" s="589"/>
      <c r="AG233" s="592"/>
      <c r="AH233" s="247"/>
      <c r="AI233" s="248"/>
    </row>
    <row r="234" spans="1:35" x14ac:dyDescent="0.3">
      <c r="A234" s="244"/>
      <c r="B234" s="245"/>
      <c r="C234" s="245"/>
      <c r="D234" s="245"/>
      <c r="E234" s="246"/>
      <c r="F234" s="589"/>
      <c r="G234" s="589"/>
      <c r="H234" s="590"/>
      <c r="I234" s="591"/>
      <c r="J234" s="589"/>
      <c r="K234" s="589"/>
      <c r="L234" s="592"/>
      <c r="M234" s="588"/>
      <c r="N234" s="589"/>
      <c r="O234" s="590"/>
      <c r="P234" s="591"/>
      <c r="Q234" s="589"/>
      <c r="R234" s="589"/>
      <c r="S234" s="592"/>
      <c r="T234" s="588"/>
      <c r="U234" s="589"/>
      <c r="V234" s="590"/>
      <c r="W234" s="591"/>
      <c r="X234" s="589"/>
      <c r="Y234" s="589"/>
      <c r="Z234" s="592"/>
      <c r="AA234" s="588"/>
      <c r="AB234" s="589"/>
      <c r="AC234" s="590"/>
      <c r="AD234" s="591"/>
      <c r="AE234" s="589"/>
      <c r="AF234" s="589"/>
      <c r="AG234" s="592"/>
      <c r="AH234" s="247"/>
      <c r="AI234" s="248"/>
    </row>
    <row r="235" spans="1:35" x14ac:dyDescent="0.3">
      <c r="A235" s="244"/>
      <c r="B235" s="245"/>
      <c r="C235" s="245"/>
      <c r="D235" s="245"/>
      <c r="E235" s="246"/>
      <c r="F235" s="589"/>
      <c r="G235" s="589"/>
      <c r="H235" s="590"/>
      <c r="I235" s="591"/>
      <c r="J235" s="589"/>
      <c r="K235" s="589"/>
      <c r="L235" s="592"/>
      <c r="M235" s="588"/>
      <c r="N235" s="589"/>
      <c r="O235" s="590"/>
      <c r="P235" s="591"/>
      <c r="Q235" s="589"/>
      <c r="R235" s="589"/>
      <c r="S235" s="592"/>
      <c r="T235" s="588"/>
      <c r="U235" s="589"/>
      <c r="V235" s="590"/>
      <c r="W235" s="591"/>
      <c r="X235" s="589"/>
      <c r="Y235" s="589"/>
      <c r="Z235" s="592"/>
      <c r="AA235" s="588"/>
      <c r="AB235" s="589"/>
      <c r="AC235" s="590"/>
      <c r="AD235" s="591"/>
      <c r="AE235" s="589"/>
      <c r="AF235" s="589"/>
      <c r="AG235" s="592"/>
      <c r="AH235" s="247"/>
      <c r="AI235" s="248"/>
    </row>
    <row r="236" spans="1:35" x14ac:dyDescent="0.3">
      <c r="A236" s="244"/>
      <c r="B236" s="245"/>
      <c r="C236" s="245"/>
      <c r="D236" s="245"/>
      <c r="E236" s="246"/>
      <c r="F236" s="589"/>
      <c r="G236" s="589"/>
      <c r="H236" s="590"/>
      <c r="I236" s="591"/>
      <c r="J236" s="589"/>
      <c r="K236" s="589"/>
      <c r="L236" s="592"/>
      <c r="M236" s="588"/>
      <c r="N236" s="589"/>
      <c r="O236" s="590"/>
      <c r="P236" s="591"/>
      <c r="Q236" s="589"/>
      <c r="R236" s="589"/>
      <c r="S236" s="592"/>
      <c r="T236" s="588"/>
      <c r="U236" s="589"/>
      <c r="V236" s="590"/>
      <c r="W236" s="591"/>
      <c r="X236" s="589"/>
      <c r="Y236" s="589"/>
      <c r="Z236" s="592"/>
      <c r="AA236" s="588"/>
      <c r="AB236" s="589"/>
      <c r="AC236" s="590"/>
      <c r="AD236" s="591"/>
      <c r="AE236" s="589"/>
      <c r="AF236" s="589"/>
      <c r="AG236" s="592"/>
      <c r="AH236" s="247"/>
      <c r="AI236" s="248"/>
    </row>
    <row r="237" spans="1:35" x14ac:dyDescent="0.3">
      <c r="A237" s="244"/>
      <c r="B237" s="245"/>
      <c r="C237" s="245"/>
      <c r="D237" s="245"/>
      <c r="E237" s="246"/>
      <c r="F237" s="589"/>
      <c r="G237" s="589"/>
      <c r="H237" s="590"/>
      <c r="I237" s="591"/>
      <c r="J237" s="589"/>
      <c r="K237" s="589"/>
      <c r="L237" s="592"/>
      <c r="M237" s="588"/>
      <c r="N237" s="589"/>
      <c r="O237" s="590"/>
      <c r="P237" s="591"/>
      <c r="Q237" s="589"/>
      <c r="R237" s="589"/>
      <c r="S237" s="592"/>
      <c r="T237" s="588"/>
      <c r="U237" s="589"/>
      <c r="V237" s="590"/>
      <c r="W237" s="591"/>
      <c r="X237" s="589"/>
      <c r="Y237" s="589"/>
      <c r="Z237" s="592"/>
      <c r="AA237" s="588"/>
      <c r="AB237" s="589"/>
      <c r="AC237" s="590"/>
      <c r="AD237" s="591"/>
      <c r="AE237" s="589"/>
      <c r="AF237" s="589"/>
      <c r="AG237" s="592"/>
      <c r="AH237" s="247"/>
      <c r="AI237" s="248"/>
    </row>
    <row r="238" spans="1:35" x14ac:dyDescent="0.3">
      <c r="A238" s="244"/>
      <c r="B238" s="245"/>
      <c r="C238" s="245"/>
      <c r="D238" s="245"/>
      <c r="E238" s="246"/>
      <c r="F238" s="589"/>
      <c r="G238" s="589"/>
      <c r="H238" s="590"/>
      <c r="I238" s="591"/>
      <c r="J238" s="589"/>
      <c r="K238" s="589"/>
      <c r="L238" s="592"/>
      <c r="M238" s="588"/>
      <c r="N238" s="589"/>
      <c r="O238" s="590"/>
      <c r="P238" s="591"/>
      <c r="Q238" s="589"/>
      <c r="R238" s="589"/>
      <c r="S238" s="592"/>
      <c r="T238" s="588"/>
      <c r="U238" s="589"/>
      <c r="V238" s="590"/>
      <c r="W238" s="591"/>
      <c r="X238" s="589"/>
      <c r="Y238" s="589"/>
      <c r="Z238" s="592"/>
      <c r="AA238" s="588"/>
      <c r="AB238" s="589"/>
      <c r="AC238" s="590"/>
      <c r="AD238" s="591"/>
      <c r="AE238" s="589"/>
      <c r="AF238" s="589"/>
      <c r="AG238" s="592"/>
      <c r="AH238" s="247"/>
      <c r="AI238" s="248"/>
    </row>
    <row r="239" spans="1:35" x14ac:dyDescent="0.3">
      <c r="A239" s="244"/>
      <c r="B239" s="245"/>
      <c r="C239" s="245"/>
      <c r="D239" s="245"/>
      <c r="E239" s="246"/>
      <c r="F239" s="589"/>
      <c r="G239" s="589"/>
      <c r="H239" s="590"/>
      <c r="I239" s="591"/>
      <c r="J239" s="589"/>
      <c r="K239" s="589"/>
      <c r="L239" s="592"/>
      <c r="M239" s="588"/>
      <c r="N239" s="589"/>
      <c r="O239" s="590"/>
      <c r="P239" s="591"/>
      <c r="Q239" s="589"/>
      <c r="R239" s="589"/>
      <c r="S239" s="592"/>
      <c r="T239" s="588"/>
      <c r="U239" s="589"/>
      <c r="V239" s="590"/>
      <c r="W239" s="591"/>
      <c r="X239" s="589"/>
      <c r="Y239" s="589"/>
      <c r="Z239" s="592"/>
      <c r="AA239" s="588"/>
      <c r="AB239" s="589"/>
      <c r="AC239" s="590"/>
      <c r="AD239" s="591"/>
      <c r="AE239" s="589"/>
      <c r="AF239" s="589"/>
      <c r="AG239" s="592"/>
      <c r="AH239" s="247"/>
      <c r="AI239" s="248"/>
    </row>
    <row r="240" spans="1:35" x14ac:dyDescent="0.3">
      <c r="A240" s="244"/>
      <c r="B240" s="245"/>
      <c r="C240" s="245"/>
      <c r="D240" s="245"/>
      <c r="E240" s="246"/>
      <c r="F240" s="589"/>
      <c r="G240" s="589"/>
      <c r="H240" s="590"/>
      <c r="I240" s="591"/>
      <c r="J240" s="589"/>
      <c r="K240" s="589"/>
      <c r="L240" s="592"/>
      <c r="M240" s="588"/>
      <c r="N240" s="589"/>
      <c r="O240" s="590"/>
      <c r="P240" s="591"/>
      <c r="Q240" s="589"/>
      <c r="R240" s="589"/>
      <c r="S240" s="592"/>
      <c r="T240" s="588"/>
      <c r="U240" s="589"/>
      <c r="V240" s="590"/>
      <c r="W240" s="591"/>
      <c r="X240" s="589"/>
      <c r="Y240" s="589"/>
      <c r="Z240" s="592"/>
      <c r="AA240" s="588"/>
      <c r="AB240" s="589"/>
      <c r="AC240" s="590"/>
      <c r="AD240" s="591"/>
      <c r="AE240" s="589"/>
      <c r="AF240" s="589"/>
      <c r="AG240" s="592"/>
      <c r="AH240" s="247"/>
      <c r="AI240" s="248"/>
    </row>
    <row r="241" spans="1:35" x14ac:dyDescent="0.3">
      <c r="A241" s="244"/>
      <c r="B241" s="245"/>
      <c r="C241" s="245"/>
      <c r="D241" s="245"/>
      <c r="E241" s="246"/>
      <c r="F241" s="589"/>
      <c r="G241" s="589"/>
      <c r="H241" s="590"/>
      <c r="I241" s="591"/>
      <c r="J241" s="589"/>
      <c r="K241" s="589"/>
      <c r="L241" s="592"/>
      <c r="M241" s="588"/>
      <c r="N241" s="589"/>
      <c r="O241" s="590"/>
      <c r="P241" s="591"/>
      <c r="Q241" s="589"/>
      <c r="R241" s="589"/>
      <c r="S241" s="592"/>
      <c r="T241" s="588"/>
      <c r="U241" s="589"/>
      <c r="V241" s="590"/>
      <c r="W241" s="591"/>
      <c r="X241" s="589"/>
      <c r="Y241" s="589"/>
      <c r="Z241" s="592"/>
      <c r="AA241" s="588"/>
      <c r="AB241" s="589"/>
      <c r="AC241" s="590"/>
      <c r="AD241" s="591"/>
      <c r="AE241" s="589"/>
      <c r="AF241" s="589"/>
      <c r="AG241" s="592"/>
      <c r="AH241" s="247"/>
      <c r="AI241" s="248"/>
    </row>
    <row r="242" spans="1:35" x14ac:dyDescent="0.3">
      <c r="A242" s="244"/>
      <c r="B242" s="245"/>
      <c r="C242" s="245"/>
      <c r="D242" s="245"/>
      <c r="E242" s="246"/>
      <c r="F242" s="589"/>
      <c r="G242" s="589"/>
      <c r="H242" s="590"/>
      <c r="I242" s="591"/>
      <c r="J242" s="589"/>
      <c r="K242" s="589"/>
      <c r="L242" s="592"/>
      <c r="M242" s="588"/>
      <c r="N242" s="589"/>
      <c r="O242" s="590"/>
      <c r="P242" s="591"/>
      <c r="Q242" s="589"/>
      <c r="R242" s="589"/>
      <c r="S242" s="592"/>
      <c r="T242" s="588"/>
      <c r="U242" s="589"/>
      <c r="V242" s="590"/>
      <c r="W242" s="591"/>
      <c r="X242" s="589"/>
      <c r="Y242" s="589"/>
      <c r="Z242" s="592"/>
      <c r="AA242" s="588"/>
      <c r="AB242" s="589"/>
      <c r="AC242" s="590"/>
      <c r="AD242" s="591"/>
      <c r="AE242" s="589"/>
      <c r="AF242" s="589"/>
      <c r="AG242" s="592"/>
      <c r="AH242" s="247"/>
      <c r="AI242" s="248"/>
    </row>
    <row r="243" spans="1:35" x14ac:dyDescent="0.3">
      <c r="A243" s="244"/>
      <c r="B243" s="245"/>
      <c r="C243" s="245"/>
      <c r="D243" s="245"/>
      <c r="E243" s="246"/>
      <c r="F243" s="589"/>
      <c r="G243" s="589"/>
      <c r="H243" s="590"/>
      <c r="I243" s="591"/>
      <c r="J243" s="589"/>
      <c r="K243" s="589"/>
      <c r="L243" s="592"/>
      <c r="M243" s="588"/>
      <c r="N243" s="589"/>
      <c r="O243" s="590"/>
      <c r="P243" s="591"/>
      <c r="Q243" s="589"/>
      <c r="R243" s="589"/>
      <c r="S243" s="592"/>
      <c r="T243" s="588"/>
      <c r="U243" s="589"/>
      <c r="V243" s="590"/>
      <c r="W243" s="591"/>
      <c r="X243" s="589"/>
      <c r="Y243" s="589"/>
      <c r="Z243" s="592"/>
      <c r="AA243" s="588"/>
      <c r="AB243" s="589"/>
      <c r="AC243" s="590"/>
      <c r="AD243" s="591"/>
      <c r="AE243" s="589"/>
      <c r="AF243" s="589"/>
      <c r="AG243" s="592"/>
      <c r="AH243" s="247"/>
      <c r="AI243" s="248"/>
    </row>
    <row r="244" spans="1:35" x14ac:dyDescent="0.3">
      <c r="A244" s="244"/>
      <c r="B244" s="245"/>
      <c r="C244" s="245"/>
      <c r="D244" s="245"/>
      <c r="E244" s="246"/>
      <c r="F244" s="589"/>
      <c r="G244" s="589"/>
      <c r="H244" s="590"/>
      <c r="I244" s="591"/>
      <c r="J244" s="589"/>
      <c r="K244" s="589"/>
      <c r="L244" s="592"/>
      <c r="M244" s="588"/>
      <c r="N244" s="589"/>
      <c r="O244" s="590"/>
      <c r="P244" s="591"/>
      <c r="Q244" s="589"/>
      <c r="R244" s="589"/>
      <c r="S244" s="592"/>
      <c r="T244" s="588"/>
      <c r="U244" s="589"/>
      <c r="V244" s="590"/>
      <c r="W244" s="591"/>
      <c r="X244" s="589"/>
      <c r="Y244" s="589"/>
      <c r="Z244" s="592"/>
      <c r="AA244" s="588"/>
      <c r="AB244" s="589"/>
      <c r="AC244" s="590"/>
      <c r="AD244" s="591"/>
      <c r="AE244" s="589"/>
      <c r="AF244" s="589"/>
      <c r="AG244" s="592"/>
      <c r="AH244" s="247"/>
      <c r="AI244" s="248"/>
    </row>
    <row r="245" spans="1:35" x14ac:dyDescent="0.3">
      <c r="A245" s="244"/>
      <c r="B245" s="245"/>
      <c r="C245" s="245"/>
      <c r="D245" s="245"/>
      <c r="E245" s="246"/>
      <c r="F245" s="589"/>
      <c r="G245" s="589"/>
      <c r="H245" s="590"/>
      <c r="I245" s="591"/>
      <c r="J245" s="589"/>
      <c r="K245" s="589"/>
      <c r="L245" s="592"/>
      <c r="M245" s="588"/>
      <c r="N245" s="589"/>
      <c r="O245" s="590"/>
      <c r="P245" s="591"/>
      <c r="Q245" s="589"/>
      <c r="R245" s="589"/>
      <c r="S245" s="592"/>
      <c r="T245" s="588"/>
      <c r="U245" s="589"/>
      <c r="V245" s="590"/>
      <c r="W245" s="591"/>
      <c r="X245" s="589"/>
      <c r="Y245" s="589"/>
      <c r="Z245" s="592"/>
      <c r="AA245" s="588"/>
      <c r="AB245" s="589"/>
      <c r="AC245" s="590"/>
      <c r="AD245" s="591"/>
      <c r="AE245" s="589"/>
      <c r="AF245" s="589"/>
      <c r="AG245" s="592"/>
      <c r="AH245" s="247"/>
      <c r="AI245" s="248"/>
    </row>
    <row r="246" spans="1:35" x14ac:dyDescent="0.3">
      <c r="A246" s="244"/>
      <c r="B246" s="245"/>
      <c r="C246" s="245"/>
      <c r="D246" s="245"/>
      <c r="E246" s="246"/>
      <c r="F246" s="589"/>
      <c r="G246" s="589"/>
      <c r="H246" s="590"/>
      <c r="I246" s="591"/>
      <c r="J246" s="589"/>
      <c r="K246" s="589"/>
      <c r="L246" s="592"/>
      <c r="M246" s="588"/>
      <c r="N246" s="589"/>
      <c r="O246" s="590"/>
      <c r="P246" s="591"/>
      <c r="Q246" s="589"/>
      <c r="R246" s="589"/>
      <c r="S246" s="592"/>
      <c r="T246" s="588"/>
      <c r="U246" s="589"/>
      <c r="V246" s="590"/>
      <c r="W246" s="591"/>
      <c r="X246" s="589"/>
      <c r="Y246" s="589"/>
      <c r="Z246" s="592"/>
      <c r="AA246" s="588"/>
      <c r="AB246" s="589"/>
      <c r="AC246" s="590"/>
      <c r="AD246" s="591"/>
      <c r="AE246" s="589"/>
      <c r="AF246" s="589"/>
      <c r="AG246" s="592"/>
      <c r="AH246" s="247"/>
      <c r="AI246" s="248"/>
    </row>
    <row r="247" spans="1:35" x14ac:dyDescent="0.3">
      <c r="A247" s="244"/>
      <c r="B247" s="245"/>
      <c r="C247" s="245"/>
      <c r="D247" s="245"/>
      <c r="E247" s="246"/>
      <c r="F247" s="589"/>
      <c r="G247" s="589"/>
      <c r="H247" s="590"/>
      <c r="I247" s="591"/>
      <c r="J247" s="589"/>
      <c r="K247" s="589"/>
      <c r="L247" s="592"/>
      <c r="M247" s="588"/>
      <c r="N247" s="589"/>
      <c r="O247" s="590"/>
      <c r="P247" s="591"/>
      <c r="Q247" s="589"/>
      <c r="R247" s="589"/>
      <c r="S247" s="592"/>
      <c r="T247" s="588"/>
      <c r="U247" s="589"/>
      <c r="V247" s="590"/>
      <c r="W247" s="591"/>
      <c r="X247" s="589"/>
      <c r="Y247" s="589"/>
      <c r="Z247" s="592"/>
      <c r="AA247" s="588"/>
      <c r="AB247" s="589"/>
      <c r="AC247" s="590"/>
      <c r="AD247" s="591"/>
      <c r="AE247" s="589"/>
      <c r="AF247" s="589"/>
      <c r="AG247" s="592"/>
      <c r="AH247" s="247"/>
      <c r="AI247" s="248"/>
    </row>
    <row r="248" spans="1:35" x14ac:dyDescent="0.3">
      <c r="A248" s="244"/>
      <c r="B248" s="245"/>
      <c r="C248" s="245"/>
      <c r="D248" s="245"/>
      <c r="E248" s="246"/>
      <c r="F248" s="589"/>
      <c r="G248" s="589"/>
      <c r="H248" s="590"/>
      <c r="I248" s="591"/>
      <c r="J248" s="589"/>
      <c r="K248" s="589"/>
      <c r="L248" s="592"/>
      <c r="M248" s="588"/>
      <c r="N248" s="589"/>
      <c r="O248" s="590"/>
      <c r="P248" s="591"/>
      <c r="Q248" s="589"/>
      <c r="R248" s="589"/>
      <c r="S248" s="592"/>
      <c r="T248" s="588"/>
      <c r="U248" s="589"/>
      <c r="V248" s="590"/>
      <c r="W248" s="591"/>
      <c r="X248" s="589"/>
      <c r="Y248" s="589"/>
      <c r="Z248" s="592"/>
      <c r="AA248" s="588"/>
      <c r="AB248" s="589"/>
      <c r="AC248" s="590"/>
      <c r="AD248" s="591"/>
      <c r="AE248" s="589"/>
      <c r="AF248" s="589"/>
      <c r="AG248" s="592"/>
      <c r="AH248" s="247"/>
      <c r="AI248" s="248"/>
    </row>
    <row r="249" spans="1:35" x14ac:dyDescent="0.3">
      <c r="A249" s="244"/>
      <c r="B249" s="245"/>
      <c r="C249" s="245"/>
      <c r="D249" s="245"/>
      <c r="E249" s="246"/>
      <c r="F249" s="589"/>
      <c r="G249" s="589"/>
      <c r="H249" s="590"/>
      <c r="I249" s="591"/>
      <c r="J249" s="589"/>
      <c r="K249" s="589"/>
      <c r="L249" s="592"/>
      <c r="M249" s="588"/>
      <c r="N249" s="589"/>
      <c r="O249" s="590"/>
      <c r="P249" s="591"/>
      <c r="Q249" s="589"/>
      <c r="R249" s="589"/>
      <c r="S249" s="592"/>
      <c r="T249" s="588"/>
      <c r="U249" s="589"/>
      <c r="V249" s="590"/>
      <c r="W249" s="591"/>
      <c r="X249" s="589"/>
      <c r="Y249" s="589"/>
      <c r="Z249" s="592"/>
      <c r="AA249" s="588"/>
      <c r="AB249" s="589"/>
      <c r="AC249" s="590"/>
      <c r="AD249" s="591"/>
      <c r="AE249" s="589"/>
      <c r="AF249" s="589"/>
      <c r="AG249" s="592"/>
      <c r="AH249" s="247"/>
      <c r="AI249" s="248"/>
    </row>
    <row r="250" spans="1:35" x14ac:dyDescent="0.3">
      <c r="A250" s="244"/>
      <c r="B250" s="245"/>
      <c r="C250" s="245"/>
      <c r="D250" s="245"/>
      <c r="E250" s="246"/>
      <c r="F250" s="589"/>
      <c r="G250" s="589"/>
      <c r="H250" s="590"/>
      <c r="I250" s="591"/>
      <c r="J250" s="589"/>
      <c r="K250" s="589"/>
      <c r="L250" s="592"/>
      <c r="M250" s="588"/>
      <c r="N250" s="589"/>
      <c r="O250" s="590"/>
      <c r="P250" s="591"/>
      <c r="Q250" s="589"/>
      <c r="R250" s="589"/>
      <c r="S250" s="592"/>
      <c r="T250" s="588"/>
      <c r="U250" s="589"/>
      <c r="V250" s="590"/>
      <c r="W250" s="591"/>
      <c r="X250" s="589"/>
      <c r="Y250" s="589"/>
      <c r="Z250" s="592"/>
      <c r="AA250" s="588"/>
      <c r="AB250" s="589"/>
      <c r="AC250" s="590"/>
      <c r="AD250" s="591"/>
      <c r="AE250" s="589"/>
      <c r="AF250" s="589"/>
      <c r="AG250" s="592"/>
      <c r="AH250" s="247"/>
      <c r="AI250" s="248"/>
    </row>
    <row r="251" spans="1:35" x14ac:dyDescent="0.3">
      <c r="A251" s="244"/>
      <c r="B251" s="245"/>
      <c r="C251" s="245"/>
      <c r="D251" s="245"/>
      <c r="E251" s="246"/>
      <c r="F251" s="589"/>
      <c r="G251" s="589"/>
      <c r="H251" s="590"/>
      <c r="I251" s="591"/>
      <c r="J251" s="589"/>
      <c r="K251" s="589"/>
      <c r="L251" s="592"/>
      <c r="M251" s="588"/>
      <c r="N251" s="589"/>
      <c r="O251" s="590"/>
      <c r="P251" s="591"/>
      <c r="Q251" s="589"/>
      <c r="R251" s="589"/>
      <c r="S251" s="592"/>
      <c r="T251" s="588"/>
      <c r="U251" s="589"/>
      <c r="V251" s="590"/>
      <c r="W251" s="591"/>
      <c r="X251" s="589"/>
      <c r="Y251" s="589"/>
      <c r="Z251" s="592"/>
      <c r="AA251" s="588"/>
      <c r="AB251" s="589"/>
      <c r="AC251" s="590"/>
      <c r="AD251" s="591"/>
      <c r="AE251" s="589"/>
      <c r="AF251" s="589"/>
      <c r="AG251" s="592"/>
      <c r="AH251" s="247"/>
      <c r="AI251" s="248"/>
    </row>
    <row r="252" spans="1:35" x14ac:dyDescent="0.3">
      <c r="A252" s="244"/>
      <c r="B252" s="245"/>
      <c r="C252" s="245"/>
      <c r="D252" s="245"/>
      <c r="E252" s="246"/>
      <c r="F252" s="589"/>
      <c r="G252" s="589"/>
      <c r="H252" s="590"/>
      <c r="I252" s="591"/>
      <c r="J252" s="589"/>
      <c r="K252" s="589"/>
      <c r="L252" s="592"/>
      <c r="M252" s="588"/>
      <c r="N252" s="589"/>
      <c r="O252" s="590"/>
      <c r="P252" s="591"/>
      <c r="Q252" s="589"/>
      <c r="R252" s="589"/>
      <c r="S252" s="592"/>
      <c r="T252" s="588"/>
      <c r="U252" s="589"/>
      <c r="V252" s="590"/>
      <c r="W252" s="591"/>
      <c r="X252" s="589"/>
      <c r="Y252" s="589"/>
      <c r="Z252" s="592"/>
      <c r="AA252" s="588"/>
      <c r="AB252" s="589"/>
      <c r="AC252" s="590"/>
      <c r="AD252" s="591"/>
      <c r="AE252" s="589"/>
      <c r="AF252" s="589"/>
      <c r="AG252" s="592"/>
      <c r="AH252" s="247"/>
      <c r="AI252" s="248"/>
    </row>
    <row r="253" spans="1:35" x14ac:dyDescent="0.3">
      <c r="A253" s="244"/>
      <c r="B253" s="245"/>
      <c r="C253" s="245"/>
      <c r="D253" s="245"/>
      <c r="E253" s="246"/>
      <c r="F253" s="589"/>
      <c r="G253" s="589"/>
      <c r="H253" s="590"/>
      <c r="I253" s="591"/>
      <c r="J253" s="589"/>
      <c r="K253" s="589"/>
      <c r="L253" s="592"/>
      <c r="M253" s="588"/>
      <c r="N253" s="589"/>
      <c r="O253" s="590"/>
      <c r="P253" s="591"/>
      <c r="Q253" s="589"/>
      <c r="R253" s="589"/>
      <c r="S253" s="592"/>
      <c r="T253" s="588"/>
      <c r="U253" s="589"/>
      <c r="V253" s="590"/>
      <c r="W253" s="591"/>
      <c r="X253" s="589"/>
      <c r="Y253" s="589"/>
      <c r="Z253" s="592"/>
      <c r="AA253" s="588"/>
      <c r="AB253" s="589"/>
      <c r="AC253" s="590"/>
      <c r="AD253" s="591"/>
      <c r="AE253" s="589"/>
      <c r="AF253" s="589"/>
      <c r="AG253" s="592"/>
      <c r="AH253" s="247"/>
      <c r="AI253" s="248"/>
    </row>
    <row r="254" spans="1:35" x14ac:dyDescent="0.3">
      <c r="A254" s="244"/>
      <c r="B254" s="245"/>
      <c r="C254" s="245"/>
      <c r="D254" s="245"/>
      <c r="E254" s="246"/>
      <c r="F254" s="589"/>
      <c r="G254" s="589"/>
      <c r="H254" s="590"/>
      <c r="I254" s="591"/>
      <c r="J254" s="589"/>
      <c r="K254" s="589"/>
      <c r="L254" s="592"/>
      <c r="M254" s="588"/>
      <c r="N254" s="589"/>
      <c r="O254" s="590"/>
      <c r="P254" s="591"/>
      <c r="Q254" s="589"/>
      <c r="R254" s="589"/>
      <c r="S254" s="592"/>
      <c r="T254" s="588"/>
      <c r="U254" s="589"/>
      <c r="V254" s="590"/>
      <c r="W254" s="591"/>
      <c r="X254" s="589"/>
      <c r="Y254" s="589"/>
      <c r="Z254" s="592"/>
      <c r="AA254" s="588"/>
      <c r="AB254" s="589"/>
      <c r="AC254" s="590"/>
      <c r="AD254" s="591"/>
      <c r="AE254" s="589"/>
      <c r="AF254" s="589"/>
      <c r="AG254" s="592"/>
      <c r="AH254" s="247"/>
      <c r="AI254" s="248"/>
    </row>
    <row r="255" spans="1:35" x14ac:dyDescent="0.3">
      <c r="A255" s="244"/>
      <c r="B255" s="245"/>
      <c r="C255" s="245"/>
      <c r="D255" s="245"/>
      <c r="E255" s="246"/>
      <c r="F255" s="589"/>
      <c r="G255" s="589"/>
      <c r="H255" s="590"/>
      <c r="I255" s="591"/>
      <c r="J255" s="589"/>
      <c r="K255" s="589"/>
      <c r="L255" s="592"/>
      <c r="M255" s="588"/>
      <c r="N255" s="589"/>
      <c r="O255" s="590"/>
      <c r="P255" s="591"/>
      <c r="Q255" s="589"/>
      <c r="R255" s="589"/>
      <c r="S255" s="592"/>
      <c r="T255" s="588"/>
      <c r="U255" s="589"/>
      <c r="V255" s="590"/>
      <c r="W255" s="591"/>
      <c r="X255" s="589"/>
      <c r="Y255" s="589"/>
      <c r="Z255" s="592"/>
      <c r="AA255" s="588"/>
      <c r="AB255" s="589"/>
      <c r="AC255" s="590"/>
      <c r="AD255" s="591"/>
      <c r="AE255" s="589"/>
      <c r="AF255" s="589"/>
      <c r="AG255" s="592"/>
      <c r="AH255" s="247"/>
      <c r="AI255" s="248"/>
    </row>
    <row r="256" spans="1:35" x14ac:dyDescent="0.3">
      <c r="A256" s="244"/>
      <c r="B256" s="245"/>
      <c r="C256" s="245"/>
      <c r="D256" s="245"/>
      <c r="E256" s="246"/>
      <c r="F256" s="589"/>
      <c r="G256" s="589"/>
      <c r="H256" s="590"/>
      <c r="I256" s="591"/>
      <c r="J256" s="589"/>
      <c r="K256" s="589"/>
      <c r="L256" s="592"/>
      <c r="M256" s="588"/>
      <c r="N256" s="589"/>
      <c r="O256" s="590"/>
      <c r="P256" s="591"/>
      <c r="Q256" s="589"/>
      <c r="R256" s="589"/>
      <c r="S256" s="592"/>
      <c r="T256" s="588"/>
      <c r="U256" s="589"/>
      <c r="V256" s="590"/>
      <c r="W256" s="591"/>
      <c r="X256" s="589"/>
      <c r="Y256" s="589"/>
      <c r="Z256" s="592"/>
      <c r="AA256" s="588"/>
      <c r="AB256" s="589"/>
      <c r="AC256" s="590"/>
      <c r="AD256" s="591"/>
      <c r="AE256" s="589"/>
      <c r="AF256" s="589"/>
      <c r="AG256" s="592"/>
      <c r="AH256" s="247"/>
      <c r="AI256" s="248"/>
    </row>
    <row r="257" spans="1:35" x14ac:dyDescent="0.3">
      <c r="A257" s="244"/>
      <c r="B257" s="245"/>
      <c r="C257" s="245"/>
      <c r="D257" s="245"/>
      <c r="E257" s="246"/>
      <c r="F257" s="589"/>
      <c r="G257" s="589"/>
      <c r="H257" s="590"/>
      <c r="I257" s="591"/>
      <c r="J257" s="589"/>
      <c r="K257" s="589"/>
      <c r="L257" s="592"/>
      <c r="M257" s="588"/>
      <c r="N257" s="589"/>
      <c r="O257" s="590"/>
      <c r="P257" s="591"/>
      <c r="Q257" s="589"/>
      <c r="R257" s="589"/>
      <c r="S257" s="592"/>
      <c r="T257" s="588"/>
      <c r="U257" s="589"/>
      <c r="V257" s="590"/>
      <c r="W257" s="591"/>
      <c r="X257" s="589"/>
      <c r="Y257" s="589"/>
      <c r="Z257" s="592"/>
      <c r="AA257" s="588"/>
      <c r="AB257" s="589"/>
      <c r="AC257" s="590"/>
      <c r="AD257" s="591"/>
      <c r="AE257" s="589"/>
      <c r="AF257" s="589"/>
      <c r="AG257" s="592"/>
      <c r="AH257" s="247"/>
      <c r="AI257" s="248"/>
    </row>
    <row r="258" spans="1:35" x14ac:dyDescent="0.3">
      <c r="A258" s="244"/>
      <c r="B258" s="245"/>
      <c r="C258" s="245"/>
      <c r="D258" s="245"/>
      <c r="E258" s="246"/>
      <c r="F258" s="589"/>
      <c r="G258" s="589"/>
      <c r="H258" s="590"/>
      <c r="I258" s="591"/>
      <c r="J258" s="589"/>
      <c r="K258" s="589"/>
      <c r="L258" s="592"/>
      <c r="M258" s="588"/>
      <c r="N258" s="589"/>
      <c r="O258" s="590"/>
      <c r="P258" s="591"/>
      <c r="Q258" s="589"/>
      <c r="R258" s="589"/>
      <c r="S258" s="592"/>
      <c r="T258" s="588"/>
      <c r="U258" s="589"/>
      <c r="V258" s="590"/>
      <c r="W258" s="591"/>
      <c r="X258" s="589"/>
      <c r="Y258" s="589"/>
      <c r="Z258" s="592"/>
      <c r="AA258" s="588"/>
      <c r="AB258" s="589"/>
      <c r="AC258" s="590"/>
      <c r="AD258" s="591"/>
      <c r="AE258" s="589"/>
      <c r="AF258" s="589"/>
      <c r="AG258" s="592"/>
      <c r="AH258" s="247"/>
      <c r="AI258" s="248"/>
    </row>
    <row r="259" spans="1:35" x14ac:dyDescent="0.3">
      <c r="A259" s="244"/>
      <c r="B259" s="245"/>
      <c r="C259" s="245"/>
      <c r="D259" s="245"/>
      <c r="E259" s="246"/>
      <c r="F259" s="589"/>
      <c r="G259" s="589"/>
      <c r="H259" s="590"/>
      <c r="I259" s="591"/>
      <c r="J259" s="589"/>
      <c r="K259" s="589"/>
      <c r="L259" s="592"/>
      <c r="M259" s="588"/>
      <c r="N259" s="589"/>
      <c r="O259" s="590"/>
      <c r="P259" s="591"/>
      <c r="Q259" s="589"/>
      <c r="R259" s="589"/>
      <c r="S259" s="592"/>
      <c r="T259" s="588"/>
      <c r="U259" s="589"/>
      <c r="V259" s="590"/>
      <c r="W259" s="591"/>
      <c r="X259" s="589"/>
      <c r="Y259" s="589"/>
      <c r="Z259" s="592"/>
      <c r="AA259" s="588"/>
      <c r="AB259" s="589"/>
      <c r="AC259" s="590"/>
      <c r="AD259" s="591"/>
      <c r="AE259" s="589"/>
      <c r="AF259" s="589"/>
      <c r="AG259" s="592"/>
      <c r="AH259" s="247"/>
      <c r="AI259" s="248"/>
    </row>
    <row r="260" spans="1:35" x14ac:dyDescent="0.3">
      <c r="A260" s="244"/>
      <c r="B260" s="245"/>
      <c r="C260" s="245"/>
      <c r="D260" s="245"/>
      <c r="E260" s="246"/>
      <c r="F260" s="589"/>
      <c r="G260" s="589"/>
      <c r="H260" s="590"/>
      <c r="I260" s="591"/>
      <c r="J260" s="589"/>
      <c r="K260" s="589"/>
      <c r="L260" s="592"/>
      <c r="M260" s="588"/>
      <c r="N260" s="589"/>
      <c r="O260" s="590"/>
      <c r="P260" s="591"/>
      <c r="Q260" s="589"/>
      <c r="R260" s="589"/>
      <c r="S260" s="592"/>
      <c r="T260" s="588"/>
      <c r="U260" s="589"/>
      <c r="V260" s="590"/>
      <c r="W260" s="591"/>
      <c r="X260" s="589"/>
      <c r="Y260" s="589"/>
      <c r="Z260" s="592"/>
      <c r="AA260" s="588"/>
      <c r="AB260" s="589"/>
      <c r="AC260" s="590"/>
      <c r="AD260" s="591"/>
      <c r="AE260" s="589"/>
      <c r="AF260" s="589"/>
      <c r="AG260" s="592"/>
      <c r="AH260" s="247"/>
      <c r="AI260" s="248"/>
    </row>
    <row r="261" spans="1:35" x14ac:dyDescent="0.3">
      <c r="A261" s="244"/>
      <c r="B261" s="245"/>
      <c r="C261" s="245"/>
      <c r="D261" s="245"/>
      <c r="E261" s="246"/>
      <c r="F261" s="589"/>
      <c r="G261" s="589"/>
      <c r="H261" s="590"/>
      <c r="I261" s="591"/>
      <c r="J261" s="589"/>
      <c r="K261" s="589"/>
      <c r="L261" s="592"/>
      <c r="M261" s="588"/>
      <c r="N261" s="589"/>
      <c r="O261" s="590"/>
      <c r="P261" s="591"/>
      <c r="Q261" s="589"/>
      <c r="R261" s="589"/>
      <c r="S261" s="592"/>
      <c r="T261" s="588"/>
      <c r="U261" s="589"/>
      <c r="V261" s="590"/>
      <c r="W261" s="591"/>
      <c r="X261" s="589"/>
      <c r="Y261" s="589"/>
      <c r="Z261" s="592"/>
      <c r="AA261" s="588"/>
      <c r="AB261" s="589"/>
      <c r="AC261" s="590"/>
      <c r="AD261" s="591"/>
      <c r="AE261" s="589"/>
      <c r="AF261" s="589"/>
      <c r="AG261" s="592"/>
      <c r="AH261" s="247"/>
      <c r="AI261" s="248"/>
    </row>
    <row r="262" spans="1:35" x14ac:dyDescent="0.3">
      <c r="A262" s="244"/>
      <c r="B262" s="245"/>
      <c r="C262" s="245"/>
      <c r="D262" s="245"/>
      <c r="E262" s="246"/>
      <c r="F262" s="589"/>
      <c r="G262" s="589"/>
      <c r="H262" s="590"/>
      <c r="I262" s="591"/>
      <c r="J262" s="589"/>
      <c r="K262" s="589"/>
      <c r="L262" s="592"/>
      <c r="M262" s="588"/>
      <c r="N262" s="589"/>
      <c r="O262" s="590"/>
      <c r="P262" s="591"/>
      <c r="Q262" s="589"/>
      <c r="R262" s="589"/>
      <c r="S262" s="592"/>
      <c r="T262" s="588"/>
      <c r="U262" s="589"/>
      <c r="V262" s="590"/>
      <c r="W262" s="591"/>
      <c r="X262" s="589"/>
      <c r="Y262" s="589"/>
      <c r="Z262" s="592"/>
      <c r="AA262" s="588"/>
      <c r="AB262" s="589"/>
      <c r="AC262" s="590"/>
      <c r="AD262" s="591"/>
      <c r="AE262" s="589"/>
      <c r="AF262" s="589"/>
      <c r="AG262" s="592"/>
      <c r="AH262" s="247"/>
      <c r="AI262" s="248"/>
    </row>
    <row r="263" spans="1:35" x14ac:dyDescent="0.3">
      <c r="A263" s="244"/>
      <c r="B263" s="245"/>
      <c r="C263" s="245"/>
      <c r="D263" s="245"/>
      <c r="E263" s="246"/>
      <c r="F263" s="589"/>
      <c r="G263" s="589"/>
      <c r="H263" s="590"/>
      <c r="I263" s="591"/>
      <c r="J263" s="589"/>
      <c r="K263" s="589"/>
      <c r="L263" s="592"/>
      <c r="M263" s="588"/>
      <c r="N263" s="589"/>
      <c r="O263" s="590"/>
      <c r="P263" s="591"/>
      <c r="Q263" s="589"/>
      <c r="R263" s="589"/>
      <c r="S263" s="592"/>
      <c r="T263" s="588"/>
      <c r="U263" s="589"/>
      <c r="V263" s="590"/>
      <c r="W263" s="591"/>
      <c r="X263" s="589"/>
      <c r="Y263" s="589"/>
      <c r="Z263" s="592"/>
      <c r="AA263" s="588"/>
      <c r="AB263" s="589"/>
      <c r="AC263" s="590"/>
      <c r="AD263" s="591"/>
      <c r="AE263" s="589"/>
      <c r="AF263" s="589"/>
      <c r="AG263" s="592"/>
      <c r="AH263" s="247"/>
      <c r="AI263" s="248"/>
    </row>
    <row r="264" spans="1:35" x14ac:dyDescent="0.3">
      <c r="A264" s="244"/>
      <c r="B264" s="245"/>
      <c r="C264" s="245"/>
      <c r="D264" s="245"/>
      <c r="E264" s="246"/>
      <c r="F264" s="589"/>
      <c r="G264" s="589"/>
      <c r="H264" s="590"/>
      <c r="I264" s="591"/>
      <c r="J264" s="589"/>
      <c r="K264" s="589"/>
      <c r="L264" s="592"/>
      <c r="M264" s="588"/>
      <c r="N264" s="589"/>
      <c r="O264" s="590"/>
      <c r="P264" s="591"/>
      <c r="Q264" s="589"/>
      <c r="R264" s="589"/>
      <c r="S264" s="592"/>
      <c r="T264" s="588"/>
      <c r="U264" s="589"/>
      <c r="V264" s="590"/>
      <c r="W264" s="591"/>
      <c r="X264" s="589"/>
      <c r="Y264" s="589"/>
      <c r="Z264" s="592"/>
      <c r="AA264" s="588"/>
      <c r="AB264" s="589"/>
      <c r="AC264" s="590"/>
      <c r="AD264" s="591"/>
      <c r="AE264" s="589"/>
      <c r="AF264" s="589"/>
      <c r="AG264" s="592"/>
      <c r="AH264" s="247"/>
      <c r="AI264" s="248"/>
    </row>
    <row r="265" spans="1:35" x14ac:dyDescent="0.3">
      <c r="A265" s="244"/>
      <c r="B265" s="245"/>
      <c r="C265" s="245"/>
      <c r="D265" s="245"/>
      <c r="E265" s="246"/>
      <c r="F265" s="589"/>
      <c r="G265" s="589"/>
      <c r="H265" s="590"/>
      <c r="I265" s="591"/>
      <c r="J265" s="589"/>
      <c r="K265" s="589"/>
      <c r="L265" s="592"/>
      <c r="M265" s="588"/>
      <c r="N265" s="589"/>
      <c r="O265" s="590"/>
      <c r="P265" s="591"/>
      <c r="Q265" s="589"/>
      <c r="R265" s="589"/>
      <c r="S265" s="592"/>
      <c r="T265" s="588"/>
      <c r="U265" s="589"/>
      <c r="V265" s="590"/>
      <c r="W265" s="591"/>
      <c r="X265" s="589"/>
      <c r="Y265" s="589"/>
      <c r="Z265" s="592"/>
      <c r="AA265" s="588"/>
      <c r="AB265" s="589"/>
      <c r="AC265" s="590"/>
      <c r="AD265" s="591"/>
      <c r="AE265" s="589"/>
      <c r="AF265" s="589"/>
      <c r="AG265" s="592"/>
      <c r="AH265" s="247"/>
      <c r="AI265" s="248"/>
    </row>
    <row r="266" spans="1:35" ht="16.2" thickBot="1" x14ac:dyDescent="0.35">
      <c r="A266" s="249"/>
      <c r="B266" s="250"/>
      <c r="C266" s="250"/>
      <c r="D266" s="250"/>
      <c r="E266" s="251"/>
      <c r="F266" s="583"/>
      <c r="G266" s="583"/>
      <c r="H266" s="584"/>
      <c r="I266" s="585"/>
      <c r="J266" s="583"/>
      <c r="K266" s="583"/>
      <c r="L266" s="586"/>
      <c r="M266" s="587"/>
      <c r="N266" s="583"/>
      <c r="O266" s="584"/>
      <c r="P266" s="585"/>
      <c r="Q266" s="583"/>
      <c r="R266" s="583"/>
      <c r="S266" s="586"/>
      <c r="T266" s="587"/>
      <c r="U266" s="583"/>
      <c r="V266" s="584"/>
      <c r="W266" s="585"/>
      <c r="X266" s="583"/>
      <c r="Y266" s="583"/>
      <c r="Z266" s="586"/>
      <c r="AA266" s="587"/>
      <c r="AB266" s="583"/>
      <c r="AC266" s="584"/>
      <c r="AD266" s="585"/>
      <c r="AE266" s="583"/>
      <c r="AF266" s="583"/>
      <c r="AG266" s="586"/>
      <c r="AH266" s="252"/>
      <c r="AI266" s="253"/>
    </row>
    <row r="267" spans="1:35" x14ac:dyDescent="0.3">
      <c r="A267" s="254"/>
    </row>
    <row r="268" spans="1:35" x14ac:dyDescent="0.3">
      <c r="A268" s="254"/>
    </row>
    <row r="269" spans="1:35" x14ac:dyDescent="0.3">
      <c r="A269" s="254"/>
    </row>
    <row r="270" spans="1:35" x14ac:dyDescent="0.3">
      <c r="A270" s="254"/>
    </row>
    <row r="271" spans="1:35" x14ac:dyDescent="0.3">
      <c r="A271" s="254"/>
    </row>
    <row r="272" spans="1:35" x14ac:dyDescent="0.3">
      <c r="A272" s="254"/>
    </row>
    <row r="273" spans="1:1" x14ac:dyDescent="0.3">
      <c r="A273" s="254"/>
    </row>
    <row r="274" spans="1:1" x14ac:dyDescent="0.3">
      <c r="A274" s="254"/>
    </row>
    <row r="275" spans="1:1" x14ac:dyDescent="0.3">
      <c r="A275" s="254"/>
    </row>
    <row r="276" spans="1:1" x14ac:dyDescent="0.3">
      <c r="A276" s="254"/>
    </row>
    <row r="277" spans="1:1" x14ac:dyDescent="0.3">
      <c r="A277" s="254"/>
    </row>
    <row r="278" spans="1:1" x14ac:dyDescent="0.3">
      <c r="A278" s="254"/>
    </row>
    <row r="279" spans="1:1" x14ac:dyDescent="0.3">
      <c r="A279" s="254"/>
    </row>
    <row r="280" spans="1:1" x14ac:dyDescent="0.3">
      <c r="A280" s="254"/>
    </row>
    <row r="281" spans="1:1" x14ac:dyDescent="0.3">
      <c r="A281" s="254"/>
    </row>
    <row r="282" spans="1:1" x14ac:dyDescent="0.3">
      <c r="A282" s="254"/>
    </row>
    <row r="283" spans="1:1" x14ac:dyDescent="0.3">
      <c r="A283" s="254"/>
    </row>
    <row r="284" spans="1:1" x14ac:dyDescent="0.3">
      <c r="A284" s="254"/>
    </row>
    <row r="285" spans="1:1" x14ac:dyDescent="0.3">
      <c r="A285" s="254"/>
    </row>
    <row r="286" spans="1:1" x14ac:dyDescent="0.3">
      <c r="A286" s="254"/>
    </row>
    <row r="287" spans="1:1" x14ac:dyDescent="0.3">
      <c r="A287" s="254"/>
    </row>
    <row r="288" spans="1:1" x14ac:dyDescent="0.3">
      <c r="A288" s="254"/>
    </row>
    <row r="289" spans="1:1" x14ac:dyDescent="0.3">
      <c r="A289" s="254"/>
    </row>
    <row r="290" spans="1:1" x14ac:dyDescent="0.3">
      <c r="A290" s="254"/>
    </row>
    <row r="291" spans="1:1" x14ac:dyDescent="0.3">
      <c r="A291" s="254"/>
    </row>
    <row r="292" spans="1:1" x14ac:dyDescent="0.3">
      <c r="A292" s="254"/>
    </row>
    <row r="293" spans="1:1" x14ac:dyDescent="0.3">
      <c r="A293" s="254"/>
    </row>
    <row r="294" spans="1:1" x14ac:dyDescent="0.3">
      <c r="A294" s="254"/>
    </row>
    <row r="295" spans="1:1" x14ac:dyDescent="0.3">
      <c r="A295" s="254"/>
    </row>
    <row r="296" spans="1:1" x14ac:dyDescent="0.3">
      <c r="A296" s="254"/>
    </row>
    <row r="297" spans="1:1" x14ac:dyDescent="0.3">
      <c r="A297" s="254"/>
    </row>
    <row r="298" spans="1:1" x14ac:dyDescent="0.3">
      <c r="A298" s="254"/>
    </row>
    <row r="299" spans="1:1" x14ac:dyDescent="0.3">
      <c r="A299" s="254"/>
    </row>
    <row r="300" spans="1:1" x14ac:dyDescent="0.3">
      <c r="A300" s="254"/>
    </row>
    <row r="301" spans="1:1" x14ac:dyDescent="0.3">
      <c r="A301" s="254"/>
    </row>
    <row r="302" spans="1:1" x14ac:dyDescent="0.3">
      <c r="A302" s="254"/>
    </row>
    <row r="303" spans="1:1" x14ac:dyDescent="0.3">
      <c r="A303" s="254"/>
    </row>
    <row r="304" spans="1:1" x14ac:dyDescent="0.3">
      <c r="A304" s="254"/>
    </row>
    <row r="305" spans="1:1" x14ac:dyDescent="0.3">
      <c r="A305" s="254"/>
    </row>
    <row r="306" spans="1:1" x14ac:dyDescent="0.3">
      <c r="A306" s="254"/>
    </row>
    <row r="307" spans="1:1" x14ac:dyDescent="0.3">
      <c r="A307" s="254"/>
    </row>
    <row r="308" spans="1:1" x14ac:dyDescent="0.3">
      <c r="A308" s="254"/>
    </row>
    <row r="309" spans="1:1" x14ac:dyDescent="0.3">
      <c r="A309" s="254"/>
    </row>
    <row r="310" spans="1:1" x14ac:dyDescent="0.3">
      <c r="A310" s="254"/>
    </row>
    <row r="311" spans="1:1" x14ac:dyDescent="0.3">
      <c r="A311" s="254"/>
    </row>
    <row r="312" spans="1:1" x14ac:dyDescent="0.3">
      <c r="A312" s="254"/>
    </row>
    <row r="313" spans="1:1" x14ac:dyDescent="0.3">
      <c r="A313" s="254"/>
    </row>
    <row r="314" spans="1:1" x14ac:dyDescent="0.3">
      <c r="A314" s="254"/>
    </row>
    <row r="315" spans="1:1" x14ac:dyDescent="0.3">
      <c r="A315" s="254"/>
    </row>
    <row r="316" spans="1:1" x14ac:dyDescent="0.3">
      <c r="A316" s="254"/>
    </row>
    <row r="317" spans="1:1" x14ac:dyDescent="0.3">
      <c r="A317" s="254"/>
    </row>
    <row r="318" spans="1:1" x14ac:dyDescent="0.3">
      <c r="A318" s="254"/>
    </row>
    <row r="319" spans="1:1" x14ac:dyDescent="0.3">
      <c r="A319" s="254"/>
    </row>
    <row r="320" spans="1:1" x14ac:dyDescent="0.3">
      <c r="A320" s="254"/>
    </row>
    <row r="321" spans="1:1" x14ac:dyDescent="0.3">
      <c r="A321" s="254"/>
    </row>
    <row r="322" spans="1:1" x14ac:dyDescent="0.3">
      <c r="A322" s="254"/>
    </row>
    <row r="323" spans="1:1" x14ac:dyDescent="0.3">
      <c r="A323" s="254"/>
    </row>
    <row r="324" spans="1:1" x14ac:dyDescent="0.3">
      <c r="A324" s="254"/>
    </row>
    <row r="325" spans="1:1" x14ac:dyDescent="0.3">
      <c r="A325" s="254"/>
    </row>
    <row r="326" spans="1:1" x14ac:dyDescent="0.3">
      <c r="A326" s="254"/>
    </row>
    <row r="327" spans="1:1" x14ac:dyDescent="0.3">
      <c r="A327" s="254"/>
    </row>
    <row r="328" spans="1:1" x14ac:dyDescent="0.3">
      <c r="A328" s="254"/>
    </row>
    <row r="329" spans="1:1" x14ac:dyDescent="0.3">
      <c r="A329" s="254"/>
    </row>
    <row r="330" spans="1:1" x14ac:dyDescent="0.3">
      <c r="A330" s="254"/>
    </row>
    <row r="331" spans="1:1" x14ac:dyDescent="0.3">
      <c r="A331" s="254"/>
    </row>
    <row r="332" spans="1:1" x14ac:dyDescent="0.3">
      <c r="A332" s="254"/>
    </row>
    <row r="333" spans="1:1" x14ac:dyDescent="0.3">
      <c r="A333" s="254"/>
    </row>
    <row r="334" spans="1:1" x14ac:dyDescent="0.3">
      <c r="A334" s="254"/>
    </row>
    <row r="335" spans="1:1" x14ac:dyDescent="0.3">
      <c r="A335" s="254"/>
    </row>
    <row r="336" spans="1:1" x14ac:dyDescent="0.3">
      <c r="A336" s="254"/>
    </row>
    <row r="337" spans="1:1" x14ac:dyDescent="0.3">
      <c r="A337" s="254"/>
    </row>
    <row r="338" spans="1:1" x14ac:dyDescent="0.3">
      <c r="A338" s="254"/>
    </row>
    <row r="339" spans="1:1" x14ac:dyDescent="0.3">
      <c r="A339" s="254"/>
    </row>
    <row r="340" spans="1:1" x14ac:dyDescent="0.3">
      <c r="A340" s="254"/>
    </row>
    <row r="341" spans="1:1" x14ac:dyDescent="0.3">
      <c r="A341" s="254"/>
    </row>
    <row r="342" spans="1:1" x14ac:dyDescent="0.3">
      <c r="A342" s="254"/>
    </row>
    <row r="343" spans="1:1" x14ac:dyDescent="0.3">
      <c r="A343" s="254"/>
    </row>
    <row r="344" spans="1:1" x14ac:dyDescent="0.3">
      <c r="A344" s="254"/>
    </row>
    <row r="345" spans="1:1" x14ac:dyDescent="0.3">
      <c r="A345" s="254"/>
    </row>
    <row r="346" spans="1:1" x14ac:dyDescent="0.3">
      <c r="A346" s="254"/>
    </row>
    <row r="347" spans="1:1" x14ac:dyDescent="0.3">
      <c r="A347" s="254"/>
    </row>
    <row r="348" spans="1:1" x14ac:dyDescent="0.3">
      <c r="A348" s="254"/>
    </row>
    <row r="349" spans="1:1" x14ac:dyDescent="0.3">
      <c r="A349" s="254"/>
    </row>
    <row r="350" spans="1:1" x14ac:dyDescent="0.3">
      <c r="A350" s="254"/>
    </row>
    <row r="351" spans="1:1" x14ac:dyDescent="0.3">
      <c r="A351" s="254"/>
    </row>
    <row r="352" spans="1:1" x14ac:dyDescent="0.3">
      <c r="A352" s="254"/>
    </row>
    <row r="353" spans="1:1" x14ac:dyDescent="0.3">
      <c r="A353" s="254"/>
    </row>
    <row r="354" spans="1:1" x14ac:dyDescent="0.3">
      <c r="A354" s="254"/>
    </row>
    <row r="355" spans="1:1" x14ac:dyDescent="0.3">
      <c r="A355" s="254"/>
    </row>
    <row r="356" spans="1:1" x14ac:dyDescent="0.3">
      <c r="A356" s="254"/>
    </row>
    <row r="357" spans="1:1" x14ac:dyDescent="0.3">
      <c r="A357" s="254"/>
    </row>
    <row r="358" spans="1:1" x14ac:dyDescent="0.3">
      <c r="A358" s="254"/>
    </row>
    <row r="359" spans="1:1" x14ac:dyDescent="0.3">
      <c r="A359" s="254"/>
    </row>
    <row r="360" spans="1:1" x14ac:dyDescent="0.3">
      <c r="A360" s="254"/>
    </row>
    <row r="361" spans="1:1" x14ac:dyDescent="0.3">
      <c r="A361" s="254"/>
    </row>
    <row r="362" spans="1:1" x14ac:dyDescent="0.3">
      <c r="A362" s="254"/>
    </row>
    <row r="363" spans="1:1" x14ac:dyDescent="0.3">
      <c r="A363" s="254"/>
    </row>
    <row r="364" spans="1:1" x14ac:dyDescent="0.3">
      <c r="A364" s="254"/>
    </row>
    <row r="365" spans="1:1" x14ac:dyDescent="0.3">
      <c r="A365" s="254"/>
    </row>
    <row r="366" spans="1:1" x14ac:dyDescent="0.3">
      <c r="A366" s="254"/>
    </row>
    <row r="367" spans="1:1" x14ac:dyDescent="0.3">
      <c r="A367" s="254"/>
    </row>
    <row r="368" spans="1:1" x14ac:dyDescent="0.3">
      <c r="A368" s="254"/>
    </row>
    <row r="369" spans="1:1" x14ac:dyDescent="0.3">
      <c r="A369" s="254"/>
    </row>
    <row r="370" spans="1:1" x14ac:dyDescent="0.3">
      <c r="A370" s="254"/>
    </row>
    <row r="371" spans="1:1" x14ac:dyDescent="0.3">
      <c r="A371" s="254"/>
    </row>
    <row r="372" spans="1:1" x14ac:dyDescent="0.3">
      <c r="A372" s="254"/>
    </row>
    <row r="373" spans="1:1" x14ac:dyDescent="0.3">
      <c r="A373" s="254"/>
    </row>
    <row r="374" spans="1:1" x14ac:dyDescent="0.3">
      <c r="A374" s="254"/>
    </row>
    <row r="375" spans="1:1" x14ac:dyDescent="0.3">
      <c r="A375" s="254"/>
    </row>
    <row r="376" spans="1:1" x14ac:dyDescent="0.3">
      <c r="A376" s="254"/>
    </row>
    <row r="377" spans="1:1" x14ac:dyDescent="0.3">
      <c r="A377" s="254"/>
    </row>
    <row r="378" spans="1:1" x14ac:dyDescent="0.3">
      <c r="A378" s="254"/>
    </row>
    <row r="379" spans="1:1" x14ac:dyDescent="0.3">
      <c r="A379" s="254"/>
    </row>
    <row r="380" spans="1:1" x14ac:dyDescent="0.3">
      <c r="A380" s="254"/>
    </row>
    <row r="381" spans="1:1" x14ac:dyDescent="0.3">
      <c r="A381" s="254"/>
    </row>
    <row r="382" spans="1:1" x14ac:dyDescent="0.3">
      <c r="A382" s="254"/>
    </row>
    <row r="383" spans="1:1" x14ac:dyDescent="0.3">
      <c r="A383" s="254"/>
    </row>
    <row r="384" spans="1:1" x14ac:dyDescent="0.3">
      <c r="A384" s="254"/>
    </row>
    <row r="385" spans="1:1" x14ac:dyDescent="0.3">
      <c r="A385" s="254"/>
    </row>
    <row r="386" spans="1:1" x14ac:dyDescent="0.3">
      <c r="A386" s="254"/>
    </row>
    <row r="387" spans="1:1" x14ac:dyDescent="0.3">
      <c r="A387" s="254"/>
    </row>
    <row r="388" spans="1:1" x14ac:dyDescent="0.3">
      <c r="A388" s="254"/>
    </row>
    <row r="389" spans="1:1" x14ac:dyDescent="0.3">
      <c r="A389" s="254"/>
    </row>
    <row r="390" spans="1:1" x14ac:dyDescent="0.3">
      <c r="A390" s="254"/>
    </row>
    <row r="391" spans="1:1" x14ac:dyDescent="0.3">
      <c r="A391" s="254"/>
    </row>
    <row r="392" spans="1:1" x14ac:dyDescent="0.3">
      <c r="A392" s="254"/>
    </row>
    <row r="393" spans="1:1" x14ac:dyDescent="0.3">
      <c r="A393" s="254"/>
    </row>
    <row r="394" spans="1:1" x14ac:dyDescent="0.3">
      <c r="A394" s="254"/>
    </row>
    <row r="395" spans="1:1" x14ac:dyDescent="0.3">
      <c r="A395" s="254"/>
    </row>
    <row r="396" spans="1:1" x14ac:dyDescent="0.3">
      <c r="A396" s="254"/>
    </row>
    <row r="397" spans="1:1" x14ac:dyDescent="0.3">
      <c r="A397" s="254"/>
    </row>
    <row r="398" spans="1:1" x14ac:dyDescent="0.3">
      <c r="A398" s="254"/>
    </row>
    <row r="399" spans="1:1" x14ac:dyDescent="0.3">
      <c r="A399" s="254"/>
    </row>
    <row r="400" spans="1:1" x14ac:dyDescent="0.3">
      <c r="A400" s="254"/>
    </row>
    <row r="401" spans="1:1" x14ac:dyDescent="0.3">
      <c r="A401" s="254"/>
    </row>
    <row r="402" spans="1:1" x14ac:dyDescent="0.3">
      <c r="A402" s="254"/>
    </row>
    <row r="403" spans="1:1" x14ac:dyDescent="0.3">
      <c r="A403" s="254"/>
    </row>
    <row r="404" spans="1:1" x14ac:dyDescent="0.3">
      <c r="A404" s="254"/>
    </row>
    <row r="405" spans="1:1" x14ac:dyDescent="0.3">
      <c r="A405" s="254"/>
    </row>
    <row r="406" spans="1:1" x14ac:dyDescent="0.3">
      <c r="A406" s="254"/>
    </row>
    <row r="407" spans="1:1" x14ac:dyDescent="0.3">
      <c r="A407" s="254"/>
    </row>
    <row r="408" spans="1:1" x14ac:dyDescent="0.3">
      <c r="A408" s="254"/>
    </row>
    <row r="409" spans="1:1" x14ac:dyDescent="0.3">
      <c r="A409" s="254"/>
    </row>
    <row r="410" spans="1:1" x14ac:dyDescent="0.3">
      <c r="A410" s="254"/>
    </row>
    <row r="411" spans="1:1" x14ac:dyDescent="0.3">
      <c r="A411" s="254"/>
    </row>
    <row r="412" spans="1:1" x14ac:dyDescent="0.3">
      <c r="A412" s="254"/>
    </row>
    <row r="413" spans="1:1" x14ac:dyDescent="0.3">
      <c r="A413" s="254"/>
    </row>
    <row r="414" spans="1:1" x14ac:dyDescent="0.3">
      <c r="A414" s="254"/>
    </row>
    <row r="415" spans="1:1" x14ac:dyDescent="0.3">
      <c r="A415" s="254"/>
    </row>
    <row r="416" spans="1:1" x14ac:dyDescent="0.3">
      <c r="A416" s="254"/>
    </row>
    <row r="417" spans="1:1" x14ac:dyDescent="0.3">
      <c r="A417" s="254"/>
    </row>
    <row r="418" spans="1:1" x14ac:dyDescent="0.3">
      <c r="A418" s="254"/>
    </row>
    <row r="419" spans="1:1" x14ac:dyDescent="0.3">
      <c r="A419" s="254"/>
    </row>
    <row r="420" spans="1:1" x14ac:dyDescent="0.3">
      <c r="A420" s="254"/>
    </row>
    <row r="421" spans="1:1" x14ac:dyDescent="0.3">
      <c r="A421" s="254"/>
    </row>
    <row r="422" spans="1:1" x14ac:dyDescent="0.3">
      <c r="A422" s="254"/>
    </row>
    <row r="423" spans="1:1" x14ac:dyDescent="0.3">
      <c r="A423" s="254"/>
    </row>
    <row r="424" spans="1:1" x14ac:dyDescent="0.3">
      <c r="A424" s="254"/>
    </row>
    <row r="425" spans="1:1" x14ac:dyDescent="0.3">
      <c r="A425" s="254"/>
    </row>
    <row r="426" spans="1:1" x14ac:dyDescent="0.3">
      <c r="A426" s="254"/>
    </row>
    <row r="427" spans="1:1" x14ac:dyDescent="0.3">
      <c r="A427" s="254"/>
    </row>
    <row r="428" spans="1:1" x14ac:dyDescent="0.3">
      <c r="A428" s="254"/>
    </row>
    <row r="429" spans="1:1" x14ac:dyDescent="0.3">
      <c r="A429" s="254"/>
    </row>
    <row r="430" spans="1:1" x14ac:dyDescent="0.3">
      <c r="A430" s="254"/>
    </row>
    <row r="431" spans="1:1" x14ac:dyDescent="0.3">
      <c r="A431" s="254"/>
    </row>
    <row r="432" spans="1:1" x14ac:dyDescent="0.3">
      <c r="A432" s="254"/>
    </row>
    <row r="433" spans="1:1" x14ac:dyDescent="0.3">
      <c r="A433" s="254"/>
    </row>
    <row r="434" spans="1:1" x14ac:dyDescent="0.3">
      <c r="A434" s="254"/>
    </row>
    <row r="435" spans="1:1" x14ac:dyDescent="0.3">
      <c r="A435" s="254"/>
    </row>
  </sheetData>
  <mergeCells count="2209">
    <mergeCell ref="AJ177:AJ178"/>
    <mergeCell ref="U179:U180"/>
    <mergeCell ref="W179:W180"/>
    <mergeCell ref="X179:X180"/>
    <mergeCell ref="Y179:Y180"/>
    <mergeCell ref="AA179:AA180"/>
    <mergeCell ref="AB179:AB180"/>
    <mergeCell ref="AC179:AC180"/>
    <mergeCell ref="AJ179:AJ180"/>
    <mergeCell ref="A177:A178"/>
    <mergeCell ref="B177:B178"/>
    <mergeCell ref="C177:C178"/>
    <mergeCell ref="D177:D178"/>
    <mergeCell ref="E177:E178"/>
    <mergeCell ref="F177:F178"/>
    <mergeCell ref="G177:G178"/>
    <mergeCell ref="H177:H178"/>
    <mergeCell ref="I177:I178"/>
    <mergeCell ref="K177:K178"/>
    <mergeCell ref="L177:L178"/>
    <mergeCell ref="M177:M178"/>
    <mergeCell ref="O177:O178"/>
    <mergeCell ref="P177:P178"/>
    <mergeCell ref="Q177:Q178"/>
    <mergeCell ref="S177:S178"/>
    <mergeCell ref="T177:T178"/>
    <mergeCell ref="U177:U178"/>
    <mergeCell ref="W177:W178"/>
    <mergeCell ref="X177:X178"/>
    <mergeCell ref="Y177:Y178"/>
    <mergeCell ref="AA177:AA178"/>
    <mergeCell ref="AB177:AB178"/>
    <mergeCell ref="AC177:AC178"/>
    <mergeCell ref="A179:A180"/>
    <mergeCell ref="B179:B180"/>
    <mergeCell ref="C179:C180"/>
    <mergeCell ref="D179:D180"/>
    <mergeCell ref="E179:E180"/>
    <mergeCell ref="F179:F180"/>
    <mergeCell ref="G179:G180"/>
    <mergeCell ref="H179:H180"/>
    <mergeCell ref="I179:I180"/>
    <mergeCell ref="K179:K180"/>
    <mergeCell ref="L179:L180"/>
    <mergeCell ref="M179:M180"/>
    <mergeCell ref="O179:O180"/>
    <mergeCell ref="P179:P180"/>
    <mergeCell ref="Q179:Q180"/>
    <mergeCell ref="S179:S180"/>
    <mergeCell ref="T179:T180"/>
    <mergeCell ref="U173:U174"/>
    <mergeCell ref="W173:W174"/>
    <mergeCell ref="X173:X174"/>
    <mergeCell ref="Y173:Y174"/>
    <mergeCell ref="AA173:AA174"/>
    <mergeCell ref="AB173:AB174"/>
    <mergeCell ref="AC173:AC174"/>
    <mergeCell ref="AJ173:AJ174"/>
    <mergeCell ref="A175:A176"/>
    <mergeCell ref="B175:B176"/>
    <mergeCell ref="C175:C176"/>
    <mergeCell ref="D175:D176"/>
    <mergeCell ref="E175:E176"/>
    <mergeCell ref="F175:F176"/>
    <mergeCell ref="G175:G176"/>
    <mergeCell ref="H175:H176"/>
    <mergeCell ref="I175:I176"/>
    <mergeCell ref="K175:K176"/>
    <mergeCell ref="L175:L176"/>
    <mergeCell ref="M175:M176"/>
    <mergeCell ref="O175:O176"/>
    <mergeCell ref="P175:P176"/>
    <mergeCell ref="Q175:Q176"/>
    <mergeCell ref="S175:S176"/>
    <mergeCell ref="T175:T176"/>
    <mergeCell ref="U175:U176"/>
    <mergeCell ref="W175:W176"/>
    <mergeCell ref="X175:X176"/>
    <mergeCell ref="Y175:Y176"/>
    <mergeCell ref="AA175:AA176"/>
    <mergeCell ref="AB175:AB176"/>
    <mergeCell ref="AC175:AC176"/>
    <mergeCell ref="A173:A174"/>
    <mergeCell ref="B173:B174"/>
    <mergeCell ref="C173:C174"/>
    <mergeCell ref="D173:D174"/>
    <mergeCell ref="E173:E174"/>
    <mergeCell ref="F173:F174"/>
    <mergeCell ref="G173:G174"/>
    <mergeCell ref="H173:H174"/>
    <mergeCell ref="I173:I174"/>
    <mergeCell ref="K173:K174"/>
    <mergeCell ref="L173:L174"/>
    <mergeCell ref="M173:M174"/>
    <mergeCell ref="O173:O174"/>
    <mergeCell ref="P173:P174"/>
    <mergeCell ref="Q173:Q174"/>
    <mergeCell ref="S173:S174"/>
    <mergeCell ref="T173:T174"/>
    <mergeCell ref="U169:U170"/>
    <mergeCell ref="W169:W170"/>
    <mergeCell ref="X169:X170"/>
    <mergeCell ref="Y169:Y170"/>
    <mergeCell ref="AA169:AA170"/>
    <mergeCell ref="AB169:AB170"/>
    <mergeCell ref="AC169:AC170"/>
    <mergeCell ref="AJ169:AJ170"/>
    <mergeCell ref="A171:A172"/>
    <mergeCell ref="B171:B172"/>
    <mergeCell ref="C171:C172"/>
    <mergeCell ref="D171:D172"/>
    <mergeCell ref="E171:E172"/>
    <mergeCell ref="F171:F172"/>
    <mergeCell ref="G171:G172"/>
    <mergeCell ref="H171:H172"/>
    <mergeCell ref="I171:I172"/>
    <mergeCell ref="K171:K172"/>
    <mergeCell ref="L171:L172"/>
    <mergeCell ref="M171:M172"/>
    <mergeCell ref="O171:O172"/>
    <mergeCell ref="P171:P172"/>
    <mergeCell ref="Q171:Q172"/>
    <mergeCell ref="S171:S172"/>
    <mergeCell ref="T171:T172"/>
    <mergeCell ref="U171:U172"/>
    <mergeCell ref="W171:W172"/>
    <mergeCell ref="X171:X172"/>
    <mergeCell ref="Y171:Y172"/>
    <mergeCell ref="AA171:AA172"/>
    <mergeCell ref="AB171:AB172"/>
    <mergeCell ref="AC171:AC172"/>
    <mergeCell ref="A169:A170"/>
    <mergeCell ref="B169:B170"/>
    <mergeCell ref="C169:C170"/>
    <mergeCell ref="D169:D170"/>
    <mergeCell ref="E169:E170"/>
    <mergeCell ref="F169:F170"/>
    <mergeCell ref="G169:G170"/>
    <mergeCell ref="H169:H170"/>
    <mergeCell ref="I169:I170"/>
    <mergeCell ref="K169:K170"/>
    <mergeCell ref="L169:L170"/>
    <mergeCell ref="M169:M170"/>
    <mergeCell ref="O169:O170"/>
    <mergeCell ref="P169:P170"/>
    <mergeCell ref="Q169:Q170"/>
    <mergeCell ref="S169:S170"/>
    <mergeCell ref="T169:T170"/>
    <mergeCell ref="U165:U166"/>
    <mergeCell ref="W165:W166"/>
    <mergeCell ref="X165:X166"/>
    <mergeCell ref="Y165:Y166"/>
    <mergeCell ref="AA165:AA166"/>
    <mergeCell ref="AB165:AB166"/>
    <mergeCell ref="AC165:AC166"/>
    <mergeCell ref="AJ165:AJ166"/>
    <mergeCell ref="A167:A168"/>
    <mergeCell ref="B167:B168"/>
    <mergeCell ref="C167:C168"/>
    <mergeCell ref="D167:D168"/>
    <mergeCell ref="E167:E168"/>
    <mergeCell ref="F167:F168"/>
    <mergeCell ref="G167:G168"/>
    <mergeCell ref="H167:H168"/>
    <mergeCell ref="I167:I168"/>
    <mergeCell ref="K167:K168"/>
    <mergeCell ref="L167:L168"/>
    <mergeCell ref="M167:M168"/>
    <mergeCell ref="O167:O168"/>
    <mergeCell ref="P167:P168"/>
    <mergeCell ref="Q167:Q168"/>
    <mergeCell ref="S167:S168"/>
    <mergeCell ref="T167:T168"/>
    <mergeCell ref="U167:U168"/>
    <mergeCell ref="W167:W168"/>
    <mergeCell ref="X167:X168"/>
    <mergeCell ref="Y167:Y168"/>
    <mergeCell ref="AA167:AA168"/>
    <mergeCell ref="AB167:AB168"/>
    <mergeCell ref="AC167:AC168"/>
    <mergeCell ref="A165:A166"/>
    <mergeCell ref="B165:B166"/>
    <mergeCell ref="C165:C166"/>
    <mergeCell ref="D165:D166"/>
    <mergeCell ref="E165:E166"/>
    <mergeCell ref="F165:F166"/>
    <mergeCell ref="G165:G166"/>
    <mergeCell ref="H165:H166"/>
    <mergeCell ref="I165:I166"/>
    <mergeCell ref="K165:K166"/>
    <mergeCell ref="L165:L166"/>
    <mergeCell ref="M165:M166"/>
    <mergeCell ref="O165:O166"/>
    <mergeCell ref="P165:P166"/>
    <mergeCell ref="Q165:Q166"/>
    <mergeCell ref="S165:S166"/>
    <mergeCell ref="T165:T166"/>
    <mergeCell ref="U161:U162"/>
    <mergeCell ref="W161:W162"/>
    <mergeCell ref="X161:X162"/>
    <mergeCell ref="Y161:Y162"/>
    <mergeCell ref="AA161:AA162"/>
    <mergeCell ref="AB161:AB162"/>
    <mergeCell ref="AC161:AC162"/>
    <mergeCell ref="AJ161:AJ162"/>
    <mergeCell ref="A163:A164"/>
    <mergeCell ref="B163:B164"/>
    <mergeCell ref="C163:C164"/>
    <mergeCell ref="D163:D164"/>
    <mergeCell ref="E163:E164"/>
    <mergeCell ref="F163:F164"/>
    <mergeCell ref="G163:G164"/>
    <mergeCell ref="H163:H164"/>
    <mergeCell ref="I163:I164"/>
    <mergeCell ref="K163:K164"/>
    <mergeCell ref="L163:L164"/>
    <mergeCell ref="M163:M164"/>
    <mergeCell ref="O163:O164"/>
    <mergeCell ref="P163:P164"/>
    <mergeCell ref="Q163:Q164"/>
    <mergeCell ref="S163:S164"/>
    <mergeCell ref="T163:T164"/>
    <mergeCell ref="U163:U164"/>
    <mergeCell ref="W163:W164"/>
    <mergeCell ref="X163:X164"/>
    <mergeCell ref="Y163:Y164"/>
    <mergeCell ref="AA163:AA164"/>
    <mergeCell ref="AB163:AB164"/>
    <mergeCell ref="AC163:AC164"/>
    <mergeCell ref="A161:A162"/>
    <mergeCell ref="B161:B162"/>
    <mergeCell ref="C161:C162"/>
    <mergeCell ref="D161:D162"/>
    <mergeCell ref="E161:E162"/>
    <mergeCell ref="F161:F162"/>
    <mergeCell ref="G161:G162"/>
    <mergeCell ref="H161:H162"/>
    <mergeCell ref="I161:I162"/>
    <mergeCell ref="K161:K162"/>
    <mergeCell ref="L161:L162"/>
    <mergeCell ref="M161:M162"/>
    <mergeCell ref="O161:O162"/>
    <mergeCell ref="P161:P162"/>
    <mergeCell ref="Q161:Q162"/>
    <mergeCell ref="S161:S162"/>
    <mergeCell ref="T161:T162"/>
    <mergeCell ref="U157:U158"/>
    <mergeCell ref="W157:W158"/>
    <mergeCell ref="X157:X158"/>
    <mergeCell ref="Y157:Y158"/>
    <mergeCell ref="AA157:AA158"/>
    <mergeCell ref="AB157:AB158"/>
    <mergeCell ref="AC157:AC158"/>
    <mergeCell ref="AJ157:AJ158"/>
    <mergeCell ref="A159:A160"/>
    <mergeCell ref="B159:B160"/>
    <mergeCell ref="C159:C160"/>
    <mergeCell ref="D159:D160"/>
    <mergeCell ref="E159:E160"/>
    <mergeCell ref="F159:F160"/>
    <mergeCell ref="G159:G160"/>
    <mergeCell ref="H159:H160"/>
    <mergeCell ref="I159:I160"/>
    <mergeCell ref="K159:K160"/>
    <mergeCell ref="L159:L160"/>
    <mergeCell ref="M159:M160"/>
    <mergeCell ref="O159:O160"/>
    <mergeCell ref="P159:P160"/>
    <mergeCell ref="Q159:Q160"/>
    <mergeCell ref="S159:S160"/>
    <mergeCell ref="T159:T160"/>
    <mergeCell ref="U159:U160"/>
    <mergeCell ref="W159:W160"/>
    <mergeCell ref="X159:X160"/>
    <mergeCell ref="Y159:Y160"/>
    <mergeCell ref="AA159:AA160"/>
    <mergeCell ref="AB159:AB160"/>
    <mergeCell ref="AC159:AC160"/>
    <mergeCell ref="A157:A158"/>
    <mergeCell ref="B157:B158"/>
    <mergeCell ref="C157:C158"/>
    <mergeCell ref="D157:D158"/>
    <mergeCell ref="E157:E158"/>
    <mergeCell ref="F157:F158"/>
    <mergeCell ref="G157:G158"/>
    <mergeCell ref="H157:H158"/>
    <mergeCell ref="I157:I158"/>
    <mergeCell ref="K157:K158"/>
    <mergeCell ref="L157:L158"/>
    <mergeCell ref="M157:M158"/>
    <mergeCell ref="O157:O158"/>
    <mergeCell ref="P157:P158"/>
    <mergeCell ref="Q157:Q158"/>
    <mergeCell ref="S157:S158"/>
    <mergeCell ref="T157:T158"/>
    <mergeCell ref="AJ153:AJ154"/>
    <mergeCell ref="A155:A156"/>
    <mergeCell ref="B155:B156"/>
    <mergeCell ref="C155:C156"/>
    <mergeCell ref="D155:D156"/>
    <mergeCell ref="E155:E156"/>
    <mergeCell ref="F155:F156"/>
    <mergeCell ref="G155:G156"/>
    <mergeCell ref="H155:H156"/>
    <mergeCell ref="I155:I156"/>
    <mergeCell ref="K155:K156"/>
    <mergeCell ref="L155:L156"/>
    <mergeCell ref="M155:M156"/>
    <mergeCell ref="O155:O156"/>
    <mergeCell ref="P155:P156"/>
    <mergeCell ref="Q155:Q156"/>
    <mergeCell ref="S155:S156"/>
    <mergeCell ref="T155:T156"/>
    <mergeCell ref="U155:U156"/>
    <mergeCell ref="W155:W156"/>
    <mergeCell ref="X155:X156"/>
    <mergeCell ref="Y155:Y156"/>
    <mergeCell ref="AA155:AA156"/>
    <mergeCell ref="AB155:AB156"/>
    <mergeCell ref="AC155:AC156"/>
    <mergeCell ref="W151:W152"/>
    <mergeCell ref="X151:X152"/>
    <mergeCell ref="Y151:Y152"/>
    <mergeCell ref="AA151:AA152"/>
    <mergeCell ref="AB151:AB152"/>
    <mergeCell ref="AC151:AC152"/>
    <mergeCell ref="A153:A154"/>
    <mergeCell ref="B153:B154"/>
    <mergeCell ref="C153:C154"/>
    <mergeCell ref="D153:D154"/>
    <mergeCell ref="E153:E154"/>
    <mergeCell ref="F153:F154"/>
    <mergeCell ref="G153:G154"/>
    <mergeCell ref="H153:H154"/>
    <mergeCell ref="I153:I154"/>
    <mergeCell ref="K153:K154"/>
    <mergeCell ref="L153:L154"/>
    <mergeCell ref="M153:M154"/>
    <mergeCell ref="O153:O154"/>
    <mergeCell ref="P153:P154"/>
    <mergeCell ref="Q153:Q154"/>
    <mergeCell ref="S153:S154"/>
    <mergeCell ref="T153:T154"/>
    <mergeCell ref="U153:U154"/>
    <mergeCell ref="W153:W154"/>
    <mergeCell ref="X153:X154"/>
    <mergeCell ref="Y153:Y154"/>
    <mergeCell ref="AA153:AA154"/>
    <mergeCell ref="AB153:AB154"/>
    <mergeCell ref="AC153:AC154"/>
    <mergeCell ref="A151:A152"/>
    <mergeCell ref="B151:B152"/>
    <mergeCell ref="C151:C152"/>
    <mergeCell ref="D151:D152"/>
    <mergeCell ref="E151:E152"/>
    <mergeCell ref="F151:F152"/>
    <mergeCell ref="G151:G152"/>
    <mergeCell ref="H151:H152"/>
    <mergeCell ref="I151:I152"/>
    <mergeCell ref="K151:K152"/>
    <mergeCell ref="L151:L152"/>
    <mergeCell ref="M151:M152"/>
    <mergeCell ref="O151:O152"/>
    <mergeCell ref="P151:P152"/>
    <mergeCell ref="Q151:Q152"/>
    <mergeCell ref="S151:S152"/>
    <mergeCell ref="T151:T152"/>
    <mergeCell ref="U149:U150"/>
    <mergeCell ref="U151:U152"/>
    <mergeCell ref="W149:W150"/>
    <mergeCell ref="X149:X150"/>
    <mergeCell ref="Y149:Y150"/>
    <mergeCell ref="AA149:AA150"/>
    <mergeCell ref="AB149:AB150"/>
    <mergeCell ref="AC149:AC150"/>
    <mergeCell ref="AJ149:AJ150"/>
    <mergeCell ref="A149:A150"/>
    <mergeCell ref="B149:B150"/>
    <mergeCell ref="C149:C150"/>
    <mergeCell ref="D149:D150"/>
    <mergeCell ref="E149:E150"/>
    <mergeCell ref="F149:F150"/>
    <mergeCell ref="G149:G150"/>
    <mergeCell ref="H149:H150"/>
    <mergeCell ref="I149:I150"/>
    <mergeCell ref="K149:K150"/>
    <mergeCell ref="L149:L150"/>
    <mergeCell ref="M149:M150"/>
    <mergeCell ref="O149:O150"/>
    <mergeCell ref="P149:P150"/>
    <mergeCell ref="Q149:Q150"/>
    <mergeCell ref="S149:S150"/>
    <mergeCell ref="T149:T150"/>
    <mergeCell ref="U145:U146"/>
    <mergeCell ref="W145:W146"/>
    <mergeCell ref="X145:X146"/>
    <mergeCell ref="Y145:Y146"/>
    <mergeCell ref="AA145:AA146"/>
    <mergeCell ref="AB145:AB146"/>
    <mergeCell ref="AC145:AC146"/>
    <mergeCell ref="AJ145:AJ146"/>
    <mergeCell ref="A147:A148"/>
    <mergeCell ref="B147:B148"/>
    <mergeCell ref="C147:C148"/>
    <mergeCell ref="D147:D148"/>
    <mergeCell ref="E147:E148"/>
    <mergeCell ref="F147:F148"/>
    <mergeCell ref="G147:G148"/>
    <mergeCell ref="H147:H148"/>
    <mergeCell ref="I147:I148"/>
    <mergeCell ref="K147:K148"/>
    <mergeCell ref="L147:L148"/>
    <mergeCell ref="M147:M148"/>
    <mergeCell ref="O147:O148"/>
    <mergeCell ref="P147:P148"/>
    <mergeCell ref="Q147:Q148"/>
    <mergeCell ref="S147:S148"/>
    <mergeCell ref="T147:T148"/>
    <mergeCell ref="U147:U148"/>
    <mergeCell ref="W147:W148"/>
    <mergeCell ref="X147:X148"/>
    <mergeCell ref="Y147:Y148"/>
    <mergeCell ref="AA147:AA148"/>
    <mergeCell ref="AB147:AB148"/>
    <mergeCell ref="AC147:AC148"/>
    <mergeCell ref="A145:A146"/>
    <mergeCell ref="B145:B146"/>
    <mergeCell ref="C145:C146"/>
    <mergeCell ref="D145:D146"/>
    <mergeCell ref="E145:E146"/>
    <mergeCell ref="F145:F146"/>
    <mergeCell ref="G145:G146"/>
    <mergeCell ref="H145:H146"/>
    <mergeCell ref="I145:I146"/>
    <mergeCell ref="K145:K146"/>
    <mergeCell ref="L145:L146"/>
    <mergeCell ref="M145:M146"/>
    <mergeCell ref="O145:O146"/>
    <mergeCell ref="P145:P146"/>
    <mergeCell ref="Q145:Q146"/>
    <mergeCell ref="S145:S146"/>
    <mergeCell ref="T145:T146"/>
    <mergeCell ref="U141:U142"/>
    <mergeCell ref="W141:W142"/>
    <mergeCell ref="X141:X142"/>
    <mergeCell ref="Y141:Y142"/>
    <mergeCell ref="AA141:AA142"/>
    <mergeCell ref="AB141:AB142"/>
    <mergeCell ref="AC141:AC142"/>
    <mergeCell ref="AJ141:AJ142"/>
    <mergeCell ref="A143:A144"/>
    <mergeCell ref="B143:B144"/>
    <mergeCell ref="C143:C144"/>
    <mergeCell ref="D143:D144"/>
    <mergeCell ref="E143:E144"/>
    <mergeCell ref="F143:F144"/>
    <mergeCell ref="G143:G144"/>
    <mergeCell ref="H143:H144"/>
    <mergeCell ref="I143:I144"/>
    <mergeCell ref="K143:K144"/>
    <mergeCell ref="L143:L144"/>
    <mergeCell ref="M143:M144"/>
    <mergeCell ref="O143:O144"/>
    <mergeCell ref="P143:P144"/>
    <mergeCell ref="Q143:Q144"/>
    <mergeCell ref="S143:S144"/>
    <mergeCell ref="T143:T144"/>
    <mergeCell ref="U143:U144"/>
    <mergeCell ref="W143:W144"/>
    <mergeCell ref="X143:X144"/>
    <mergeCell ref="Y143:Y144"/>
    <mergeCell ref="AA143:AA144"/>
    <mergeCell ref="AB143:AB144"/>
    <mergeCell ref="AC143:AC144"/>
    <mergeCell ref="A141:A142"/>
    <mergeCell ref="B141:B142"/>
    <mergeCell ref="C141:C142"/>
    <mergeCell ref="D141:D142"/>
    <mergeCell ref="E141:E142"/>
    <mergeCell ref="F141:F142"/>
    <mergeCell ref="G141:G142"/>
    <mergeCell ref="H141:H142"/>
    <mergeCell ref="I141:I142"/>
    <mergeCell ref="K141:K142"/>
    <mergeCell ref="L141:L142"/>
    <mergeCell ref="M141:M142"/>
    <mergeCell ref="O141:O142"/>
    <mergeCell ref="P141:P142"/>
    <mergeCell ref="Q141:Q142"/>
    <mergeCell ref="S141:S142"/>
    <mergeCell ref="T141:T142"/>
    <mergeCell ref="U137:U138"/>
    <mergeCell ref="W137:W138"/>
    <mergeCell ref="X137:X138"/>
    <mergeCell ref="Y137:Y138"/>
    <mergeCell ref="AA137:AA138"/>
    <mergeCell ref="AB137:AB138"/>
    <mergeCell ref="AC137:AC138"/>
    <mergeCell ref="AJ137:AJ138"/>
    <mergeCell ref="A139:A140"/>
    <mergeCell ref="B139:B140"/>
    <mergeCell ref="C139:C140"/>
    <mergeCell ref="D139:D140"/>
    <mergeCell ref="E139:E140"/>
    <mergeCell ref="F139:F140"/>
    <mergeCell ref="G139:G140"/>
    <mergeCell ref="H139:H140"/>
    <mergeCell ref="I139:I140"/>
    <mergeCell ref="K139:K140"/>
    <mergeCell ref="L139:L140"/>
    <mergeCell ref="M139:M140"/>
    <mergeCell ref="O139:O140"/>
    <mergeCell ref="P139:P140"/>
    <mergeCell ref="Q139:Q140"/>
    <mergeCell ref="S139:S140"/>
    <mergeCell ref="T139:T140"/>
    <mergeCell ref="U139:U140"/>
    <mergeCell ref="W139:W140"/>
    <mergeCell ref="X139:X140"/>
    <mergeCell ref="Y139:Y140"/>
    <mergeCell ref="AA139:AA140"/>
    <mergeCell ref="AB139:AB140"/>
    <mergeCell ref="AC139:AC140"/>
    <mergeCell ref="A137:A138"/>
    <mergeCell ref="B137:B138"/>
    <mergeCell ref="C137:C138"/>
    <mergeCell ref="D137:D138"/>
    <mergeCell ref="E137:E138"/>
    <mergeCell ref="F137:F138"/>
    <mergeCell ref="G137:G138"/>
    <mergeCell ref="H137:H138"/>
    <mergeCell ref="I137:I138"/>
    <mergeCell ref="K137:K138"/>
    <mergeCell ref="L137:L138"/>
    <mergeCell ref="M137:M138"/>
    <mergeCell ref="O137:O138"/>
    <mergeCell ref="P137:P138"/>
    <mergeCell ref="Q137:Q138"/>
    <mergeCell ref="S137:S138"/>
    <mergeCell ref="T137:T138"/>
    <mergeCell ref="U133:U134"/>
    <mergeCell ref="W133:W134"/>
    <mergeCell ref="X133:X134"/>
    <mergeCell ref="Y133:Y134"/>
    <mergeCell ref="AA133:AA134"/>
    <mergeCell ref="AB133:AB134"/>
    <mergeCell ref="AC133:AC134"/>
    <mergeCell ref="AJ133:AJ134"/>
    <mergeCell ref="A135:A136"/>
    <mergeCell ref="B135:B136"/>
    <mergeCell ref="C135:C136"/>
    <mergeCell ref="D135:D136"/>
    <mergeCell ref="E135:E136"/>
    <mergeCell ref="F135:F136"/>
    <mergeCell ref="G135:G136"/>
    <mergeCell ref="H135:H136"/>
    <mergeCell ref="I135:I136"/>
    <mergeCell ref="K135:K136"/>
    <mergeCell ref="L135:L136"/>
    <mergeCell ref="M135:M136"/>
    <mergeCell ref="O135:O136"/>
    <mergeCell ref="P135:P136"/>
    <mergeCell ref="Q135:Q136"/>
    <mergeCell ref="S135:S136"/>
    <mergeCell ref="T135:T136"/>
    <mergeCell ref="U135:U136"/>
    <mergeCell ref="W135:W136"/>
    <mergeCell ref="X135:X136"/>
    <mergeCell ref="Y135:Y136"/>
    <mergeCell ref="AA135:AA136"/>
    <mergeCell ref="AB135:AB136"/>
    <mergeCell ref="AC135:AC136"/>
    <mergeCell ref="A133:A134"/>
    <mergeCell ref="B133:B134"/>
    <mergeCell ref="C133:C134"/>
    <mergeCell ref="D133:D134"/>
    <mergeCell ref="E133:E134"/>
    <mergeCell ref="F133:F134"/>
    <mergeCell ref="G133:G134"/>
    <mergeCell ref="H133:H134"/>
    <mergeCell ref="I133:I134"/>
    <mergeCell ref="K133:K134"/>
    <mergeCell ref="L133:L134"/>
    <mergeCell ref="M133:M134"/>
    <mergeCell ref="O133:O134"/>
    <mergeCell ref="P133:P134"/>
    <mergeCell ref="Q133:Q134"/>
    <mergeCell ref="S133:S134"/>
    <mergeCell ref="T133:T134"/>
    <mergeCell ref="U129:U130"/>
    <mergeCell ref="W129:W130"/>
    <mergeCell ref="X129:X130"/>
    <mergeCell ref="Y129:Y130"/>
    <mergeCell ref="AA129:AA130"/>
    <mergeCell ref="AB129:AB130"/>
    <mergeCell ref="AC129:AC130"/>
    <mergeCell ref="AJ129:AJ130"/>
    <mergeCell ref="A131:A132"/>
    <mergeCell ref="B131:B132"/>
    <mergeCell ref="C131:C132"/>
    <mergeCell ref="D131:D132"/>
    <mergeCell ref="E131:E132"/>
    <mergeCell ref="F131:F132"/>
    <mergeCell ref="G131:G132"/>
    <mergeCell ref="H131:H132"/>
    <mergeCell ref="I131:I132"/>
    <mergeCell ref="K131:K132"/>
    <mergeCell ref="L131:L132"/>
    <mergeCell ref="M131:M132"/>
    <mergeCell ref="O131:O132"/>
    <mergeCell ref="P131:P132"/>
    <mergeCell ref="Q131:Q132"/>
    <mergeCell ref="S131:S132"/>
    <mergeCell ref="T131:T132"/>
    <mergeCell ref="U131:U132"/>
    <mergeCell ref="W131:W132"/>
    <mergeCell ref="X131:X132"/>
    <mergeCell ref="Y131:Y132"/>
    <mergeCell ref="AA131:AA132"/>
    <mergeCell ref="AB131:AB132"/>
    <mergeCell ref="AC131:AC132"/>
    <mergeCell ref="A129:A130"/>
    <mergeCell ref="B129:B130"/>
    <mergeCell ref="C129:C130"/>
    <mergeCell ref="D129:D130"/>
    <mergeCell ref="E129:E130"/>
    <mergeCell ref="F129:F130"/>
    <mergeCell ref="G129:G130"/>
    <mergeCell ref="H129:H130"/>
    <mergeCell ref="I129:I130"/>
    <mergeCell ref="K129:K130"/>
    <mergeCell ref="L129:L130"/>
    <mergeCell ref="M129:M130"/>
    <mergeCell ref="O129:O130"/>
    <mergeCell ref="P129:P130"/>
    <mergeCell ref="Q129:Q130"/>
    <mergeCell ref="S129:S130"/>
    <mergeCell ref="T129:T130"/>
    <mergeCell ref="U125:U126"/>
    <mergeCell ref="W125:W126"/>
    <mergeCell ref="X125:X126"/>
    <mergeCell ref="Y125:Y126"/>
    <mergeCell ref="AA125:AA126"/>
    <mergeCell ref="AB125:AB126"/>
    <mergeCell ref="AC125:AC126"/>
    <mergeCell ref="AJ125:AJ126"/>
    <mergeCell ref="A127:A128"/>
    <mergeCell ref="B127:B128"/>
    <mergeCell ref="C127:C128"/>
    <mergeCell ref="D127:D128"/>
    <mergeCell ref="E127:E128"/>
    <mergeCell ref="F127:F128"/>
    <mergeCell ref="G127:G128"/>
    <mergeCell ref="H127:H128"/>
    <mergeCell ref="I127:I128"/>
    <mergeCell ref="K127:K128"/>
    <mergeCell ref="L127:L128"/>
    <mergeCell ref="M127:M128"/>
    <mergeCell ref="O127:O128"/>
    <mergeCell ref="P127:P128"/>
    <mergeCell ref="Q127:Q128"/>
    <mergeCell ref="S127:S128"/>
    <mergeCell ref="T127:T128"/>
    <mergeCell ref="U127:U128"/>
    <mergeCell ref="W127:W128"/>
    <mergeCell ref="X127:X128"/>
    <mergeCell ref="Y127:Y128"/>
    <mergeCell ref="AA127:AA128"/>
    <mergeCell ref="AB127:AB128"/>
    <mergeCell ref="AC127:AC128"/>
    <mergeCell ref="K123:K124"/>
    <mergeCell ref="L123:L124"/>
    <mergeCell ref="M123:M124"/>
    <mergeCell ref="O123:O124"/>
    <mergeCell ref="P123:P124"/>
    <mergeCell ref="Q123:Q124"/>
    <mergeCell ref="S123:S124"/>
    <mergeCell ref="T123:T124"/>
    <mergeCell ref="U123:U124"/>
    <mergeCell ref="W123:W124"/>
    <mergeCell ref="X123:X124"/>
    <mergeCell ref="Y123:Y124"/>
    <mergeCell ref="AA123:AA124"/>
    <mergeCell ref="AB123:AB124"/>
    <mergeCell ref="AC123:AC124"/>
    <mergeCell ref="A125:A126"/>
    <mergeCell ref="B125:B126"/>
    <mergeCell ref="C125:C126"/>
    <mergeCell ref="D125:D126"/>
    <mergeCell ref="E125:E126"/>
    <mergeCell ref="F125:F126"/>
    <mergeCell ref="G125:G126"/>
    <mergeCell ref="H125:H126"/>
    <mergeCell ref="I125:I126"/>
    <mergeCell ref="K125:K126"/>
    <mergeCell ref="L125:L126"/>
    <mergeCell ref="M125:M126"/>
    <mergeCell ref="O125:O126"/>
    <mergeCell ref="P125:P126"/>
    <mergeCell ref="Q125:Q126"/>
    <mergeCell ref="S125:S126"/>
    <mergeCell ref="T125:T126"/>
    <mergeCell ref="U111:U112"/>
    <mergeCell ref="W111:W112"/>
    <mergeCell ref="X111:X112"/>
    <mergeCell ref="Y111:Y112"/>
    <mergeCell ref="AA111:AA112"/>
    <mergeCell ref="AB111:AB112"/>
    <mergeCell ref="AC111:AC112"/>
    <mergeCell ref="AJ111:AJ112"/>
    <mergeCell ref="J119:M119"/>
    <mergeCell ref="N119:Q119"/>
    <mergeCell ref="R119:U119"/>
    <mergeCell ref="V119:Y119"/>
    <mergeCell ref="Z119:AC119"/>
    <mergeCell ref="AD119:AH119"/>
    <mergeCell ref="A121:A122"/>
    <mergeCell ref="B121:B122"/>
    <mergeCell ref="C121:C122"/>
    <mergeCell ref="D121:D122"/>
    <mergeCell ref="E121:E122"/>
    <mergeCell ref="F121:F122"/>
    <mergeCell ref="G121:G122"/>
    <mergeCell ref="H121:H122"/>
    <mergeCell ref="I121:I122"/>
    <mergeCell ref="K121:K122"/>
    <mergeCell ref="L121:L122"/>
    <mergeCell ref="M121:M122"/>
    <mergeCell ref="O121:O122"/>
    <mergeCell ref="P121:P122"/>
    <mergeCell ref="Q121:Q122"/>
    <mergeCell ref="S121:S122"/>
    <mergeCell ref="T121:T122"/>
    <mergeCell ref="U121:U122"/>
    <mergeCell ref="A111:A112"/>
    <mergeCell ref="B111:B112"/>
    <mergeCell ref="C111:C112"/>
    <mergeCell ref="D111:D112"/>
    <mergeCell ref="E111:E112"/>
    <mergeCell ref="F111:F112"/>
    <mergeCell ref="G111:G112"/>
    <mergeCell ref="H111:H112"/>
    <mergeCell ref="I111:I112"/>
    <mergeCell ref="K111:K112"/>
    <mergeCell ref="L111:L112"/>
    <mergeCell ref="M111:M112"/>
    <mergeCell ref="O111:O112"/>
    <mergeCell ref="P111:P112"/>
    <mergeCell ref="Q111:Q112"/>
    <mergeCell ref="S111:S112"/>
    <mergeCell ref="T111:T112"/>
    <mergeCell ref="U107:U108"/>
    <mergeCell ref="W107:W108"/>
    <mergeCell ref="X107:X108"/>
    <mergeCell ref="Y107:Y108"/>
    <mergeCell ref="AA107:AA108"/>
    <mergeCell ref="AB107:AB108"/>
    <mergeCell ref="AC107:AC108"/>
    <mergeCell ref="AJ107:AJ108"/>
    <mergeCell ref="A109:A110"/>
    <mergeCell ref="B109:B110"/>
    <mergeCell ref="C109:C110"/>
    <mergeCell ref="D109:D110"/>
    <mergeCell ref="E109:E110"/>
    <mergeCell ref="F109:F110"/>
    <mergeCell ref="G109:G110"/>
    <mergeCell ref="H109:H110"/>
    <mergeCell ref="I109:I110"/>
    <mergeCell ref="K109:K110"/>
    <mergeCell ref="L109:L110"/>
    <mergeCell ref="M109:M110"/>
    <mergeCell ref="O109:O110"/>
    <mergeCell ref="P109:P110"/>
    <mergeCell ref="Q109:Q110"/>
    <mergeCell ref="S109:S110"/>
    <mergeCell ref="T109:T110"/>
    <mergeCell ref="U109:U110"/>
    <mergeCell ref="W109:W110"/>
    <mergeCell ref="X109:X110"/>
    <mergeCell ref="Y109:Y110"/>
    <mergeCell ref="AA109:AA110"/>
    <mergeCell ref="AB109:AB110"/>
    <mergeCell ref="AC109:AC110"/>
    <mergeCell ref="A107:A108"/>
    <mergeCell ref="B107:B108"/>
    <mergeCell ref="C107:C108"/>
    <mergeCell ref="D107:D108"/>
    <mergeCell ref="E107:E108"/>
    <mergeCell ref="F107:F108"/>
    <mergeCell ref="G107:G108"/>
    <mergeCell ref="H107:H108"/>
    <mergeCell ref="I107:I108"/>
    <mergeCell ref="K107:K108"/>
    <mergeCell ref="L107:L108"/>
    <mergeCell ref="M107:M108"/>
    <mergeCell ref="O107:O108"/>
    <mergeCell ref="P107:P108"/>
    <mergeCell ref="Q107:Q108"/>
    <mergeCell ref="S107:S108"/>
    <mergeCell ref="T107:T108"/>
    <mergeCell ref="U103:U104"/>
    <mergeCell ref="W103:W104"/>
    <mergeCell ref="X103:X104"/>
    <mergeCell ref="Y103:Y104"/>
    <mergeCell ref="AA103:AA104"/>
    <mergeCell ref="AB103:AB104"/>
    <mergeCell ref="AC103:AC104"/>
    <mergeCell ref="AJ103:AJ104"/>
    <mergeCell ref="A105:A106"/>
    <mergeCell ref="B105:B106"/>
    <mergeCell ref="C105:C106"/>
    <mergeCell ref="D105:D106"/>
    <mergeCell ref="E105:E106"/>
    <mergeCell ref="F105:F106"/>
    <mergeCell ref="G105:G106"/>
    <mergeCell ref="H105:H106"/>
    <mergeCell ref="I105:I106"/>
    <mergeCell ref="K105:K106"/>
    <mergeCell ref="L105:L106"/>
    <mergeCell ref="M105:M106"/>
    <mergeCell ref="O105:O106"/>
    <mergeCell ref="P105:P106"/>
    <mergeCell ref="Q105:Q106"/>
    <mergeCell ref="S105:S106"/>
    <mergeCell ref="T105:T106"/>
    <mergeCell ref="U105:U106"/>
    <mergeCell ref="W105:W106"/>
    <mergeCell ref="X105:X106"/>
    <mergeCell ref="Y105:Y106"/>
    <mergeCell ref="AA105:AA106"/>
    <mergeCell ref="AB105:AB106"/>
    <mergeCell ref="AC105:AC106"/>
    <mergeCell ref="A103:A104"/>
    <mergeCell ref="B103:B104"/>
    <mergeCell ref="C103:C104"/>
    <mergeCell ref="D103:D104"/>
    <mergeCell ref="E103:E104"/>
    <mergeCell ref="F103:F104"/>
    <mergeCell ref="G103:G104"/>
    <mergeCell ref="H103:H104"/>
    <mergeCell ref="I103:I104"/>
    <mergeCell ref="K103:K104"/>
    <mergeCell ref="L103:L104"/>
    <mergeCell ref="M103:M104"/>
    <mergeCell ref="O103:O104"/>
    <mergeCell ref="P103:P104"/>
    <mergeCell ref="Q103:Q104"/>
    <mergeCell ref="S103:S104"/>
    <mergeCell ref="T103:T104"/>
    <mergeCell ref="U99:U100"/>
    <mergeCell ref="W99:W100"/>
    <mergeCell ref="X99:X100"/>
    <mergeCell ref="Y99:Y100"/>
    <mergeCell ref="AA99:AA100"/>
    <mergeCell ref="AB99:AB100"/>
    <mergeCell ref="AC99:AC100"/>
    <mergeCell ref="AJ99:AJ100"/>
    <mergeCell ref="A101:A102"/>
    <mergeCell ref="B101:B102"/>
    <mergeCell ref="C101:C102"/>
    <mergeCell ref="D101:D102"/>
    <mergeCell ref="E101:E102"/>
    <mergeCell ref="F101:F102"/>
    <mergeCell ref="G101:G102"/>
    <mergeCell ref="H101:H102"/>
    <mergeCell ref="I101:I102"/>
    <mergeCell ref="K101:K102"/>
    <mergeCell ref="L101:L102"/>
    <mergeCell ref="M101:M102"/>
    <mergeCell ref="O101:O102"/>
    <mergeCell ref="P101:P102"/>
    <mergeCell ref="Q101:Q102"/>
    <mergeCell ref="S101:S102"/>
    <mergeCell ref="T101:T102"/>
    <mergeCell ref="U101:U102"/>
    <mergeCell ref="W101:W102"/>
    <mergeCell ref="X101:X102"/>
    <mergeCell ref="Y101:Y102"/>
    <mergeCell ref="AA101:AA102"/>
    <mergeCell ref="AB101:AB102"/>
    <mergeCell ref="AC101:AC102"/>
    <mergeCell ref="A99:A100"/>
    <mergeCell ref="B99:B100"/>
    <mergeCell ref="C99:C100"/>
    <mergeCell ref="D99:D100"/>
    <mergeCell ref="E99:E100"/>
    <mergeCell ref="F99:F100"/>
    <mergeCell ref="G99:G100"/>
    <mergeCell ref="H99:H100"/>
    <mergeCell ref="I99:I100"/>
    <mergeCell ref="K99:K100"/>
    <mergeCell ref="L99:L100"/>
    <mergeCell ref="M99:M100"/>
    <mergeCell ref="O99:O100"/>
    <mergeCell ref="P99:P100"/>
    <mergeCell ref="Q99:Q100"/>
    <mergeCell ref="S99:S100"/>
    <mergeCell ref="T99:T100"/>
    <mergeCell ref="U95:U96"/>
    <mergeCell ref="W95:W96"/>
    <mergeCell ref="X95:X96"/>
    <mergeCell ref="Y95:Y96"/>
    <mergeCell ref="AA95:AA96"/>
    <mergeCell ref="AB95:AB96"/>
    <mergeCell ref="AC95:AC96"/>
    <mergeCell ref="AJ95:AJ96"/>
    <mergeCell ref="A97:A98"/>
    <mergeCell ref="B97:B98"/>
    <mergeCell ref="C97:C98"/>
    <mergeCell ref="D97:D98"/>
    <mergeCell ref="E97:E98"/>
    <mergeCell ref="F97:F98"/>
    <mergeCell ref="G97:G98"/>
    <mergeCell ref="H97:H98"/>
    <mergeCell ref="I97:I98"/>
    <mergeCell ref="K97:K98"/>
    <mergeCell ref="L97:L98"/>
    <mergeCell ref="M97:M98"/>
    <mergeCell ref="O97:O98"/>
    <mergeCell ref="P97:P98"/>
    <mergeCell ref="Q97:Q98"/>
    <mergeCell ref="S97:S98"/>
    <mergeCell ref="T97:T98"/>
    <mergeCell ref="U97:U98"/>
    <mergeCell ref="W97:W98"/>
    <mergeCell ref="X97:X98"/>
    <mergeCell ref="Y97:Y98"/>
    <mergeCell ref="AA97:AA98"/>
    <mergeCell ref="AB97:AB98"/>
    <mergeCell ref="AC97:AC98"/>
    <mergeCell ref="A95:A96"/>
    <mergeCell ref="B95:B96"/>
    <mergeCell ref="C95:C96"/>
    <mergeCell ref="D95:D96"/>
    <mergeCell ref="E95:E96"/>
    <mergeCell ref="F95:F96"/>
    <mergeCell ref="G95:G96"/>
    <mergeCell ref="H95:H96"/>
    <mergeCell ref="I95:I96"/>
    <mergeCell ref="K95:K96"/>
    <mergeCell ref="L95:L96"/>
    <mergeCell ref="M95:M96"/>
    <mergeCell ref="O95:O96"/>
    <mergeCell ref="P95:P96"/>
    <mergeCell ref="Q95:Q96"/>
    <mergeCell ref="S95:S96"/>
    <mergeCell ref="T95:T96"/>
    <mergeCell ref="U91:U92"/>
    <mergeCell ref="W91:W92"/>
    <mergeCell ref="X91:X92"/>
    <mergeCell ref="Y91:Y92"/>
    <mergeCell ref="AA91:AA92"/>
    <mergeCell ref="AB91:AB92"/>
    <mergeCell ref="AC91:AC92"/>
    <mergeCell ref="AJ91:AJ92"/>
    <mergeCell ref="A93:A94"/>
    <mergeCell ref="B93:B94"/>
    <mergeCell ref="C93:C94"/>
    <mergeCell ref="D93:D94"/>
    <mergeCell ref="E93:E94"/>
    <mergeCell ref="F93:F94"/>
    <mergeCell ref="G93:G94"/>
    <mergeCell ref="H93:H94"/>
    <mergeCell ref="I93:I94"/>
    <mergeCell ref="K93:K94"/>
    <mergeCell ref="L93:L94"/>
    <mergeCell ref="M93:M94"/>
    <mergeCell ref="O93:O94"/>
    <mergeCell ref="P93:P94"/>
    <mergeCell ref="Q93:Q94"/>
    <mergeCell ref="S93:S94"/>
    <mergeCell ref="T93:T94"/>
    <mergeCell ref="U93:U94"/>
    <mergeCell ref="W93:W94"/>
    <mergeCell ref="X93:X94"/>
    <mergeCell ref="Y93:Y94"/>
    <mergeCell ref="AA93:AA94"/>
    <mergeCell ref="AB93:AB94"/>
    <mergeCell ref="AC93:AC94"/>
    <mergeCell ref="A91:A92"/>
    <mergeCell ref="B91:B92"/>
    <mergeCell ref="C91:C92"/>
    <mergeCell ref="D91:D92"/>
    <mergeCell ref="E91:E92"/>
    <mergeCell ref="F91:F92"/>
    <mergeCell ref="G91:G92"/>
    <mergeCell ref="H91:H92"/>
    <mergeCell ref="I91:I92"/>
    <mergeCell ref="K91:K92"/>
    <mergeCell ref="L91:L92"/>
    <mergeCell ref="M91:M92"/>
    <mergeCell ref="O91:O92"/>
    <mergeCell ref="P91:P92"/>
    <mergeCell ref="Q91:Q92"/>
    <mergeCell ref="S91:S92"/>
    <mergeCell ref="T91:T92"/>
    <mergeCell ref="U87:U88"/>
    <mergeCell ref="W87:W88"/>
    <mergeCell ref="X87:X88"/>
    <mergeCell ref="Y87:Y88"/>
    <mergeCell ref="AA87:AA88"/>
    <mergeCell ref="AB87:AB88"/>
    <mergeCell ref="AC87:AC88"/>
    <mergeCell ref="AJ87:AJ88"/>
    <mergeCell ref="A89:A90"/>
    <mergeCell ref="B89:B90"/>
    <mergeCell ref="C89:C90"/>
    <mergeCell ref="D89:D90"/>
    <mergeCell ref="E89:E90"/>
    <mergeCell ref="F89:F90"/>
    <mergeCell ref="G89:G90"/>
    <mergeCell ref="H89:H90"/>
    <mergeCell ref="I89:I90"/>
    <mergeCell ref="K89:K90"/>
    <mergeCell ref="L89:L90"/>
    <mergeCell ref="M89:M90"/>
    <mergeCell ref="O89:O90"/>
    <mergeCell ref="P89:P90"/>
    <mergeCell ref="Q89:Q90"/>
    <mergeCell ref="S89:S90"/>
    <mergeCell ref="T89:T90"/>
    <mergeCell ref="U89:U90"/>
    <mergeCell ref="W89:W90"/>
    <mergeCell ref="X89:X90"/>
    <mergeCell ref="Y89:Y90"/>
    <mergeCell ref="AA89:AA90"/>
    <mergeCell ref="AB89:AB90"/>
    <mergeCell ref="AC89:AC90"/>
    <mergeCell ref="A87:A88"/>
    <mergeCell ref="B87:B88"/>
    <mergeCell ref="C87:C88"/>
    <mergeCell ref="D87:D88"/>
    <mergeCell ref="E87:E88"/>
    <mergeCell ref="F87:F88"/>
    <mergeCell ref="G87:G88"/>
    <mergeCell ref="H87:H88"/>
    <mergeCell ref="I87:I88"/>
    <mergeCell ref="K87:K88"/>
    <mergeCell ref="L87:L88"/>
    <mergeCell ref="M87:M88"/>
    <mergeCell ref="O87:O88"/>
    <mergeCell ref="P87:P88"/>
    <mergeCell ref="Q87:Q88"/>
    <mergeCell ref="S87:S88"/>
    <mergeCell ref="T87:T88"/>
    <mergeCell ref="W83:W84"/>
    <mergeCell ref="X83:X84"/>
    <mergeCell ref="Y83:Y84"/>
    <mergeCell ref="AA83:AA84"/>
    <mergeCell ref="AB83:AB84"/>
    <mergeCell ref="AC83:AC84"/>
    <mergeCell ref="A85:A86"/>
    <mergeCell ref="B85:B86"/>
    <mergeCell ref="C85:C86"/>
    <mergeCell ref="D85:D86"/>
    <mergeCell ref="E85:E86"/>
    <mergeCell ref="F85:F86"/>
    <mergeCell ref="G85:G86"/>
    <mergeCell ref="H85:H86"/>
    <mergeCell ref="I85:I86"/>
    <mergeCell ref="K85:K86"/>
    <mergeCell ref="L85:L86"/>
    <mergeCell ref="M85:M86"/>
    <mergeCell ref="O85:O86"/>
    <mergeCell ref="P85:P86"/>
    <mergeCell ref="Q85:Q86"/>
    <mergeCell ref="S85:S86"/>
    <mergeCell ref="T85:T86"/>
    <mergeCell ref="U85:U86"/>
    <mergeCell ref="W85:W86"/>
    <mergeCell ref="X85:X86"/>
    <mergeCell ref="Y85:Y86"/>
    <mergeCell ref="AA85:AA86"/>
    <mergeCell ref="AB85:AB86"/>
    <mergeCell ref="AC85:AC86"/>
    <mergeCell ref="AA71:AA72"/>
    <mergeCell ref="AB71:AB72"/>
    <mergeCell ref="AC71:AC72"/>
    <mergeCell ref="AA73:AA74"/>
    <mergeCell ref="AB73:AB74"/>
    <mergeCell ref="AC73:AC74"/>
    <mergeCell ref="AA75:AA76"/>
    <mergeCell ref="AB75:AB76"/>
    <mergeCell ref="AC75:AC76"/>
    <mergeCell ref="J81:M81"/>
    <mergeCell ref="N81:Q81"/>
    <mergeCell ref="R81:U81"/>
    <mergeCell ref="V81:Y81"/>
    <mergeCell ref="Z81:AC81"/>
    <mergeCell ref="A83:A84"/>
    <mergeCell ref="B83:B84"/>
    <mergeCell ref="C83:C84"/>
    <mergeCell ref="D83:D84"/>
    <mergeCell ref="E83:E84"/>
    <mergeCell ref="F83:F84"/>
    <mergeCell ref="G83:G84"/>
    <mergeCell ref="H83:H84"/>
    <mergeCell ref="I83:I84"/>
    <mergeCell ref="K83:K84"/>
    <mergeCell ref="L83:L84"/>
    <mergeCell ref="M83:M84"/>
    <mergeCell ref="O83:O84"/>
    <mergeCell ref="P83:P84"/>
    <mergeCell ref="Q83:Q84"/>
    <mergeCell ref="S83:S84"/>
    <mergeCell ref="T83:T84"/>
    <mergeCell ref="U83:U84"/>
    <mergeCell ref="AA59:AA60"/>
    <mergeCell ref="AB59:AB60"/>
    <mergeCell ref="AC59:AC60"/>
    <mergeCell ref="AA61:AA62"/>
    <mergeCell ref="AB61:AB62"/>
    <mergeCell ref="AC61:AC62"/>
    <mergeCell ref="AA63:AA64"/>
    <mergeCell ref="AB63:AB64"/>
    <mergeCell ref="AC63:AC64"/>
    <mergeCell ref="AA65:AA66"/>
    <mergeCell ref="AB65:AB66"/>
    <mergeCell ref="AC65:AC66"/>
    <mergeCell ref="AA67:AA68"/>
    <mergeCell ref="AB67:AB68"/>
    <mergeCell ref="AC67:AC68"/>
    <mergeCell ref="AA69:AA70"/>
    <mergeCell ref="AB69:AB70"/>
    <mergeCell ref="AC69:AC70"/>
    <mergeCell ref="AA47:AA48"/>
    <mergeCell ref="AB47:AB48"/>
    <mergeCell ref="AC47:AC48"/>
    <mergeCell ref="AA49:AA50"/>
    <mergeCell ref="AB49:AB50"/>
    <mergeCell ref="AC49:AC50"/>
    <mergeCell ref="AA51:AA52"/>
    <mergeCell ref="AB51:AB52"/>
    <mergeCell ref="AC51:AC52"/>
    <mergeCell ref="AA53:AA54"/>
    <mergeCell ref="AB53:AB54"/>
    <mergeCell ref="AC53:AC54"/>
    <mergeCell ref="AA55:AA56"/>
    <mergeCell ref="AB55:AB56"/>
    <mergeCell ref="AC55:AC56"/>
    <mergeCell ref="AA57:AA58"/>
    <mergeCell ref="AB57:AB58"/>
    <mergeCell ref="AC57:AC58"/>
    <mergeCell ref="Y57:Y58"/>
    <mergeCell ref="X57:X58"/>
    <mergeCell ref="W57:W58"/>
    <mergeCell ref="W55:W56"/>
    <mergeCell ref="X55:X56"/>
    <mergeCell ref="Y55:Y56"/>
    <mergeCell ref="Y53:Y54"/>
    <mergeCell ref="X53:X54"/>
    <mergeCell ref="W53:W54"/>
    <mergeCell ref="W51:W52"/>
    <mergeCell ref="X51:X52"/>
    <mergeCell ref="Y51:Y52"/>
    <mergeCell ref="Y49:Y50"/>
    <mergeCell ref="X49:X50"/>
    <mergeCell ref="W49:W50"/>
    <mergeCell ref="Y69:Y70"/>
    <mergeCell ref="X69:X70"/>
    <mergeCell ref="W69:W70"/>
    <mergeCell ref="W67:W68"/>
    <mergeCell ref="X67:X68"/>
    <mergeCell ref="Y67:Y68"/>
    <mergeCell ref="Y65:Y66"/>
    <mergeCell ref="X65:X66"/>
    <mergeCell ref="W65:W66"/>
    <mergeCell ref="W63:W64"/>
    <mergeCell ref="X63:X64"/>
    <mergeCell ref="Y63:Y64"/>
    <mergeCell ref="Y61:Y62"/>
    <mergeCell ref="X61:X62"/>
    <mergeCell ref="W61:W62"/>
    <mergeCell ref="W59:W60"/>
    <mergeCell ref="X59:X60"/>
    <mergeCell ref="Y59:Y60"/>
    <mergeCell ref="S71:S72"/>
    <mergeCell ref="T71:T72"/>
    <mergeCell ref="U71:U72"/>
    <mergeCell ref="U73:U74"/>
    <mergeCell ref="T73:T74"/>
    <mergeCell ref="S73:S74"/>
    <mergeCell ref="S75:S76"/>
    <mergeCell ref="T75:T76"/>
    <mergeCell ref="U75:U76"/>
    <mergeCell ref="W75:W76"/>
    <mergeCell ref="X75:X76"/>
    <mergeCell ref="Y75:Y76"/>
    <mergeCell ref="Y73:Y74"/>
    <mergeCell ref="X73:X74"/>
    <mergeCell ref="W73:W74"/>
    <mergeCell ref="W71:W72"/>
    <mergeCell ref="X71:X72"/>
    <mergeCell ref="Y71:Y72"/>
    <mergeCell ref="S59:S60"/>
    <mergeCell ref="T59:T60"/>
    <mergeCell ref="U59:U60"/>
    <mergeCell ref="U61:U62"/>
    <mergeCell ref="T61:T62"/>
    <mergeCell ref="S61:S62"/>
    <mergeCell ref="S63:S64"/>
    <mergeCell ref="T63:T64"/>
    <mergeCell ref="U63:U64"/>
    <mergeCell ref="U65:U66"/>
    <mergeCell ref="T65:T66"/>
    <mergeCell ref="S65:S66"/>
    <mergeCell ref="S67:S68"/>
    <mergeCell ref="U69:U70"/>
    <mergeCell ref="T69:T70"/>
    <mergeCell ref="S69:S70"/>
    <mergeCell ref="U49:U50"/>
    <mergeCell ref="T49:T50"/>
    <mergeCell ref="S49:S50"/>
    <mergeCell ref="S51:S52"/>
    <mergeCell ref="T51:T52"/>
    <mergeCell ref="U51:U52"/>
    <mergeCell ref="U53:U54"/>
    <mergeCell ref="T53:T54"/>
    <mergeCell ref="S53:S54"/>
    <mergeCell ref="S55:S56"/>
    <mergeCell ref="T55:T56"/>
    <mergeCell ref="U55:U56"/>
    <mergeCell ref="U57:U58"/>
    <mergeCell ref="T57:T58"/>
    <mergeCell ref="S57:S58"/>
    <mergeCell ref="B31:L31"/>
    <mergeCell ref="B33:L33"/>
    <mergeCell ref="I8:L8"/>
    <mergeCell ref="M8:P8"/>
    <mergeCell ref="I9:L9"/>
    <mergeCell ref="M9:P9"/>
    <mergeCell ref="I6:L6"/>
    <mergeCell ref="M6:P6"/>
    <mergeCell ref="I7:L7"/>
    <mergeCell ref="M7:P7"/>
    <mergeCell ref="A1:AI1"/>
    <mergeCell ref="I4:L4"/>
    <mergeCell ref="M4:P4"/>
    <mergeCell ref="I5:L5"/>
    <mergeCell ref="M5:P5"/>
    <mergeCell ref="B4:C4"/>
    <mergeCell ref="B5:C5"/>
    <mergeCell ref="B6:C6"/>
    <mergeCell ref="B7:C7"/>
    <mergeCell ref="B8:C8"/>
    <mergeCell ref="B9:C9"/>
    <mergeCell ref="B27:L27"/>
    <mergeCell ref="O27:AA27"/>
    <mergeCell ref="B28:L28"/>
    <mergeCell ref="O28:AA28"/>
    <mergeCell ref="B29:L29"/>
    <mergeCell ref="O29:AA29"/>
    <mergeCell ref="I12:L12"/>
    <mergeCell ref="M12:P12"/>
    <mergeCell ref="B23:C23"/>
    <mergeCell ref="I13:L13"/>
    <mergeCell ref="M13:P13"/>
    <mergeCell ref="B26:L26"/>
    <mergeCell ref="O26:AA26"/>
    <mergeCell ref="I10:L10"/>
    <mergeCell ref="M10:P10"/>
    <mergeCell ref="B21:C21"/>
    <mergeCell ref="D21:E21"/>
    <mergeCell ref="I11:L11"/>
    <mergeCell ref="M11:P11"/>
    <mergeCell ref="B22:C22"/>
    <mergeCell ref="D22:E22"/>
    <mergeCell ref="D23:E23"/>
    <mergeCell ref="B19:C19"/>
    <mergeCell ref="B15:E15"/>
    <mergeCell ref="B16:C16"/>
    <mergeCell ref="D16:E16"/>
    <mergeCell ref="D18:E18"/>
    <mergeCell ref="B18:C18"/>
    <mergeCell ref="D17:E17"/>
    <mergeCell ref="B17:C17"/>
    <mergeCell ref="D20:E20"/>
    <mergeCell ref="B20:C20"/>
    <mergeCell ref="D19:E19"/>
    <mergeCell ref="B10:C10"/>
    <mergeCell ref="A79:I79"/>
    <mergeCell ref="A43:I43"/>
    <mergeCell ref="D47:D48"/>
    <mergeCell ref="E47:E48"/>
    <mergeCell ref="F47:F48"/>
    <mergeCell ref="G47:G48"/>
    <mergeCell ref="H47:H48"/>
    <mergeCell ref="I47:I48"/>
    <mergeCell ref="A49:A50"/>
    <mergeCell ref="A51:A52"/>
    <mergeCell ref="A53:A54"/>
    <mergeCell ref="A55:A56"/>
    <mergeCell ref="A57:A58"/>
    <mergeCell ref="A59:A60"/>
    <mergeCell ref="A61:A62"/>
    <mergeCell ref="A47:A48"/>
    <mergeCell ref="B47:B48"/>
    <mergeCell ref="C47:C48"/>
    <mergeCell ref="A75:A76"/>
    <mergeCell ref="F53:F54"/>
    <mergeCell ref="G53:G54"/>
    <mergeCell ref="H53:H54"/>
    <mergeCell ref="I53:I54"/>
    <mergeCell ref="A63:A64"/>
    <mergeCell ref="A65:A66"/>
    <mergeCell ref="A67:A68"/>
    <mergeCell ref="B67:B68"/>
    <mergeCell ref="C67:C68"/>
    <mergeCell ref="C69:C70"/>
    <mergeCell ref="A69:A70"/>
    <mergeCell ref="A71:A72"/>
    <mergeCell ref="A73:A74"/>
    <mergeCell ref="A117:I117"/>
    <mergeCell ref="F187:H187"/>
    <mergeCell ref="I187:L187"/>
    <mergeCell ref="M187:O187"/>
    <mergeCell ref="P187:S187"/>
    <mergeCell ref="T187:V187"/>
    <mergeCell ref="W187:Z187"/>
    <mergeCell ref="AA187:AC187"/>
    <mergeCell ref="AD187:AG187"/>
    <mergeCell ref="AI185:AI186"/>
    <mergeCell ref="A183:I183"/>
    <mergeCell ref="A185:A186"/>
    <mergeCell ref="B185:B186"/>
    <mergeCell ref="C185:C186"/>
    <mergeCell ref="D185:D186"/>
    <mergeCell ref="E185:E186"/>
    <mergeCell ref="F185:F186"/>
    <mergeCell ref="W121:W122"/>
    <mergeCell ref="X121:X122"/>
    <mergeCell ref="Y121:Y122"/>
    <mergeCell ref="AA121:AA122"/>
    <mergeCell ref="AB121:AB122"/>
    <mergeCell ref="AC121:AC122"/>
    <mergeCell ref="A123:A124"/>
    <mergeCell ref="B123:B124"/>
    <mergeCell ref="C123:C124"/>
    <mergeCell ref="D123:D124"/>
    <mergeCell ref="E123:E124"/>
    <mergeCell ref="F123:F124"/>
    <mergeCell ref="G123:G124"/>
    <mergeCell ref="H123:H124"/>
    <mergeCell ref="I123:I124"/>
    <mergeCell ref="AA190:AC190"/>
    <mergeCell ref="AD190:AG190"/>
    <mergeCell ref="F191:H191"/>
    <mergeCell ref="I191:L191"/>
    <mergeCell ref="M191:O191"/>
    <mergeCell ref="P191:S191"/>
    <mergeCell ref="T191:V191"/>
    <mergeCell ref="W191:Z191"/>
    <mergeCell ref="AA191:AC191"/>
    <mergeCell ref="AD191:AG191"/>
    <mergeCell ref="F190:H190"/>
    <mergeCell ref="I190:L190"/>
    <mergeCell ref="M190:O190"/>
    <mergeCell ref="P190:S190"/>
    <mergeCell ref="T190:V190"/>
    <mergeCell ref="W190:Z190"/>
    <mergeCell ref="AA188:AC188"/>
    <mergeCell ref="AD188:AG188"/>
    <mergeCell ref="F189:H189"/>
    <mergeCell ref="I189:L189"/>
    <mergeCell ref="M189:O189"/>
    <mergeCell ref="P189:S189"/>
    <mergeCell ref="T189:V189"/>
    <mergeCell ref="W189:Z189"/>
    <mergeCell ref="AA189:AC189"/>
    <mergeCell ref="AD189:AG189"/>
    <mergeCell ref="F188:H188"/>
    <mergeCell ref="I188:L188"/>
    <mergeCell ref="M188:O188"/>
    <mergeCell ref="P188:S188"/>
    <mergeCell ref="T188:V188"/>
    <mergeCell ref="W188:Z188"/>
    <mergeCell ref="AA194:AC194"/>
    <mergeCell ref="AD194:AG194"/>
    <mergeCell ref="F195:H195"/>
    <mergeCell ref="I195:L195"/>
    <mergeCell ref="M195:O195"/>
    <mergeCell ref="P195:S195"/>
    <mergeCell ref="T195:V195"/>
    <mergeCell ref="W195:Z195"/>
    <mergeCell ref="AA195:AC195"/>
    <mergeCell ref="AD195:AG195"/>
    <mergeCell ref="F194:H194"/>
    <mergeCell ref="I194:L194"/>
    <mergeCell ref="M194:O194"/>
    <mergeCell ref="P194:S194"/>
    <mergeCell ref="T194:V194"/>
    <mergeCell ref="W194:Z194"/>
    <mergeCell ref="AA192:AC192"/>
    <mergeCell ref="AD192:AG192"/>
    <mergeCell ref="F193:H193"/>
    <mergeCell ref="I193:L193"/>
    <mergeCell ref="M193:O193"/>
    <mergeCell ref="P193:S193"/>
    <mergeCell ref="T193:V193"/>
    <mergeCell ref="W193:Z193"/>
    <mergeCell ref="AA193:AC193"/>
    <mergeCell ref="AD193:AG193"/>
    <mergeCell ref="F192:H192"/>
    <mergeCell ref="I192:L192"/>
    <mergeCell ref="M192:O192"/>
    <mergeCell ref="P192:S192"/>
    <mergeCell ref="T192:V192"/>
    <mergeCell ref="W192:Z192"/>
    <mergeCell ref="AA198:AC198"/>
    <mergeCell ref="AD198:AG198"/>
    <mergeCell ref="F199:H199"/>
    <mergeCell ref="I199:L199"/>
    <mergeCell ref="M199:O199"/>
    <mergeCell ref="P199:S199"/>
    <mergeCell ref="T199:V199"/>
    <mergeCell ref="W199:Z199"/>
    <mergeCell ref="AA199:AC199"/>
    <mergeCell ref="AD199:AG199"/>
    <mergeCell ref="F198:H198"/>
    <mergeCell ref="I198:L198"/>
    <mergeCell ref="M198:O198"/>
    <mergeCell ref="P198:S198"/>
    <mergeCell ref="T198:V198"/>
    <mergeCell ref="W198:Z198"/>
    <mergeCell ref="AA196:AC196"/>
    <mergeCell ref="AD196:AG196"/>
    <mergeCell ref="F197:H197"/>
    <mergeCell ref="I197:L197"/>
    <mergeCell ref="M197:O197"/>
    <mergeCell ref="P197:S197"/>
    <mergeCell ref="T197:V197"/>
    <mergeCell ref="W197:Z197"/>
    <mergeCell ref="AA197:AC197"/>
    <mergeCell ref="AD197:AG197"/>
    <mergeCell ref="F196:H196"/>
    <mergeCell ref="I196:L196"/>
    <mergeCell ref="M196:O196"/>
    <mergeCell ref="P196:S196"/>
    <mergeCell ref="T196:V196"/>
    <mergeCell ref="W196:Z196"/>
    <mergeCell ref="AA202:AC202"/>
    <mergeCell ref="AD202:AG202"/>
    <mergeCell ref="F203:H203"/>
    <mergeCell ref="I203:L203"/>
    <mergeCell ref="M203:O203"/>
    <mergeCell ref="P203:S203"/>
    <mergeCell ref="T203:V203"/>
    <mergeCell ref="W203:Z203"/>
    <mergeCell ref="AA203:AC203"/>
    <mergeCell ref="AD203:AG203"/>
    <mergeCell ref="F202:H202"/>
    <mergeCell ref="I202:L202"/>
    <mergeCell ref="M202:O202"/>
    <mergeCell ref="P202:S202"/>
    <mergeCell ref="T202:V202"/>
    <mergeCell ref="W202:Z202"/>
    <mergeCell ref="AA200:AC200"/>
    <mergeCell ref="AD200:AG200"/>
    <mergeCell ref="F201:H201"/>
    <mergeCell ref="I201:L201"/>
    <mergeCell ref="M201:O201"/>
    <mergeCell ref="P201:S201"/>
    <mergeCell ref="T201:V201"/>
    <mergeCell ref="W201:Z201"/>
    <mergeCell ref="AA201:AC201"/>
    <mergeCell ref="AD201:AG201"/>
    <mergeCell ref="F200:H200"/>
    <mergeCell ref="I200:L200"/>
    <mergeCell ref="M200:O200"/>
    <mergeCell ref="P200:S200"/>
    <mergeCell ref="T200:V200"/>
    <mergeCell ref="W200:Z200"/>
    <mergeCell ref="F207:H207"/>
    <mergeCell ref="I207:L207"/>
    <mergeCell ref="M207:O207"/>
    <mergeCell ref="P207:S207"/>
    <mergeCell ref="T207:V207"/>
    <mergeCell ref="W207:Z207"/>
    <mergeCell ref="AA207:AC207"/>
    <mergeCell ref="AD207:AG207"/>
    <mergeCell ref="F206:H206"/>
    <mergeCell ref="I206:L206"/>
    <mergeCell ref="M206:O206"/>
    <mergeCell ref="P206:S206"/>
    <mergeCell ref="T206:V206"/>
    <mergeCell ref="W206:Z206"/>
    <mergeCell ref="AA204:AC204"/>
    <mergeCell ref="AD204:AG204"/>
    <mergeCell ref="F205:H205"/>
    <mergeCell ref="I205:L205"/>
    <mergeCell ref="M205:O205"/>
    <mergeCell ref="P205:S205"/>
    <mergeCell ref="T205:V205"/>
    <mergeCell ref="W205:Z205"/>
    <mergeCell ref="AA205:AC205"/>
    <mergeCell ref="AD205:AG205"/>
    <mergeCell ref="F204:H204"/>
    <mergeCell ref="I204:L204"/>
    <mergeCell ref="M204:O204"/>
    <mergeCell ref="P204:S204"/>
    <mergeCell ref="T204:V204"/>
    <mergeCell ref="W204:Z204"/>
    <mergeCell ref="AA206:AC206"/>
    <mergeCell ref="AD206:AG206"/>
    <mergeCell ref="F211:H211"/>
    <mergeCell ref="I211:L211"/>
    <mergeCell ref="M211:O211"/>
    <mergeCell ref="P211:S211"/>
    <mergeCell ref="T211:V211"/>
    <mergeCell ref="W211:Z211"/>
    <mergeCell ref="AA211:AC211"/>
    <mergeCell ref="AD211:AG211"/>
    <mergeCell ref="F210:H210"/>
    <mergeCell ref="I210:L210"/>
    <mergeCell ref="M210:O210"/>
    <mergeCell ref="P210:S210"/>
    <mergeCell ref="T210:V210"/>
    <mergeCell ref="W210:Z210"/>
    <mergeCell ref="AA208:AC208"/>
    <mergeCell ref="AD208:AG208"/>
    <mergeCell ref="F209:H209"/>
    <mergeCell ref="I209:L209"/>
    <mergeCell ref="M209:O209"/>
    <mergeCell ref="P209:S209"/>
    <mergeCell ref="T209:V209"/>
    <mergeCell ref="W209:Z209"/>
    <mergeCell ref="AA209:AC209"/>
    <mergeCell ref="AD209:AG209"/>
    <mergeCell ref="F208:H208"/>
    <mergeCell ref="I208:L208"/>
    <mergeCell ref="M208:O208"/>
    <mergeCell ref="P208:S208"/>
    <mergeCell ref="T208:V208"/>
    <mergeCell ref="W208:Z208"/>
    <mergeCell ref="AA210:AC210"/>
    <mergeCell ref="AD210:AG210"/>
    <mergeCell ref="F215:H215"/>
    <mergeCell ref="I215:L215"/>
    <mergeCell ref="M215:O215"/>
    <mergeCell ref="P215:S215"/>
    <mergeCell ref="T215:V215"/>
    <mergeCell ref="W215:Z215"/>
    <mergeCell ref="AA215:AC215"/>
    <mergeCell ref="AD215:AG215"/>
    <mergeCell ref="F214:H214"/>
    <mergeCell ref="I214:L214"/>
    <mergeCell ref="M214:O214"/>
    <mergeCell ref="P214:S214"/>
    <mergeCell ref="T214:V214"/>
    <mergeCell ref="W214:Z214"/>
    <mergeCell ref="AA212:AC212"/>
    <mergeCell ref="AD212:AG212"/>
    <mergeCell ref="F213:H213"/>
    <mergeCell ref="I213:L213"/>
    <mergeCell ref="M213:O213"/>
    <mergeCell ref="P213:S213"/>
    <mergeCell ref="T213:V213"/>
    <mergeCell ref="W213:Z213"/>
    <mergeCell ref="AA213:AC213"/>
    <mergeCell ref="AD213:AG213"/>
    <mergeCell ref="F212:H212"/>
    <mergeCell ref="I212:L212"/>
    <mergeCell ref="M212:O212"/>
    <mergeCell ref="P212:S212"/>
    <mergeCell ref="T212:V212"/>
    <mergeCell ref="W212:Z212"/>
    <mergeCell ref="AA214:AC214"/>
    <mergeCell ref="AD214:AG214"/>
    <mergeCell ref="F219:H219"/>
    <mergeCell ref="I219:L219"/>
    <mergeCell ref="M219:O219"/>
    <mergeCell ref="P219:S219"/>
    <mergeCell ref="T219:V219"/>
    <mergeCell ref="W219:Z219"/>
    <mergeCell ref="AA219:AC219"/>
    <mergeCell ref="AD219:AG219"/>
    <mergeCell ref="F218:H218"/>
    <mergeCell ref="I218:L218"/>
    <mergeCell ref="M218:O218"/>
    <mergeCell ref="P218:S218"/>
    <mergeCell ref="T218:V218"/>
    <mergeCell ref="W218:Z218"/>
    <mergeCell ref="AA216:AC216"/>
    <mergeCell ref="AD216:AG216"/>
    <mergeCell ref="F217:H217"/>
    <mergeCell ref="I217:L217"/>
    <mergeCell ref="M217:O217"/>
    <mergeCell ref="P217:S217"/>
    <mergeCell ref="T217:V217"/>
    <mergeCell ref="W217:Z217"/>
    <mergeCell ref="AA217:AC217"/>
    <mergeCell ref="AD217:AG217"/>
    <mergeCell ref="F216:H216"/>
    <mergeCell ref="I216:L216"/>
    <mergeCell ref="M216:O216"/>
    <mergeCell ref="P216:S216"/>
    <mergeCell ref="T216:V216"/>
    <mergeCell ref="W216:Z216"/>
    <mergeCell ref="AA218:AC218"/>
    <mergeCell ref="AD218:AG218"/>
    <mergeCell ref="F223:H223"/>
    <mergeCell ref="I223:L223"/>
    <mergeCell ref="M223:O223"/>
    <mergeCell ref="P223:S223"/>
    <mergeCell ref="T223:V223"/>
    <mergeCell ref="W223:Z223"/>
    <mergeCell ref="AA223:AC223"/>
    <mergeCell ref="AD223:AG223"/>
    <mergeCell ref="F222:H222"/>
    <mergeCell ref="I222:L222"/>
    <mergeCell ref="M222:O222"/>
    <mergeCell ref="P222:S222"/>
    <mergeCell ref="T222:V222"/>
    <mergeCell ref="W222:Z222"/>
    <mergeCell ref="AA220:AC220"/>
    <mergeCell ref="AD220:AG220"/>
    <mergeCell ref="F221:H221"/>
    <mergeCell ref="I221:L221"/>
    <mergeCell ref="M221:O221"/>
    <mergeCell ref="P221:S221"/>
    <mergeCell ref="T221:V221"/>
    <mergeCell ref="W221:Z221"/>
    <mergeCell ref="AA221:AC221"/>
    <mergeCell ref="AD221:AG221"/>
    <mergeCell ref="F220:H220"/>
    <mergeCell ref="I220:L220"/>
    <mergeCell ref="M220:O220"/>
    <mergeCell ref="P220:S220"/>
    <mergeCell ref="T220:V220"/>
    <mergeCell ref="W220:Z220"/>
    <mergeCell ref="AA222:AC222"/>
    <mergeCell ref="AD222:AG222"/>
    <mergeCell ref="F227:H227"/>
    <mergeCell ref="I227:L227"/>
    <mergeCell ref="M227:O227"/>
    <mergeCell ref="P227:S227"/>
    <mergeCell ref="T227:V227"/>
    <mergeCell ref="W227:Z227"/>
    <mergeCell ref="AA227:AC227"/>
    <mergeCell ref="AD227:AG227"/>
    <mergeCell ref="F226:H226"/>
    <mergeCell ref="I226:L226"/>
    <mergeCell ref="M226:O226"/>
    <mergeCell ref="P226:S226"/>
    <mergeCell ref="T226:V226"/>
    <mergeCell ref="W226:Z226"/>
    <mergeCell ref="AA224:AC224"/>
    <mergeCell ref="AD224:AG224"/>
    <mergeCell ref="F225:H225"/>
    <mergeCell ref="I225:L225"/>
    <mergeCell ref="M225:O225"/>
    <mergeCell ref="P225:S225"/>
    <mergeCell ref="T225:V225"/>
    <mergeCell ref="W225:Z225"/>
    <mergeCell ref="AA225:AC225"/>
    <mergeCell ref="AD225:AG225"/>
    <mergeCell ref="F224:H224"/>
    <mergeCell ref="I224:L224"/>
    <mergeCell ref="M224:O224"/>
    <mergeCell ref="P224:S224"/>
    <mergeCell ref="T224:V224"/>
    <mergeCell ref="W224:Z224"/>
    <mergeCell ref="AA226:AC226"/>
    <mergeCell ref="AD226:AG226"/>
    <mergeCell ref="F230:H230"/>
    <mergeCell ref="I230:L230"/>
    <mergeCell ref="M230:O230"/>
    <mergeCell ref="P230:S230"/>
    <mergeCell ref="T230:V230"/>
    <mergeCell ref="W230:Z230"/>
    <mergeCell ref="AD228:AG228"/>
    <mergeCell ref="F229:H229"/>
    <mergeCell ref="I229:L229"/>
    <mergeCell ref="M229:O229"/>
    <mergeCell ref="P229:S229"/>
    <mergeCell ref="T229:V229"/>
    <mergeCell ref="W229:Z229"/>
    <mergeCell ref="AA229:AC229"/>
    <mergeCell ref="AD229:AG229"/>
    <mergeCell ref="F228:H228"/>
    <mergeCell ref="I228:L228"/>
    <mergeCell ref="M228:O228"/>
    <mergeCell ref="P228:S228"/>
    <mergeCell ref="T228:V228"/>
    <mergeCell ref="W228:Z228"/>
    <mergeCell ref="AA230:AC230"/>
    <mergeCell ref="AD230:AG230"/>
    <mergeCell ref="AA228:AC228"/>
    <mergeCell ref="F233:H233"/>
    <mergeCell ref="I233:L233"/>
    <mergeCell ref="M233:O233"/>
    <mergeCell ref="P233:S233"/>
    <mergeCell ref="T233:V233"/>
    <mergeCell ref="W233:Z233"/>
    <mergeCell ref="AA233:AC233"/>
    <mergeCell ref="AD233:AG233"/>
    <mergeCell ref="F232:H232"/>
    <mergeCell ref="I232:L232"/>
    <mergeCell ref="M232:O232"/>
    <mergeCell ref="P232:S232"/>
    <mergeCell ref="T232:V232"/>
    <mergeCell ref="W232:Z232"/>
    <mergeCell ref="F231:H231"/>
    <mergeCell ref="I231:L231"/>
    <mergeCell ref="M231:O231"/>
    <mergeCell ref="P231:S231"/>
    <mergeCell ref="T231:V231"/>
    <mergeCell ref="W231:Z231"/>
    <mergeCell ref="AA231:AC231"/>
    <mergeCell ref="AD231:AG231"/>
    <mergeCell ref="AA232:AC232"/>
    <mergeCell ref="AD232:AG232"/>
    <mergeCell ref="F236:H236"/>
    <mergeCell ref="I236:L236"/>
    <mergeCell ref="M236:O236"/>
    <mergeCell ref="P236:S236"/>
    <mergeCell ref="T236:V236"/>
    <mergeCell ref="W236:Z236"/>
    <mergeCell ref="F235:H235"/>
    <mergeCell ref="I235:L235"/>
    <mergeCell ref="M235:O235"/>
    <mergeCell ref="P235:S235"/>
    <mergeCell ref="T235:V235"/>
    <mergeCell ref="W235:Z235"/>
    <mergeCell ref="AA235:AC235"/>
    <mergeCell ref="AD235:AG235"/>
    <mergeCell ref="F234:H234"/>
    <mergeCell ref="I234:L234"/>
    <mergeCell ref="M234:O234"/>
    <mergeCell ref="P234:S234"/>
    <mergeCell ref="T234:V234"/>
    <mergeCell ref="W234:Z234"/>
    <mergeCell ref="AA236:AC236"/>
    <mergeCell ref="AD236:AG236"/>
    <mergeCell ref="AA234:AC234"/>
    <mergeCell ref="AD234:AG234"/>
    <mergeCell ref="F239:H239"/>
    <mergeCell ref="I239:L239"/>
    <mergeCell ref="M239:O239"/>
    <mergeCell ref="P239:S239"/>
    <mergeCell ref="T239:V239"/>
    <mergeCell ref="W239:Z239"/>
    <mergeCell ref="AA239:AC239"/>
    <mergeCell ref="AD239:AG239"/>
    <mergeCell ref="F238:H238"/>
    <mergeCell ref="I238:L238"/>
    <mergeCell ref="M238:O238"/>
    <mergeCell ref="P238:S238"/>
    <mergeCell ref="T238:V238"/>
    <mergeCell ref="W238:Z238"/>
    <mergeCell ref="F237:H237"/>
    <mergeCell ref="I237:L237"/>
    <mergeCell ref="M237:O237"/>
    <mergeCell ref="P237:S237"/>
    <mergeCell ref="T237:V237"/>
    <mergeCell ref="W237:Z237"/>
    <mergeCell ref="AA237:AC237"/>
    <mergeCell ref="AD237:AG237"/>
    <mergeCell ref="AA238:AC238"/>
    <mergeCell ref="AD238:AG238"/>
    <mergeCell ref="F242:H242"/>
    <mergeCell ref="I242:L242"/>
    <mergeCell ref="M242:O242"/>
    <mergeCell ref="P242:S242"/>
    <mergeCell ref="T242:V242"/>
    <mergeCell ref="W242:Z242"/>
    <mergeCell ref="F241:H241"/>
    <mergeCell ref="I241:L241"/>
    <mergeCell ref="M241:O241"/>
    <mergeCell ref="P241:S241"/>
    <mergeCell ref="T241:V241"/>
    <mergeCell ref="W241:Z241"/>
    <mergeCell ref="AA241:AC241"/>
    <mergeCell ref="AD241:AG241"/>
    <mergeCell ref="F240:H240"/>
    <mergeCell ref="I240:L240"/>
    <mergeCell ref="M240:O240"/>
    <mergeCell ref="P240:S240"/>
    <mergeCell ref="T240:V240"/>
    <mergeCell ref="W240:Z240"/>
    <mergeCell ref="AA242:AC242"/>
    <mergeCell ref="AD242:AG242"/>
    <mergeCell ref="AA240:AC240"/>
    <mergeCell ref="AD240:AG240"/>
    <mergeCell ref="F245:H245"/>
    <mergeCell ref="I245:L245"/>
    <mergeCell ref="M245:O245"/>
    <mergeCell ref="P245:S245"/>
    <mergeCell ref="T245:V245"/>
    <mergeCell ref="W245:Z245"/>
    <mergeCell ref="AA245:AC245"/>
    <mergeCell ref="AD245:AG245"/>
    <mergeCell ref="F244:H244"/>
    <mergeCell ref="I244:L244"/>
    <mergeCell ref="M244:O244"/>
    <mergeCell ref="P244:S244"/>
    <mergeCell ref="T244:V244"/>
    <mergeCell ref="W244:Z244"/>
    <mergeCell ref="F243:H243"/>
    <mergeCell ref="I243:L243"/>
    <mergeCell ref="M243:O243"/>
    <mergeCell ref="P243:S243"/>
    <mergeCell ref="T243:V243"/>
    <mergeCell ref="W243:Z243"/>
    <mergeCell ref="AA243:AC243"/>
    <mergeCell ref="AD243:AG243"/>
    <mergeCell ref="AA244:AC244"/>
    <mergeCell ref="AD244:AG244"/>
    <mergeCell ref="F248:H248"/>
    <mergeCell ref="I248:L248"/>
    <mergeCell ref="M248:O248"/>
    <mergeCell ref="P248:S248"/>
    <mergeCell ref="T248:V248"/>
    <mergeCell ref="W248:Z248"/>
    <mergeCell ref="AA248:AC248"/>
    <mergeCell ref="AD248:AG248"/>
    <mergeCell ref="F247:H247"/>
    <mergeCell ref="I247:L247"/>
    <mergeCell ref="M247:O247"/>
    <mergeCell ref="P247:S247"/>
    <mergeCell ref="T247:V247"/>
    <mergeCell ref="W247:Z247"/>
    <mergeCell ref="AA247:AC247"/>
    <mergeCell ref="AD247:AG247"/>
    <mergeCell ref="F246:H246"/>
    <mergeCell ref="I246:L246"/>
    <mergeCell ref="M246:O246"/>
    <mergeCell ref="P246:S246"/>
    <mergeCell ref="T246:V246"/>
    <mergeCell ref="W246:Z246"/>
    <mergeCell ref="AA246:AC246"/>
    <mergeCell ref="AD246:AG246"/>
    <mergeCell ref="F251:H251"/>
    <mergeCell ref="I251:L251"/>
    <mergeCell ref="M251:O251"/>
    <mergeCell ref="P251:S251"/>
    <mergeCell ref="T251:V251"/>
    <mergeCell ref="W251:Z251"/>
    <mergeCell ref="AA251:AC251"/>
    <mergeCell ref="AD251:AG251"/>
    <mergeCell ref="F250:H250"/>
    <mergeCell ref="I250:L250"/>
    <mergeCell ref="M250:O250"/>
    <mergeCell ref="P250:S250"/>
    <mergeCell ref="T250:V250"/>
    <mergeCell ref="W250:Z250"/>
    <mergeCell ref="AA250:AC250"/>
    <mergeCell ref="AD250:AG250"/>
    <mergeCell ref="F249:H249"/>
    <mergeCell ref="I249:L249"/>
    <mergeCell ref="M249:O249"/>
    <mergeCell ref="P249:S249"/>
    <mergeCell ref="T249:V249"/>
    <mergeCell ref="W249:Z249"/>
    <mergeCell ref="AA249:AC249"/>
    <mergeCell ref="AD249:AG249"/>
    <mergeCell ref="F254:H254"/>
    <mergeCell ref="I254:L254"/>
    <mergeCell ref="M254:O254"/>
    <mergeCell ref="P254:S254"/>
    <mergeCell ref="T254:V254"/>
    <mergeCell ref="W254:Z254"/>
    <mergeCell ref="AA254:AC254"/>
    <mergeCell ref="AD254:AG254"/>
    <mergeCell ref="F253:H253"/>
    <mergeCell ref="I253:L253"/>
    <mergeCell ref="M253:O253"/>
    <mergeCell ref="P253:S253"/>
    <mergeCell ref="T253:V253"/>
    <mergeCell ref="W253:Z253"/>
    <mergeCell ref="AA253:AC253"/>
    <mergeCell ref="AD253:AG253"/>
    <mergeCell ref="F252:H252"/>
    <mergeCell ref="I252:L252"/>
    <mergeCell ref="M252:O252"/>
    <mergeCell ref="P252:S252"/>
    <mergeCell ref="T252:V252"/>
    <mergeCell ref="W252:Z252"/>
    <mergeCell ref="AA252:AC252"/>
    <mergeCell ref="AD252:AG252"/>
    <mergeCell ref="F257:H257"/>
    <mergeCell ref="I257:L257"/>
    <mergeCell ref="M257:O257"/>
    <mergeCell ref="P257:S257"/>
    <mergeCell ref="T257:V257"/>
    <mergeCell ref="W257:Z257"/>
    <mergeCell ref="AA257:AC257"/>
    <mergeCell ref="AD257:AG257"/>
    <mergeCell ref="F256:H256"/>
    <mergeCell ref="I256:L256"/>
    <mergeCell ref="M256:O256"/>
    <mergeCell ref="P256:S256"/>
    <mergeCell ref="T256:V256"/>
    <mergeCell ref="W256:Z256"/>
    <mergeCell ref="AA256:AC256"/>
    <mergeCell ref="AD256:AG256"/>
    <mergeCell ref="F255:H255"/>
    <mergeCell ref="I255:L255"/>
    <mergeCell ref="M255:O255"/>
    <mergeCell ref="P255:S255"/>
    <mergeCell ref="T255:V255"/>
    <mergeCell ref="W255:Z255"/>
    <mergeCell ref="AA255:AC255"/>
    <mergeCell ref="AD255:AG255"/>
    <mergeCell ref="F260:H260"/>
    <mergeCell ref="I260:L260"/>
    <mergeCell ref="M260:O260"/>
    <mergeCell ref="P260:S260"/>
    <mergeCell ref="T260:V260"/>
    <mergeCell ref="W260:Z260"/>
    <mergeCell ref="AA260:AC260"/>
    <mergeCell ref="AD260:AG260"/>
    <mergeCell ref="F259:H259"/>
    <mergeCell ref="I259:L259"/>
    <mergeCell ref="M259:O259"/>
    <mergeCell ref="P259:S259"/>
    <mergeCell ref="T259:V259"/>
    <mergeCell ref="W259:Z259"/>
    <mergeCell ref="AA259:AC259"/>
    <mergeCell ref="AD259:AG259"/>
    <mergeCell ref="F258:H258"/>
    <mergeCell ref="I258:L258"/>
    <mergeCell ref="M258:O258"/>
    <mergeCell ref="P258:S258"/>
    <mergeCell ref="T258:V258"/>
    <mergeCell ref="W258:Z258"/>
    <mergeCell ref="AA258:AC258"/>
    <mergeCell ref="AD258:AG258"/>
    <mergeCell ref="F263:H263"/>
    <mergeCell ref="I263:L263"/>
    <mergeCell ref="M263:O263"/>
    <mergeCell ref="P263:S263"/>
    <mergeCell ref="T263:V263"/>
    <mergeCell ref="W263:Z263"/>
    <mergeCell ref="AA263:AC263"/>
    <mergeCell ref="AD263:AG263"/>
    <mergeCell ref="F262:H262"/>
    <mergeCell ref="I262:L262"/>
    <mergeCell ref="M262:O262"/>
    <mergeCell ref="P262:S262"/>
    <mergeCell ref="T262:V262"/>
    <mergeCell ref="W262:Z262"/>
    <mergeCell ref="AA262:AC262"/>
    <mergeCell ref="AD262:AG262"/>
    <mergeCell ref="F261:H261"/>
    <mergeCell ref="I261:L261"/>
    <mergeCell ref="M261:O261"/>
    <mergeCell ref="P261:S261"/>
    <mergeCell ref="T261:V261"/>
    <mergeCell ref="W261:Z261"/>
    <mergeCell ref="AA261:AC261"/>
    <mergeCell ref="AD261:AG261"/>
    <mergeCell ref="F266:H266"/>
    <mergeCell ref="I266:L266"/>
    <mergeCell ref="M266:O266"/>
    <mergeCell ref="P266:S266"/>
    <mergeCell ref="T266:V266"/>
    <mergeCell ref="W266:Z266"/>
    <mergeCell ref="AA264:AC264"/>
    <mergeCell ref="AD264:AG264"/>
    <mergeCell ref="F265:H265"/>
    <mergeCell ref="I265:L265"/>
    <mergeCell ref="M265:O265"/>
    <mergeCell ref="P265:S265"/>
    <mergeCell ref="T265:V265"/>
    <mergeCell ref="W265:Z265"/>
    <mergeCell ref="AA265:AC265"/>
    <mergeCell ref="AD265:AG265"/>
    <mergeCell ref="F264:H264"/>
    <mergeCell ref="I264:L264"/>
    <mergeCell ref="M264:O264"/>
    <mergeCell ref="P264:S264"/>
    <mergeCell ref="T264:V264"/>
    <mergeCell ref="W264:Z264"/>
    <mergeCell ref="AA266:AC266"/>
    <mergeCell ref="AD266:AG266"/>
    <mergeCell ref="B36:L36"/>
    <mergeCell ref="O36:AA36"/>
    <mergeCell ref="B37:L37"/>
    <mergeCell ref="O37:AA37"/>
    <mergeCell ref="B38:L38"/>
    <mergeCell ref="O38:AA38"/>
    <mergeCell ref="D49:D50"/>
    <mergeCell ref="E49:E50"/>
    <mergeCell ref="F49:F50"/>
    <mergeCell ref="G49:G50"/>
    <mergeCell ref="H49:H50"/>
    <mergeCell ref="I49:I50"/>
    <mergeCell ref="D51:D52"/>
    <mergeCell ref="E51:E52"/>
    <mergeCell ref="F51:F52"/>
    <mergeCell ref="AD45:AH45"/>
    <mergeCell ref="B63:B64"/>
    <mergeCell ref="C63:C64"/>
    <mergeCell ref="G51:G52"/>
    <mergeCell ref="H51:H52"/>
    <mergeCell ref="I51:I52"/>
    <mergeCell ref="B53:B54"/>
    <mergeCell ref="C53:C54"/>
    <mergeCell ref="D53:D54"/>
    <mergeCell ref="E53:E54"/>
    <mergeCell ref="G59:G60"/>
    <mergeCell ref="H59:H60"/>
    <mergeCell ref="I59:I60"/>
    <mergeCell ref="I61:I62"/>
    <mergeCell ref="H61:H62"/>
    <mergeCell ref="G61:G62"/>
    <mergeCell ref="F61:F62"/>
    <mergeCell ref="O33:AA33"/>
    <mergeCell ref="B34:L34"/>
    <mergeCell ref="O34:AA34"/>
    <mergeCell ref="B35:L35"/>
    <mergeCell ref="O35:AA35"/>
    <mergeCell ref="B30:L30"/>
    <mergeCell ref="O30:AA30"/>
    <mergeCell ref="J45:M45"/>
    <mergeCell ref="N45:Q45"/>
    <mergeCell ref="R45:U45"/>
    <mergeCell ref="V45:Y45"/>
    <mergeCell ref="Z45:AC45"/>
    <mergeCell ref="AD81:AH81"/>
    <mergeCell ref="O31:AA31"/>
    <mergeCell ref="B32:L32"/>
    <mergeCell ref="O32:AA32"/>
    <mergeCell ref="B49:B50"/>
    <mergeCell ref="C49:C50"/>
    <mergeCell ref="B51:B52"/>
    <mergeCell ref="C51:C52"/>
    <mergeCell ref="B55:B56"/>
    <mergeCell ref="C55:C56"/>
    <mergeCell ref="C57:C58"/>
    <mergeCell ref="B57:B58"/>
    <mergeCell ref="B59:B60"/>
    <mergeCell ref="C59:C60"/>
    <mergeCell ref="B61:B62"/>
    <mergeCell ref="C61:C62"/>
    <mergeCell ref="D61:D62"/>
    <mergeCell ref="D59:D60"/>
    <mergeCell ref="E59:E60"/>
    <mergeCell ref="F59:F60"/>
    <mergeCell ref="E61:E62"/>
    <mergeCell ref="D55:D56"/>
    <mergeCell ref="E55:E56"/>
    <mergeCell ref="F55:F56"/>
    <mergeCell ref="G55:G56"/>
    <mergeCell ref="H55:H56"/>
    <mergeCell ref="I55:I56"/>
    <mergeCell ref="I57:I58"/>
    <mergeCell ref="H57:H58"/>
    <mergeCell ref="G57:G58"/>
    <mergeCell ref="F57:F58"/>
    <mergeCell ref="E57:E58"/>
    <mergeCell ref="D57:D58"/>
    <mergeCell ref="I67:I68"/>
    <mergeCell ref="I69:I70"/>
    <mergeCell ref="H69:H70"/>
    <mergeCell ref="G69:G70"/>
    <mergeCell ref="F69:F70"/>
    <mergeCell ref="D63:D64"/>
    <mergeCell ref="E63:E64"/>
    <mergeCell ref="F63:F64"/>
    <mergeCell ref="G63:G64"/>
    <mergeCell ref="H63:H64"/>
    <mergeCell ref="I63:I64"/>
    <mergeCell ref="B65:B66"/>
    <mergeCell ref="C65:C66"/>
    <mergeCell ref="D65:D66"/>
    <mergeCell ref="E65:E66"/>
    <mergeCell ref="F65:F66"/>
    <mergeCell ref="G65:G66"/>
    <mergeCell ref="H65:H66"/>
    <mergeCell ref="I65:I66"/>
    <mergeCell ref="AJ63:AJ64"/>
    <mergeCell ref="AJ67:AJ68"/>
    <mergeCell ref="D67:D68"/>
    <mergeCell ref="E67:E68"/>
    <mergeCell ref="F67:F68"/>
    <mergeCell ref="G67:G68"/>
    <mergeCell ref="H67:H68"/>
    <mergeCell ref="K65:K66"/>
    <mergeCell ref="L65:L66"/>
    <mergeCell ref="M65:M66"/>
    <mergeCell ref="O65:O66"/>
    <mergeCell ref="P65:P66"/>
    <mergeCell ref="Q65:Q66"/>
    <mergeCell ref="K67:K68"/>
    <mergeCell ref="L67:L68"/>
    <mergeCell ref="M67:M68"/>
    <mergeCell ref="O67:O68"/>
    <mergeCell ref="P67:P68"/>
    <mergeCell ref="Q67:Q68"/>
    <mergeCell ref="T67:T68"/>
    <mergeCell ref="U67:U68"/>
    <mergeCell ref="I73:I74"/>
    <mergeCell ref="H73:H74"/>
    <mergeCell ref="G73:G74"/>
    <mergeCell ref="F73:F74"/>
    <mergeCell ref="E73:E74"/>
    <mergeCell ref="D73:D74"/>
    <mergeCell ref="C73:C74"/>
    <mergeCell ref="B73:B74"/>
    <mergeCell ref="B75:B76"/>
    <mergeCell ref="C75:C76"/>
    <mergeCell ref="D75:D76"/>
    <mergeCell ref="E75:E76"/>
    <mergeCell ref="F75:F76"/>
    <mergeCell ref="G75:G76"/>
    <mergeCell ref="H75:H76"/>
    <mergeCell ref="I75:I76"/>
    <mergeCell ref="B69:B70"/>
    <mergeCell ref="B71:B72"/>
    <mergeCell ref="C71:C72"/>
    <mergeCell ref="D71:D72"/>
    <mergeCell ref="E71:E72"/>
    <mergeCell ref="F71:F72"/>
    <mergeCell ref="G71:G72"/>
    <mergeCell ref="H71:H72"/>
    <mergeCell ref="I71:I72"/>
    <mergeCell ref="E69:E70"/>
    <mergeCell ref="D69:D70"/>
    <mergeCell ref="O49:O50"/>
    <mergeCell ref="P49:P50"/>
    <mergeCell ref="Q49:Q50"/>
    <mergeCell ref="K51:K52"/>
    <mergeCell ref="L51:L52"/>
    <mergeCell ref="M51:M52"/>
    <mergeCell ref="O51:O52"/>
    <mergeCell ref="P51:P52"/>
    <mergeCell ref="Q51:Q52"/>
    <mergeCell ref="AJ71:AJ72"/>
    <mergeCell ref="AJ75:AJ76"/>
    <mergeCell ref="A2:D2"/>
    <mergeCell ref="E2:H2"/>
    <mergeCell ref="I2:L2"/>
    <mergeCell ref="M2:P2"/>
    <mergeCell ref="Q2:T2"/>
    <mergeCell ref="U2:X2"/>
    <mergeCell ref="Y2:AB2"/>
    <mergeCell ref="AC2:AF2"/>
    <mergeCell ref="AG2:AI2"/>
    <mergeCell ref="K47:K48"/>
    <mergeCell ref="L47:L48"/>
    <mergeCell ref="M47:M48"/>
    <mergeCell ref="K49:K50"/>
    <mergeCell ref="L49:L50"/>
    <mergeCell ref="M49:M50"/>
    <mergeCell ref="AJ51:AJ52"/>
    <mergeCell ref="AJ55:AJ56"/>
    <mergeCell ref="AJ59:AJ60"/>
    <mergeCell ref="K57:K58"/>
    <mergeCell ref="L57:L58"/>
    <mergeCell ref="M57:M58"/>
    <mergeCell ref="O57:O58"/>
    <mergeCell ref="P57:P58"/>
    <mergeCell ref="Q57:Q58"/>
    <mergeCell ref="K59:K60"/>
    <mergeCell ref="L59:L60"/>
    <mergeCell ref="M59:M60"/>
    <mergeCell ref="O59:O60"/>
    <mergeCell ref="P59:P60"/>
    <mergeCell ref="Q59:Q60"/>
    <mergeCell ref="K53:K54"/>
    <mergeCell ref="L53:L54"/>
    <mergeCell ref="M53:M54"/>
    <mergeCell ref="O53:O54"/>
    <mergeCell ref="P53:P54"/>
    <mergeCell ref="Q53:Q54"/>
    <mergeCell ref="K55:K56"/>
    <mergeCell ref="L55:L56"/>
    <mergeCell ref="M55:M56"/>
    <mergeCell ref="O55:O56"/>
    <mergeCell ref="P55:P56"/>
    <mergeCell ref="Q55:Q56"/>
    <mergeCell ref="K61:K62"/>
    <mergeCell ref="L61:L62"/>
    <mergeCell ref="M61:M62"/>
    <mergeCell ref="O61:O62"/>
    <mergeCell ref="P61:P62"/>
    <mergeCell ref="Q61:Q62"/>
    <mergeCell ref="K63:K64"/>
    <mergeCell ref="L63:L64"/>
    <mergeCell ref="M63:M64"/>
    <mergeCell ref="O63:O64"/>
    <mergeCell ref="P63:P64"/>
    <mergeCell ref="Q63:Q64"/>
    <mergeCell ref="K73:K74"/>
    <mergeCell ref="L73:L74"/>
    <mergeCell ref="M73:M74"/>
    <mergeCell ref="O73:O74"/>
    <mergeCell ref="P73:P74"/>
    <mergeCell ref="Q73:Q74"/>
    <mergeCell ref="K75:K76"/>
    <mergeCell ref="L75:L76"/>
    <mergeCell ref="M75:M76"/>
    <mergeCell ref="O75:O76"/>
    <mergeCell ref="P75:P76"/>
    <mergeCell ref="Q75:Q76"/>
    <mergeCell ref="K69:K70"/>
    <mergeCell ref="L69:L70"/>
    <mergeCell ref="M69:M70"/>
    <mergeCell ref="O69:O70"/>
    <mergeCell ref="P69:P70"/>
    <mergeCell ref="Q69:Q70"/>
    <mergeCell ref="K71:K72"/>
    <mergeCell ref="L71:L72"/>
    <mergeCell ref="M71:M72"/>
    <mergeCell ref="O71:O72"/>
    <mergeCell ref="P71:P72"/>
    <mergeCell ref="Q71:Q72"/>
  </mergeCells>
  <conditionalFormatting sqref="B16:E23">
    <cfRule type="expression" dxfId="12" priority="1">
      <formula>$D16&gt;$D$7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I300"/>
  <sheetViews>
    <sheetView zoomScale="80" zoomScaleNormal="80" workbookViewId="0">
      <selection activeCell="B53" sqref="B53"/>
    </sheetView>
  </sheetViews>
  <sheetFormatPr defaultColWidth="8.69921875" defaultRowHeight="13.2" x14ac:dyDescent="0.25"/>
  <cols>
    <col min="1" max="1" width="25.69921875" style="1" customWidth="1"/>
    <col min="2" max="2" width="30.59765625" style="1" customWidth="1"/>
    <col min="3" max="3" width="52.19921875" style="1" customWidth="1"/>
    <col min="4" max="4" width="23.5" style="1" customWidth="1"/>
    <col min="5" max="5" width="19.59765625" style="1" customWidth="1"/>
    <col min="6" max="6" width="18.19921875" style="1" customWidth="1"/>
    <col min="7" max="7" width="10.19921875" style="1" customWidth="1"/>
    <col min="8" max="11" width="8.69921875" style="1"/>
    <col min="12" max="12" width="14.69921875" style="1" bestFit="1" customWidth="1"/>
    <col min="13" max="13" width="15" style="1" bestFit="1" customWidth="1"/>
    <col min="14" max="16384" width="8.69921875" style="1"/>
  </cols>
  <sheetData>
    <row r="2" spans="2:7" x14ac:dyDescent="0.25">
      <c r="B2" s="2" t="s">
        <v>120</v>
      </c>
    </row>
    <row r="3" spans="2:7" x14ac:dyDescent="0.25">
      <c r="B3" s="481" t="s">
        <v>117</v>
      </c>
      <c r="C3" s="481" t="s">
        <v>57</v>
      </c>
      <c r="D3" s="481" t="s">
        <v>59</v>
      </c>
      <c r="E3" s="481" t="s">
        <v>119</v>
      </c>
      <c r="F3" s="481" t="s">
        <v>186</v>
      </c>
      <c r="G3" s="481" t="s">
        <v>62</v>
      </c>
    </row>
    <row r="4" spans="2:7" hidden="1" x14ac:dyDescent="0.25">
      <c r="B4" s="481" t="s">
        <v>116</v>
      </c>
      <c r="C4" s="484" t="s">
        <v>67</v>
      </c>
      <c r="D4" s="482" t="s">
        <v>58</v>
      </c>
      <c r="E4" s="481" t="s">
        <v>118</v>
      </c>
      <c r="F4" s="481" t="str">
        <f t="array" ref="F4">IFERROR(INDEX($C$4:$C$21, MATCH(0, COUNTIF($F$3:F3, $C$4:$C$21&amp;"") + IF($C$4:$C$21="",1,0), 0)), "")</f>
        <v>--Select--</v>
      </c>
      <c r="G4" s="481" t="s">
        <v>61</v>
      </c>
    </row>
    <row r="5" spans="2:7" s="11" customFormat="1" x14ac:dyDescent="0.25">
      <c r="B5" s="481" t="s">
        <v>2426</v>
      </c>
      <c r="C5" s="484" t="s">
        <v>2427</v>
      </c>
      <c r="D5" s="482"/>
      <c r="E5" s="481" t="s">
        <v>2115</v>
      </c>
      <c r="F5" s="481" t="str">
        <f t="array" ref="F5">IFERROR(INDEX($C$4:$C$21, MATCH(0, COUNTIF($F$3:F4, $C$4:$C$21&amp;"") + IF($C$4:$C$21="",1,0), 0)), "")</f>
        <v>HIV I-3b: Percentage of men who have sex with men with active syphilis</v>
      </c>
      <c r="G5" s="481" t="s">
        <v>2428</v>
      </c>
    </row>
    <row r="6" spans="2:7" s="11" customFormat="1" x14ac:dyDescent="0.25">
      <c r="B6" s="481" t="s">
        <v>2429</v>
      </c>
      <c r="C6" s="484" t="s">
        <v>2430</v>
      </c>
      <c r="D6" s="482"/>
      <c r="E6" s="481" t="s">
        <v>2115</v>
      </c>
      <c r="F6" s="481" t="str">
        <f t="array" ref="F6">IFERROR(INDEX($C$4:$C$21, MATCH(0, COUNTIF($F$3:F5, $C$4:$C$21&amp;"") + IF($C$4:$C$21="",1,0), 0)), "")</f>
        <v>HIV I-3c: Percentage of sex workers with active syphilis</v>
      </c>
      <c r="G6" s="481" t="s">
        <v>2431</v>
      </c>
    </row>
    <row r="7" spans="2:7" s="11" customFormat="1" x14ac:dyDescent="0.25">
      <c r="B7" s="481" t="s">
        <v>382</v>
      </c>
      <c r="C7" s="484" t="s">
        <v>2432</v>
      </c>
      <c r="D7" s="482"/>
      <c r="E7" s="481" t="s">
        <v>2115</v>
      </c>
      <c r="F7" s="481" t="str">
        <f t="array" ref="F7">IFERROR(INDEX($C$4:$C$21, MATCH(0, COUNTIF($F$3:F6, $C$4:$C$21&amp;"") + IF($C$4:$C$21="",1,0), 0)), "")</f>
        <v>HIV I-6: Estimated percentage of child HIV infections from HIV-positive women delivering in the past 12 months</v>
      </c>
      <c r="G7" s="481" t="s">
        <v>381</v>
      </c>
    </row>
    <row r="8" spans="2:7" s="11" customFormat="1" x14ac:dyDescent="0.25">
      <c r="B8" s="481" t="s">
        <v>388</v>
      </c>
      <c r="C8" s="484" t="s">
        <v>2116</v>
      </c>
      <c r="D8" s="482" t="s">
        <v>2117</v>
      </c>
      <c r="E8" s="481" t="s">
        <v>2115</v>
      </c>
      <c r="F8" s="481" t="str">
        <f t="array" ref="F8">IFERROR(INDEX($C$4:$C$21, MATCH(0, COUNTIF($F$3:F7, $C$4:$C$21&amp;"") + IF($C$4:$C$21="",1,0), 0)), "")</f>
        <v>HIV I-9a(M): Percentage of men who have sex with men who are living with HIV</v>
      </c>
      <c r="G8" s="481" t="s">
        <v>387</v>
      </c>
    </row>
    <row r="9" spans="2:7" s="11" customFormat="1" x14ac:dyDescent="0.25">
      <c r="B9" s="481" t="s">
        <v>2122</v>
      </c>
      <c r="C9" s="484" t="s">
        <v>2123</v>
      </c>
      <c r="D9" s="482" t="s">
        <v>2117</v>
      </c>
      <c r="E9" s="481" t="s">
        <v>2115</v>
      </c>
      <c r="F9" s="481" t="str">
        <f t="array" ref="F9">IFERROR(INDEX($C$4:$C$21, MATCH(0, COUNTIF($F$3:F8, $C$4:$C$21&amp;"") + IF($C$4:$C$21="",1,0), 0)), "")</f>
        <v>HIV I-9b(M): Percentage of transgender people who are living with HIV</v>
      </c>
      <c r="G9" s="481" t="s">
        <v>2433</v>
      </c>
    </row>
    <row r="10" spans="2:7" s="11" customFormat="1" x14ac:dyDescent="0.25">
      <c r="B10" s="481" t="s">
        <v>393</v>
      </c>
      <c r="C10" s="484" t="s">
        <v>2126</v>
      </c>
      <c r="D10" s="482" t="s">
        <v>2117</v>
      </c>
      <c r="E10" s="481" t="s">
        <v>2115</v>
      </c>
      <c r="F10" s="481" t="str">
        <f t="array" ref="F10">IFERROR(INDEX($C$4:$C$21, MATCH(0, COUNTIF($F$3:F9, $C$4:$C$21&amp;"") + IF($C$4:$C$21="",1,0), 0)), "")</f>
        <v>HIV I-10(M): Percentage of sex workers who are living with HIV</v>
      </c>
      <c r="G10" s="481" t="s">
        <v>392</v>
      </c>
    </row>
    <row r="11" spans="2:7" s="11" customFormat="1" x14ac:dyDescent="0.25">
      <c r="B11" s="481" t="s">
        <v>2129</v>
      </c>
      <c r="C11" s="484" t="s">
        <v>2130</v>
      </c>
      <c r="D11" s="482" t="s">
        <v>2117</v>
      </c>
      <c r="E11" s="481" t="s">
        <v>2115</v>
      </c>
      <c r="F11" s="481" t="str">
        <f t="array" ref="F11">IFERROR(INDEX($C$4:$C$21, MATCH(0, COUNTIF($F$3:F10, $C$4:$C$21&amp;"") + IF($C$4:$C$21="",1,0), 0)), "")</f>
        <v>HIV I-11(M): Percentage of people who inject drugs who are living with HIV</v>
      </c>
      <c r="G11" s="481" t="s">
        <v>2434</v>
      </c>
    </row>
    <row r="12" spans="2:7" s="11" customFormat="1" x14ac:dyDescent="0.25">
      <c r="B12" s="481" t="s">
        <v>2435</v>
      </c>
      <c r="C12" s="484" t="s">
        <v>2436</v>
      </c>
      <c r="D12" s="482"/>
      <c r="E12" s="481" t="s">
        <v>2115</v>
      </c>
      <c r="F12" s="481" t="str">
        <f t="array" ref="F12">IFERROR(INDEX($C$4:$C$21, MATCH(0, COUNTIF($F$3:F11, $C$4:$C$21&amp;"") + IF($C$4:$C$21="",1,0), 0)), "")</f>
        <v>HIV I-12: Percentage of other vulnerable populations (specify) who are living with HIV</v>
      </c>
      <c r="G12" s="481" t="s">
        <v>2437</v>
      </c>
    </row>
    <row r="13" spans="2:7" s="11" customFormat="1" x14ac:dyDescent="0.25">
      <c r="B13" s="481" t="s">
        <v>2150</v>
      </c>
      <c r="C13" s="484" t="s">
        <v>2151</v>
      </c>
      <c r="D13" s="482" t="s">
        <v>2438</v>
      </c>
      <c r="E13" s="481" t="s">
        <v>2115</v>
      </c>
      <c r="F13" s="481" t="str">
        <f t="array" ref="F13">IFERROR(INDEX($C$4:$C$21, MATCH(0, COUNTIF($F$3:F12, $C$4:$C$21&amp;"") + IF($C$4:$C$21="",1,0), 0)), "")</f>
        <v>HIV I-4: Number of AIDS-related deaths per 100,000 population</v>
      </c>
      <c r="G13" s="481" t="s">
        <v>2439</v>
      </c>
    </row>
    <row r="14" spans="2:7" s="11" customFormat="1" x14ac:dyDescent="0.25">
      <c r="B14" s="481" t="s">
        <v>400</v>
      </c>
      <c r="C14" s="484" t="s">
        <v>2440</v>
      </c>
      <c r="D14" s="482"/>
      <c r="E14" s="481" t="s">
        <v>2115</v>
      </c>
      <c r="F14" s="481" t="str">
        <f t="array" ref="F14">IFERROR(INDEX($C$4:$C$21, MATCH(0, COUNTIF($F$3:F13, $C$4:$C$21&amp;"") + IF($C$4:$C$21="",1,0), 0)), "")</f>
        <v>TB/HIV I-1: TB/HIV mortality rate per 100,000 population</v>
      </c>
      <c r="G14" s="481" t="s">
        <v>399</v>
      </c>
    </row>
    <row r="15" spans="2:7" s="11" customFormat="1" x14ac:dyDescent="0.25">
      <c r="B15" s="481" t="s">
        <v>2441</v>
      </c>
      <c r="C15" s="484" t="s">
        <v>2442</v>
      </c>
      <c r="D15" s="482"/>
      <c r="E15" s="481" t="s">
        <v>2115</v>
      </c>
      <c r="F15" s="481" t="str">
        <f t="array" ref="F15">IFERROR(INDEX($C$4:$C$21, MATCH(0, COUNTIF($F$3:F14, $C$4:$C$21&amp;"") + IF($C$4:$C$21="",1,0), 0)), "")</f>
        <v>HSS I-1: Under 5 mortality rate per 1000 live births</v>
      </c>
      <c r="G15" s="481" t="s">
        <v>2443</v>
      </c>
    </row>
    <row r="16" spans="2:7" s="11" customFormat="1" x14ac:dyDescent="0.25">
      <c r="B16" s="481" t="s">
        <v>2444</v>
      </c>
      <c r="C16" s="484" t="s">
        <v>2445</v>
      </c>
      <c r="D16" s="482"/>
      <c r="E16" s="481" t="s">
        <v>2115</v>
      </c>
      <c r="F16" s="481" t="str">
        <f t="array" ref="F16">IFERROR(INDEX($C$4:$C$21, MATCH(0, COUNTIF($F$3:F15, $C$4:$C$21&amp;"") + IF($C$4:$C$21="",1,0), 0)), "")</f>
        <v>HSS I-2: Neonatal mortality rate, per 100,000 population</v>
      </c>
      <c r="G16" s="481" t="s">
        <v>2446</v>
      </c>
    </row>
    <row r="17" spans="2:7" s="11" customFormat="1" x14ac:dyDescent="0.25">
      <c r="B17" s="481" t="s">
        <v>2447</v>
      </c>
      <c r="C17" s="484" t="s">
        <v>2448</v>
      </c>
      <c r="D17" s="482"/>
      <c r="E17" s="481" t="s">
        <v>2115</v>
      </c>
      <c r="F17" s="481" t="str">
        <f t="array" ref="F17">IFERROR(INDEX($C$4:$C$21, MATCH(0, COUNTIF($F$3:F16, $C$4:$C$21&amp;"") + IF($C$4:$C$21="",1,0), 0)), "")</f>
        <v>HSS I-3: Maternal mortality ratio, per 100,000 population</v>
      </c>
      <c r="G17" s="481" t="s">
        <v>2449</v>
      </c>
    </row>
    <row r="18" spans="2:7" s="11" customFormat="1" x14ac:dyDescent="0.25">
      <c r="B18" s="481" t="s">
        <v>2191</v>
      </c>
      <c r="C18" s="484" t="s">
        <v>2192</v>
      </c>
      <c r="D18" s="482" t="s">
        <v>2450</v>
      </c>
      <c r="E18" s="481" t="s">
        <v>2115</v>
      </c>
      <c r="F18" s="481" t="str">
        <f t="array" ref="F18">IFERROR(INDEX($C$4:$C$21, MATCH(0, COUNTIF($F$3:F17, $C$4:$C$21&amp;"") + IF($C$4:$C$21="",1,0), 0)), "")</f>
        <v>HIV I-14: Number of new HIV infections per 1000 uninfected population</v>
      </c>
      <c r="G18" s="481" t="s">
        <v>2451</v>
      </c>
    </row>
    <row r="19" spans="2:7" s="11" customFormat="1" x14ac:dyDescent="0.25">
      <c r="B19" s="481" t="s">
        <v>2452</v>
      </c>
      <c r="C19" s="484" t="s">
        <v>2453</v>
      </c>
      <c r="D19" s="482"/>
      <c r="E19" s="481" t="s">
        <v>2115</v>
      </c>
      <c r="F19" s="481" t="str">
        <f t="array" ref="F19">IFERROR(INDEX($C$4:$C$21, MATCH(0, COUNTIF($F$3:F18, $C$4:$C$21&amp;"") + IF($C$4:$C$21="",1,0), 0)), "")</f>
        <v>HIV I-3.1a: Percentage of individuals seropositive for syphilis</v>
      </c>
      <c r="G19" s="481" t="s">
        <v>2454</v>
      </c>
    </row>
    <row r="20" spans="2:7" s="11" customFormat="1" x14ac:dyDescent="0.25">
      <c r="B20" s="481" t="s">
        <v>2212</v>
      </c>
      <c r="C20" s="484" t="s">
        <v>2213</v>
      </c>
      <c r="D20" s="482" t="s">
        <v>2455</v>
      </c>
      <c r="E20" s="481" t="s">
        <v>2115</v>
      </c>
      <c r="F20" s="481" t="str">
        <f t="array" ref="F20">IFERROR(INDEX($C$4:$C$21, MATCH(0, COUNTIF($F$3:F19, $C$4:$C$21&amp;"") + IF($C$4:$C$21="",1,0), 0)), "")</f>
        <v>HIV I-13: Number and % of people living with HIV</v>
      </c>
      <c r="G20" s="481" t="s">
        <v>2456</v>
      </c>
    </row>
    <row r="22" spans="2:7" x14ac:dyDescent="0.25">
      <c r="B22" s="2" t="s">
        <v>121</v>
      </c>
    </row>
    <row r="23" spans="2:7" x14ac:dyDescent="0.25">
      <c r="B23" s="481" t="s">
        <v>117</v>
      </c>
      <c r="C23" s="481" t="s">
        <v>57</v>
      </c>
      <c r="D23" s="481" t="s">
        <v>59</v>
      </c>
      <c r="E23" s="481" t="s">
        <v>119</v>
      </c>
      <c r="F23" s="481" t="s">
        <v>186</v>
      </c>
      <c r="G23" s="481" t="s">
        <v>62</v>
      </c>
    </row>
    <row r="24" spans="2:7" hidden="1" x14ac:dyDescent="0.25">
      <c r="B24" s="481" t="s">
        <v>116</v>
      </c>
      <c r="C24" s="484" t="s">
        <v>67</v>
      </c>
      <c r="D24" s="482" t="s">
        <v>58</v>
      </c>
      <c r="E24" s="481" t="s">
        <v>118</v>
      </c>
      <c r="F24" s="481" t="str">
        <f t="array" ref="F24">IFERROR(INDEX($C$24:$C$41, MATCH(0, COUNTIF($F$23:F23, $C$24:$C$41&amp;"") + IF($C$24:$C$41="",1,0), 0)), "")</f>
        <v>--Select--</v>
      </c>
      <c r="G24" s="481" t="s">
        <v>61</v>
      </c>
    </row>
    <row r="25" spans="2:7" s="11" customFormat="1" x14ac:dyDescent="0.25">
      <c r="B25" s="481" t="s">
        <v>2457</v>
      </c>
      <c r="C25" s="484" t="s">
        <v>2458</v>
      </c>
      <c r="D25" s="482"/>
      <c r="E25" s="481" t="s">
        <v>2115</v>
      </c>
      <c r="F25" s="481" t="str">
        <f t="array" ref="F25">IFERROR(INDEX($C$24:$C$41, MATCH(0, COUNTIF($F$23:F24, $C$24:$C$41&amp;"") + IF($C$24:$C$41="",1,0), 0)), "")</f>
        <v>HSS O-3: Ratio of household out-of-pocket payments for health to total expenditure on health</v>
      </c>
      <c r="G25" s="481" t="s">
        <v>2459</v>
      </c>
    </row>
    <row r="26" spans="2:7" s="11" customFormat="1" x14ac:dyDescent="0.25">
      <c r="B26" s="481" t="s">
        <v>732</v>
      </c>
      <c r="C26" s="484" t="s">
        <v>2222</v>
      </c>
      <c r="D26" s="482" t="s">
        <v>2460</v>
      </c>
      <c r="E26" s="481" t="s">
        <v>2115</v>
      </c>
      <c r="F26" s="481" t="str">
        <f t="array" ref="F26">IFERROR(INDEX($C$24:$C$41, MATCH(0, COUNTIF($F$23:F25, $C$24:$C$41&amp;"") + IF($C$24:$C$41="",1,0), 0)), "")</f>
        <v>HIV O-1(M): Percentage of adults and children with HIV, known to be on treatment 12 months after initiation of antiretroviral therapy</v>
      </c>
      <c r="G26" s="481" t="s">
        <v>731</v>
      </c>
    </row>
    <row r="27" spans="2:7" s="11" customFormat="1" x14ac:dyDescent="0.25">
      <c r="B27" s="481" t="s">
        <v>739</v>
      </c>
      <c r="C27" s="484" t="s">
        <v>2234</v>
      </c>
      <c r="D27" s="482" t="s">
        <v>2117</v>
      </c>
      <c r="E27" s="481" t="s">
        <v>2115</v>
      </c>
      <c r="F27" s="481" t="str">
        <f t="array" ref="F27">IFERROR(INDEX($C$24:$C$41, MATCH(0, COUNTIF($F$23:F26, $C$24:$C$41&amp;"") + IF($C$24:$C$41="",1,0), 0)), "")</f>
        <v>HIV O-4a(M): Percentage of men reporting the use of a condom the last time they had anal sex with a male partner</v>
      </c>
      <c r="G27" s="481" t="s">
        <v>738</v>
      </c>
    </row>
    <row r="28" spans="2:7" s="11" customFormat="1" x14ac:dyDescent="0.25">
      <c r="B28" s="481" t="s">
        <v>743</v>
      </c>
      <c r="C28" s="484" t="s">
        <v>2237</v>
      </c>
      <c r="D28" s="482" t="s">
        <v>2461</v>
      </c>
      <c r="E28" s="481" t="s">
        <v>2115</v>
      </c>
      <c r="F28" s="481" t="str">
        <f t="array" ref="F28">IFERROR(INDEX($C$24:$C$41, MATCH(0, COUNTIF($F$23:F27, $C$24:$C$41&amp;"") + IF($C$24:$C$41="",1,0), 0)), "")</f>
        <v>HIV O-5(M): Percentage of sex workers reporting the use of a condom with their most recent client</v>
      </c>
      <c r="G28" s="481" t="s">
        <v>742</v>
      </c>
    </row>
    <row r="29" spans="2:7" s="11" customFormat="1" x14ac:dyDescent="0.25">
      <c r="B29" s="481" t="s">
        <v>2242</v>
      </c>
      <c r="C29" s="484" t="s">
        <v>2243</v>
      </c>
      <c r="D29" s="482" t="s">
        <v>2461</v>
      </c>
      <c r="E29" s="481" t="s">
        <v>2115</v>
      </c>
      <c r="F29" s="481" t="str">
        <f t="array" ref="F29">IFERROR(INDEX($C$24:$C$41, MATCH(0, COUNTIF($F$23:F28, $C$24:$C$41&amp;"") + IF($C$24:$C$41="",1,0), 0)), "")</f>
        <v>HIV O-6(M): Percentage of people who inject drugs reporting the use of sterile injecting equipment the last time they injected</v>
      </c>
      <c r="G29" s="481" t="s">
        <v>2462</v>
      </c>
    </row>
    <row r="30" spans="2:7" s="11" customFormat="1" x14ac:dyDescent="0.25">
      <c r="B30" s="481" t="s">
        <v>2463</v>
      </c>
      <c r="C30" s="484" t="s">
        <v>2464</v>
      </c>
      <c r="D30" s="482"/>
      <c r="E30" s="481" t="s">
        <v>2115</v>
      </c>
      <c r="F30" s="481" t="str">
        <f t="array" ref="F30">IFERROR(INDEX($C$24:$C$41, MATCH(0, COUNTIF($F$23:F29, $C$24:$C$41&amp;"") + IF($C$24:$C$41="",1,0), 0)), "")</f>
        <v>HIV O-7: Percentage of other vulnerable populations who report the use of a condom at last sexual intercourse</v>
      </c>
      <c r="G30" s="481" t="s">
        <v>2465</v>
      </c>
    </row>
    <row r="31" spans="2:7" s="11" customFormat="1" x14ac:dyDescent="0.25">
      <c r="B31" s="481" t="s">
        <v>2466</v>
      </c>
      <c r="C31" s="484" t="s">
        <v>2467</v>
      </c>
      <c r="D31" s="482"/>
      <c r="E31" s="481" t="s">
        <v>2115</v>
      </c>
      <c r="F31" s="481" t="str">
        <f t="array" ref="F31">IFERROR(INDEX($C$24:$C$41, MATCH(0, COUNTIF($F$23:F30, $C$24:$C$41&amp;"") + IF($C$24:$C$41="",1,0), 0)), "")</f>
        <v>HSS O-1: Percentage of women attending antenatal care</v>
      </c>
      <c r="G31" s="481" t="s">
        <v>2468</v>
      </c>
    </row>
    <row r="32" spans="2:7" s="11" customFormat="1" x14ac:dyDescent="0.25">
      <c r="B32" s="481" t="s">
        <v>2469</v>
      </c>
      <c r="C32" s="484" t="s">
        <v>2470</v>
      </c>
      <c r="D32" s="482"/>
      <c r="E32" s="481" t="s">
        <v>2115</v>
      </c>
      <c r="F32" s="481" t="str">
        <f t="array" ref="F32">IFERROR(INDEX($C$24:$C$41, MATCH(0, COUNTIF($F$23:F31, $C$24:$C$41&amp;"") + IF($C$24:$C$41="",1,0), 0)), "")</f>
        <v>HSS O-2: Percentage of births attended by skilled health professional</v>
      </c>
      <c r="G32" s="481" t="s">
        <v>2471</v>
      </c>
    </row>
    <row r="33" spans="1:7" s="11" customFormat="1" x14ac:dyDescent="0.25">
      <c r="B33" s="481" t="s">
        <v>735</v>
      </c>
      <c r="C33" s="484" t="s">
        <v>2472</v>
      </c>
      <c r="D33" s="482"/>
      <c r="E33" s="481" t="s">
        <v>2115</v>
      </c>
      <c r="F33" s="481" t="str">
        <f t="array" ref="F33">IFERROR(INDEX($C$24:$C$41, MATCH(0, COUNTIF($F$23:F32, $C$24:$C$41&amp;"") + IF($C$24:$C$41="",1,0), 0)), "")</f>
        <v>HIV O-10: Percentage of women and men with non-regular partner in the past 12 months who report the use of a condom during their last intercourse</v>
      </c>
      <c r="G33" s="481" t="s">
        <v>734</v>
      </c>
    </row>
    <row r="34" spans="1:7" s="11" customFormat="1" x14ac:dyDescent="0.25">
      <c r="B34" s="481" t="s">
        <v>2260</v>
      </c>
      <c r="C34" s="484" t="s">
        <v>2261</v>
      </c>
      <c r="D34" s="482" t="s">
        <v>2117</v>
      </c>
      <c r="E34" s="481" t="s">
        <v>2115</v>
      </c>
      <c r="F34" s="481" t="str">
        <f t="array" ref="F34">IFERROR(INDEX($C$24:$C$41, MATCH(0, COUNTIF($F$23:F33, $C$24:$C$41&amp;"") + IF($C$24:$C$41="",1,0), 0)), "")</f>
        <v>HIV O-4.1b(M): Percentage of transgender people reporting the use of a condom the last time they had sex with a partner</v>
      </c>
      <c r="G34" s="481" t="s">
        <v>2473</v>
      </c>
    </row>
    <row r="35" spans="1:7" s="11" customFormat="1" x14ac:dyDescent="0.25">
      <c r="B35" s="481" t="s">
        <v>2264</v>
      </c>
      <c r="C35" s="484" t="s">
        <v>2265</v>
      </c>
      <c r="D35" s="482" t="s">
        <v>2461</v>
      </c>
      <c r="E35" s="481" t="s">
        <v>2115</v>
      </c>
      <c r="F35" s="481" t="str">
        <f t="array" ref="F35">IFERROR(INDEX($C$24:$C$41, MATCH(0, COUNTIF($F$23:F34, $C$24:$C$41&amp;"") + IF($C$24:$C$41="",1,0), 0)), "")</f>
        <v>HIV O-9: Percentage of people who inject drugs reporting condom use at the last sexual intercourse</v>
      </c>
      <c r="G35" s="481" t="s">
        <v>2474</v>
      </c>
    </row>
    <row r="36" spans="1:7" s="11" customFormat="1" x14ac:dyDescent="0.25">
      <c r="B36" s="481" t="s">
        <v>2270</v>
      </c>
      <c r="C36" s="484" t="s">
        <v>2271</v>
      </c>
      <c r="D36" s="482" t="s">
        <v>2145</v>
      </c>
      <c r="E36" s="481" t="s">
        <v>2115</v>
      </c>
      <c r="F36" s="481" t="str">
        <f t="array" ref="F36">IFERROR(INDEX($C$24:$C$41, MATCH(0, COUNTIF($F$23:F35, $C$24:$C$41&amp;"") + IF($C$24:$C$41="",1,0), 0)), "")</f>
        <v>HIV O-11: Percentage of (estimated) people living with HIV who have been tested HIV-positive</v>
      </c>
      <c r="G36" s="481" t="s">
        <v>2475</v>
      </c>
    </row>
    <row r="37" spans="1:7" s="11" customFormat="1" x14ac:dyDescent="0.25">
      <c r="B37" s="481" t="s">
        <v>748</v>
      </c>
      <c r="C37" s="484" t="s">
        <v>2476</v>
      </c>
      <c r="D37" s="482"/>
      <c r="E37" s="481" t="s">
        <v>2115</v>
      </c>
      <c r="F37" s="481" t="str">
        <f t="array" ref="F37">IFERROR(INDEX($C$24:$C$41, MATCH(0, COUNTIF($F$23:F36, $C$24:$C$41&amp;"") + IF($C$24:$C$41="",1,0), 0)), "")</f>
        <v>HIV O-12: Percentage of people living with HIV and on ART who are virologically suppressed (among all those currently on treatment who received a VL measurement regardless of when they started ART)</v>
      </c>
      <c r="G37" s="481" t="s">
        <v>747</v>
      </c>
    </row>
    <row r="38" spans="1:7" s="11" customFormat="1" x14ac:dyDescent="0.25">
      <c r="B38" s="481" t="s">
        <v>2477</v>
      </c>
      <c r="C38" s="484" t="s">
        <v>2478</v>
      </c>
      <c r="D38" s="482"/>
      <c r="E38" s="481" t="s">
        <v>2115</v>
      </c>
      <c r="F38" s="481" t="str">
        <f t="array" ref="F38">IFERROR(INDEX($C$24:$C$41, MATCH(0, COUNTIF($F$23:F37, $C$24:$C$41&amp;"") + IF($C$24:$C$41="",1,0), 0)), "")</f>
        <v>HIV O-13: Proportion of ever-married or partnered women aged 15-49 who experienced physical or sexual violence from a male intimate partner in the past 12 months</v>
      </c>
      <c r="G38" s="481" t="s">
        <v>2479</v>
      </c>
    </row>
    <row r="39" spans="1:7" s="11" customFormat="1" x14ac:dyDescent="0.25">
      <c r="B39" s="481" t="s">
        <v>2480</v>
      </c>
      <c r="C39" s="484" t="s">
        <v>2481</v>
      </c>
      <c r="D39" s="482"/>
      <c r="E39" s="481" t="s">
        <v>2115</v>
      </c>
      <c r="F39" s="481" t="str">
        <f t="array" ref="F39">IFERROR(INDEX($C$24:$C$41, MATCH(0, COUNTIF($F$23:F38, $C$24:$C$41&amp;"") + IF($C$24:$C$41="",1,0), 0)), "")</f>
        <v>HIV O-14: Percentage of women and men aged 15–49 who report discriminatory attitudes towards people living with HIV</v>
      </c>
      <c r="G39" s="481" t="s">
        <v>2482</v>
      </c>
    </row>
    <row r="40" spans="1:7" s="11" customFormat="1" x14ac:dyDescent="0.25">
      <c r="B40" s="481" t="s">
        <v>2483</v>
      </c>
      <c r="C40" s="484" t="s">
        <v>2484</v>
      </c>
      <c r="D40" s="482"/>
      <c r="E40" s="481" t="s">
        <v>2115</v>
      </c>
      <c r="F40" s="481" t="str">
        <f t="array" ref="F40">IFERROR(INDEX($C$24:$C$41, MATCH(0, COUNTIF($F$23:F39, $C$24:$C$41&amp;"") + IF($C$24:$C$41="",1,0), 0)), "")</f>
        <v>HIV O-15: Percent of people living with HIV who experienced recent discrimination at health care facilities</v>
      </c>
      <c r="G40" s="481" t="s">
        <v>2485</v>
      </c>
    </row>
    <row r="42" spans="1:7" x14ac:dyDescent="0.25">
      <c r="B42" s="2" t="s">
        <v>172</v>
      </c>
    </row>
    <row r="43" spans="1:7" x14ac:dyDescent="0.25">
      <c r="A43" s="488" t="s">
        <v>1</v>
      </c>
      <c r="B43" s="489" t="s">
        <v>140</v>
      </c>
      <c r="C43" s="489" t="s">
        <v>57</v>
      </c>
      <c r="D43" s="489" t="s">
        <v>59</v>
      </c>
      <c r="E43" s="489" t="s">
        <v>136</v>
      </c>
      <c r="F43" s="489" t="s">
        <v>137</v>
      </c>
      <c r="G43" s="489" t="s">
        <v>62</v>
      </c>
    </row>
    <row r="44" spans="1:7" hidden="1" x14ac:dyDescent="0.25">
      <c r="A44" s="489" t="s">
        <v>135</v>
      </c>
      <c r="B44" s="490" t="s">
        <v>105</v>
      </c>
      <c r="C44" s="491" t="s">
        <v>67</v>
      </c>
      <c r="D44" s="490" t="s">
        <v>58</v>
      </c>
      <c r="E44" s="489"/>
      <c r="F44" s="489"/>
      <c r="G44" s="489" t="s">
        <v>61</v>
      </c>
    </row>
    <row r="45" spans="1:7" s="11" customFormat="1" x14ac:dyDescent="0.25">
      <c r="A45" s="489" t="s">
        <v>2515</v>
      </c>
      <c r="B45" s="490" t="s">
        <v>2558</v>
      </c>
      <c r="C45" s="491" t="s">
        <v>2559</v>
      </c>
      <c r="D45" s="490"/>
      <c r="E45" s="489"/>
      <c r="F45" s="489"/>
      <c r="G45" s="489" t="s">
        <v>2560</v>
      </c>
    </row>
    <row r="46" spans="1:7" s="11" customFormat="1" x14ac:dyDescent="0.25">
      <c r="A46" s="489" t="s">
        <v>2515</v>
      </c>
      <c r="B46" s="490" t="s">
        <v>2561</v>
      </c>
      <c r="C46" s="491" t="s">
        <v>2562</v>
      </c>
      <c r="D46" s="490"/>
      <c r="E46" s="489"/>
      <c r="F46" s="489"/>
      <c r="G46" s="489" t="s">
        <v>2563</v>
      </c>
    </row>
    <row r="47" spans="1:7" s="11" customFormat="1" x14ac:dyDescent="0.25">
      <c r="A47" s="489" t="s">
        <v>2515</v>
      </c>
      <c r="B47" s="490" t="s">
        <v>2564</v>
      </c>
      <c r="C47" s="491" t="s">
        <v>2565</v>
      </c>
      <c r="D47" s="490"/>
      <c r="E47" s="489"/>
      <c r="F47" s="489"/>
      <c r="G47" s="489" t="s">
        <v>2566</v>
      </c>
    </row>
    <row r="48" spans="1:7" s="11" customFormat="1" x14ac:dyDescent="0.25">
      <c r="A48" s="489" t="s">
        <v>561</v>
      </c>
      <c r="B48" s="490" t="s">
        <v>796</v>
      </c>
      <c r="C48" s="491" t="s">
        <v>2567</v>
      </c>
      <c r="D48" s="490"/>
      <c r="E48" s="489"/>
      <c r="F48" s="489"/>
      <c r="G48" s="489" t="s">
        <v>795</v>
      </c>
    </row>
    <row r="49" spans="1:7" s="11" customFormat="1" x14ac:dyDescent="0.25">
      <c r="A49" s="489" t="s">
        <v>561</v>
      </c>
      <c r="B49" s="490" t="s">
        <v>802</v>
      </c>
      <c r="C49" s="491" t="s">
        <v>2568</v>
      </c>
      <c r="D49" s="490"/>
      <c r="E49" s="489"/>
      <c r="F49" s="489"/>
      <c r="G49" s="489" t="s">
        <v>801</v>
      </c>
    </row>
    <row r="50" spans="1:7" s="11" customFormat="1" x14ac:dyDescent="0.25">
      <c r="A50" s="489" t="s">
        <v>561</v>
      </c>
      <c r="B50" s="490" t="s">
        <v>2569</v>
      </c>
      <c r="C50" s="491" t="s">
        <v>2570</v>
      </c>
      <c r="D50" s="490"/>
      <c r="E50" s="489"/>
      <c r="F50" s="489"/>
      <c r="G50" s="489" t="s">
        <v>2571</v>
      </c>
    </row>
    <row r="51" spans="1:7" s="11" customFormat="1" x14ac:dyDescent="0.25">
      <c r="A51" s="489" t="s">
        <v>2489</v>
      </c>
      <c r="B51" s="490" t="s">
        <v>2572</v>
      </c>
      <c r="C51" s="491" t="s">
        <v>2573</v>
      </c>
      <c r="D51" s="490"/>
      <c r="E51" s="489"/>
      <c r="F51" s="489"/>
      <c r="G51" s="489" t="s">
        <v>2574</v>
      </c>
    </row>
    <row r="52" spans="1:7" s="11" customFormat="1" x14ac:dyDescent="0.25">
      <c r="A52" s="489" t="s">
        <v>2489</v>
      </c>
      <c r="B52" s="490" t="s">
        <v>2575</v>
      </c>
      <c r="C52" s="491" t="s">
        <v>2576</v>
      </c>
      <c r="D52" s="490"/>
      <c r="E52" s="489"/>
      <c r="F52" s="489"/>
      <c r="G52" s="489" t="s">
        <v>2577</v>
      </c>
    </row>
    <row r="53" spans="1:7" s="11" customFormat="1" x14ac:dyDescent="0.25">
      <c r="A53" s="489" t="s">
        <v>2489</v>
      </c>
      <c r="B53" s="490" t="s">
        <v>2578</v>
      </c>
      <c r="C53" s="491" t="s">
        <v>2579</v>
      </c>
      <c r="D53" s="490"/>
      <c r="E53" s="489"/>
      <c r="F53" s="489"/>
      <c r="G53" s="489" t="s">
        <v>2580</v>
      </c>
    </row>
    <row r="54" spans="1:7" s="11" customFormat="1" x14ac:dyDescent="0.25">
      <c r="A54" s="489" t="s">
        <v>2489</v>
      </c>
      <c r="B54" s="490" t="s">
        <v>2581</v>
      </c>
      <c r="C54" s="491" t="s">
        <v>2582</v>
      </c>
      <c r="D54" s="490"/>
      <c r="E54" s="489"/>
      <c r="F54" s="489"/>
      <c r="G54" s="489" t="s">
        <v>2583</v>
      </c>
    </row>
    <row r="55" spans="1:7" s="11" customFormat="1" x14ac:dyDescent="0.25">
      <c r="A55" s="489" t="s">
        <v>564</v>
      </c>
      <c r="B55" s="490" t="s">
        <v>2584</v>
      </c>
      <c r="C55" s="491" t="s">
        <v>2585</v>
      </c>
      <c r="D55" s="490"/>
      <c r="E55" s="489"/>
      <c r="F55" s="489"/>
      <c r="G55" s="489" t="s">
        <v>2586</v>
      </c>
    </row>
    <row r="56" spans="1:7" s="11" customFormat="1" x14ac:dyDescent="0.25">
      <c r="A56" s="489" t="s">
        <v>564</v>
      </c>
      <c r="B56" s="490" t="s">
        <v>806</v>
      </c>
      <c r="C56" s="491" t="s">
        <v>2587</v>
      </c>
      <c r="D56" s="490"/>
      <c r="E56" s="489"/>
      <c r="F56" s="489"/>
      <c r="G56" s="489" t="s">
        <v>805</v>
      </c>
    </row>
    <row r="57" spans="1:7" s="11" customFormat="1" x14ac:dyDescent="0.25">
      <c r="A57" s="489" t="s">
        <v>2511</v>
      </c>
      <c r="B57" s="490" t="s">
        <v>2588</v>
      </c>
      <c r="C57" s="491" t="s">
        <v>2589</v>
      </c>
      <c r="D57" s="490"/>
      <c r="E57" s="489"/>
      <c r="F57" s="489"/>
      <c r="G57" s="489" t="s">
        <v>2590</v>
      </c>
    </row>
    <row r="58" spans="1:7" s="11" customFormat="1" x14ac:dyDescent="0.25">
      <c r="A58" s="489" t="s">
        <v>2511</v>
      </c>
      <c r="B58" s="490" t="s">
        <v>2591</v>
      </c>
      <c r="C58" s="491" t="s">
        <v>2592</v>
      </c>
      <c r="D58" s="490"/>
      <c r="E58" s="489"/>
      <c r="F58" s="489"/>
      <c r="G58" s="489" t="s">
        <v>2593</v>
      </c>
    </row>
    <row r="59" spans="1:7" s="11" customFormat="1" x14ac:dyDescent="0.25">
      <c r="A59" s="489" t="s">
        <v>2511</v>
      </c>
      <c r="B59" s="490" t="s">
        <v>2398</v>
      </c>
      <c r="C59" s="491" t="s">
        <v>2399</v>
      </c>
      <c r="D59" s="490" t="s">
        <v>2594</v>
      </c>
      <c r="E59" s="489"/>
      <c r="F59" s="489"/>
      <c r="G59" s="489" t="s">
        <v>2595</v>
      </c>
    </row>
    <row r="60" spans="1:7" s="11" customFormat="1" x14ac:dyDescent="0.25">
      <c r="A60" s="489" t="s">
        <v>2511</v>
      </c>
      <c r="B60" s="490" t="s">
        <v>2596</v>
      </c>
      <c r="C60" s="491" t="s">
        <v>2597</v>
      </c>
      <c r="D60" s="490"/>
      <c r="E60" s="489"/>
      <c r="F60" s="489"/>
      <c r="G60" s="489" t="s">
        <v>2598</v>
      </c>
    </row>
    <row r="61" spans="1:7" s="11" customFormat="1" x14ac:dyDescent="0.25">
      <c r="A61" s="489" t="s">
        <v>549</v>
      </c>
      <c r="B61" s="490" t="s">
        <v>766</v>
      </c>
      <c r="C61" s="491" t="s">
        <v>2599</v>
      </c>
      <c r="D61" s="490"/>
      <c r="E61" s="489"/>
      <c r="F61" s="489"/>
      <c r="G61" s="489" t="s">
        <v>765</v>
      </c>
    </row>
    <row r="62" spans="1:7" s="11" customFormat="1" x14ac:dyDescent="0.25">
      <c r="A62" s="489" t="s">
        <v>549</v>
      </c>
      <c r="B62" s="490" t="s">
        <v>769</v>
      </c>
      <c r="C62" s="491" t="s">
        <v>2600</v>
      </c>
      <c r="D62" s="490"/>
      <c r="E62" s="489"/>
      <c r="F62" s="489"/>
      <c r="G62" s="489" t="s">
        <v>768</v>
      </c>
    </row>
    <row r="63" spans="1:7" s="11" customFormat="1" x14ac:dyDescent="0.25">
      <c r="A63" s="489" t="s">
        <v>549</v>
      </c>
      <c r="B63" s="490" t="s">
        <v>772</v>
      </c>
      <c r="C63" s="491" t="s">
        <v>2601</v>
      </c>
      <c r="D63" s="490"/>
      <c r="E63" s="489"/>
      <c r="F63" s="489"/>
      <c r="G63" s="489" t="s">
        <v>771</v>
      </c>
    </row>
    <row r="64" spans="1:7" s="11" customFormat="1" x14ac:dyDescent="0.25">
      <c r="A64" s="489" t="s">
        <v>552</v>
      </c>
      <c r="B64" s="490" t="s">
        <v>778</v>
      </c>
      <c r="C64" s="491" t="s">
        <v>2351</v>
      </c>
      <c r="D64" s="490" t="s">
        <v>2602</v>
      </c>
      <c r="E64" s="489"/>
      <c r="F64" s="489"/>
      <c r="G64" s="489" t="s">
        <v>777</v>
      </c>
    </row>
    <row r="65" spans="1:7" s="11" customFormat="1" x14ac:dyDescent="0.25">
      <c r="A65" s="489" t="s">
        <v>552</v>
      </c>
      <c r="B65" s="490" t="s">
        <v>2372</v>
      </c>
      <c r="C65" s="491" t="s">
        <v>2373</v>
      </c>
      <c r="D65" s="490" t="s">
        <v>2145</v>
      </c>
      <c r="E65" s="489"/>
      <c r="F65" s="489"/>
      <c r="G65" s="489" t="s">
        <v>2603</v>
      </c>
    </row>
    <row r="66" spans="1:7" s="11" customFormat="1" x14ac:dyDescent="0.25">
      <c r="A66" s="489" t="s">
        <v>552</v>
      </c>
      <c r="B66" s="490" t="s">
        <v>781</v>
      </c>
      <c r="C66" s="491" t="s">
        <v>2421</v>
      </c>
      <c r="D66" s="490" t="s">
        <v>2156</v>
      </c>
      <c r="E66" s="489"/>
      <c r="F66" s="489"/>
      <c r="G66" s="489" t="s">
        <v>780</v>
      </c>
    </row>
    <row r="67" spans="1:7" s="11" customFormat="1" x14ac:dyDescent="0.25">
      <c r="A67" s="489" t="s">
        <v>552</v>
      </c>
      <c r="B67" s="490" t="s">
        <v>2604</v>
      </c>
      <c r="C67" s="491" t="s">
        <v>2605</v>
      </c>
      <c r="D67" s="490"/>
      <c r="E67" s="489"/>
      <c r="F67" s="489"/>
      <c r="G67" s="489" t="s">
        <v>2606</v>
      </c>
    </row>
    <row r="68" spans="1:7" s="11" customFormat="1" x14ac:dyDescent="0.25">
      <c r="A68" s="489" t="s">
        <v>552</v>
      </c>
      <c r="B68" s="490" t="s">
        <v>2607</v>
      </c>
      <c r="C68" s="491" t="s">
        <v>2608</v>
      </c>
      <c r="D68" s="490"/>
      <c r="E68" s="489"/>
      <c r="F68" s="489"/>
      <c r="G68" s="489" t="s">
        <v>2609</v>
      </c>
    </row>
    <row r="69" spans="1:7" s="11" customFormat="1" x14ac:dyDescent="0.25">
      <c r="A69" s="489" t="s">
        <v>555</v>
      </c>
      <c r="B69" s="490" t="s">
        <v>784</v>
      </c>
      <c r="C69" s="491" t="s">
        <v>2610</v>
      </c>
      <c r="D69" s="490"/>
      <c r="E69" s="489"/>
      <c r="F69" s="489"/>
      <c r="G69" s="489" t="s">
        <v>783</v>
      </c>
    </row>
    <row r="70" spans="1:7" s="11" customFormat="1" x14ac:dyDescent="0.25">
      <c r="A70" s="489" t="s">
        <v>555</v>
      </c>
      <c r="B70" s="490" t="s">
        <v>2611</v>
      </c>
      <c r="C70" s="491" t="s">
        <v>2612</v>
      </c>
      <c r="D70" s="490"/>
      <c r="E70" s="489"/>
      <c r="F70" s="489"/>
      <c r="G70" s="489" t="s">
        <v>2613</v>
      </c>
    </row>
    <row r="71" spans="1:7" s="11" customFormat="1" x14ac:dyDescent="0.25">
      <c r="A71" s="489" t="s">
        <v>555</v>
      </c>
      <c r="B71" s="490" t="s">
        <v>787</v>
      </c>
      <c r="C71" s="491" t="s">
        <v>2614</v>
      </c>
      <c r="D71" s="490"/>
      <c r="E71" s="489"/>
      <c r="F71" s="489"/>
      <c r="G71" s="489" t="s">
        <v>786</v>
      </c>
    </row>
    <row r="72" spans="1:7" s="11" customFormat="1" x14ac:dyDescent="0.25">
      <c r="A72" s="489" t="s">
        <v>555</v>
      </c>
      <c r="B72" s="490" t="s">
        <v>790</v>
      </c>
      <c r="C72" s="491" t="s">
        <v>2615</v>
      </c>
      <c r="D72" s="490"/>
      <c r="E72" s="489"/>
      <c r="F72" s="489"/>
      <c r="G72" s="489" t="s">
        <v>789</v>
      </c>
    </row>
    <row r="73" spans="1:7" s="11" customFormat="1" x14ac:dyDescent="0.25">
      <c r="A73" s="489" t="s">
        <v>2543</v>
      </c>
      <c r="B73" s="490" t="s">
        <v>2616</v>
      </c>
      <c r="C73" s="491" t="s">
        <v>2617</v>
      </c>
      <c r="D73" s="490"/>
      <c r="E73" s="489"/>
      <c r="F73" s="489"/>
      <c r="G73" s="489" t="s">
        <v>2618</v>
      </c>
    </row>
    <row r="74" spans="1:7" s="11" customFormat="1" x14ac:dyDescent="0.25">
      <c r="A74" s="489" t="s">
        <v>2543</v>
      </c>
      <c r="B74" s="490" t="s">
        <v>2619</v>
      </c>
      <c r="C74" s="491" t="s">
        <v>2620</v>
      </c>
      <c r="D74" s="490"/>
      <c r="E74" s="489"/>
      <c r="F74" s="489"/>
      <c r="G74" s="489" t="s">
        <v>2621</v>
      </c>
    </row>
    <row r="75" spans="1:7" s="11" customFormat="1" x14ac:dyDescent="0.25">
      <c r="A75" s="489" t="s">
        <v>2539</v>
      </c>
      <c r="B75" s="490" t="s">
        <v>2622</v>
      </c>
      <c r="C75" s="491" t="s">
        <v>2623</v>
      </c>
      <c r="D75" s="490"/>
      <c r="E75" s="489"/>
      <c r="F75" s="489"/>
      <c r="G75" s="489" t="s">
        <v>2624</v>
      </c>
    </row>
    <row r="76" spans="1:7" s="11" customFormat="1" x14ac:dyDescent="0.25">
      <c r="A76" s="489" t="s">
        <v>2539</v>
      </c>
      <c r="B76" s="490" t="s">
        <v>2625</v>
      </c>
      <c r="C76" s="491" t="s">
        <v>2626</v>
      </c>
      <c r="D76" s="490"/>
      <c r="E76" s="489"/>
      <c r="F76" s="489"/>
      <c r="G76" s="489" t="s">
        <v>2627</v>
      </c>
    </row>
    <row r="77" spans="1:7" s="11" customFormat="1" x14ac:dyDescent="0.25">
      <c r="A77" s="489" t="s">
        <v>2539</v>
      </c>
      <c r="B77" s="490" t="s">
        <v>2628</v>
      </c>
      <c r="C77" s="491" t="s">
        <v>2629</v>
      </c>
      <c r="D77" s="490"/>
      <c r="E77" s="489"/>
      <c r="F77" s="489"/>
      <c r="G77" s="489" t="s">
        <v>2630</v>
      </c>
    </row>
    <row r="78" spans="1:7" s="11" customFormat="1" x14ac:dyDescent="0.25">
      <c r="A78" s="489" t="s">
        <v>2539</v>
      </c>
      <c r="B78" s="490" t="s">
        <v>2631</v>
      </c>
      <c r="C78" s="491" t="s">
        <v>2632</v>
      </c>
      <c r="D78" s="490"/>
      <c r="E78" s="489"/>
      <c r="F78" s="489"/>
      <c r="G78" s="489" t="s">
        <v>2633</v>
      </c>
    </row>
    <row r="79" spans="1:7" s="11" customFormat="1" x14ac:dyDescent="0.25">
      <c r="A79" s="489" t="s">
        <v>2539</v>
      </c>
      <c r="B79" s="490" t="s">
        <v>2634</v>
      </c>
      <c r="C79" s="491" t="s">
        <v>2635</v>
      </c>
      <c r="D79" s="490"/>
      <c r="E79" s="489"/>
      <c r="F79" s="489"/>
      <c r="G79" s="489" t="s">
        <v>2636</v>
      </c>
    </row>
    <row r="80" spans="1:7" s="11" customFormat="1" x14ac:dyDescent="0.25">
      <c r="A80" s="489" t="s">
        <v>2551</v>
      </c>
      <c r="B80" s="490" t="s">
        <v>2637</v>
      </c>
      <c r="C80" s="491" t="s">
        <v>2638</v>
      </c>
      <c r="D80" s="490"/>
      <c r="E80" s="489"/>
      <c r="F80" s="489"/>
      <c r="G80" s="489" t="s">
        <v>2639</v>
      </c>
    </row>
    <row r="81" spans="1:8" s="11" customFormat="1" x14ac:dyDescent="0.25">
      <c r="A81" s="489" t="s">
        <v>2551</v>
      </c>
      <c r="B81" s="490" t="s">
        <v>2640</v>
      </c>
      <c r="C81" s="491" t="s">
        <v>2641</v>
      </c>
      <c r="D81" s="490"/>
      <c r="E81" s="489"/>
      <c r="F81" s="489"/>
      <c r="G81" s="489" t="s">
        <v>2642</v>
      </c>
    </row>
    <row r="82" spans="1:8" s="11" customFormat="1" x14ac:dyDescent="0.25">
      <c r="A82" s="489" t="s">
        <v>2533</v>
      </c>
      <c r="B82" s="490" t="s">
        <v>2643</v>
      </c>
      <c r="C82" s="491" t="s">
        <v>2644</v>
      </c>
      <c r="D82" s="490"/>
      <c r="E82" s="489"/>
      <c r="F82" s="489"/>
      <c r="G82" s="489" t="s">
        <v>2645</v>
      </c>
    </row>
    <row r="83" spans="1:8" s="11" customFormat="1" x14ac:dyDescent="0.25">
      <c r="A83" s="489" t="s">
        <v>571</v>
      </c>
      <c r="B83" s="490" t="s">
        <v>2646</v>
      </c>
      <c r="C83" s="491" t="s">
        <v>2647</v>
      </c>
      <c r="D83" s="490"/>
      <c r="E83" s="489"/>
      <c r="F83" s="489"/>
      <c r="G83" s="489" t="s">
        <v>2648</v>
      </c>
    </row>
    <row r="84" spans="1:8" s="11" customFormat="1" x14ac:dyDescent="0.25">
      <c r="A84" s="489" t="s">
        <v>571</v>
      </c>
      <c r="B84" s="490" t="s">
        <v>2649</v>
      </c>
      <c r="C84" s="491" t="s">
        <v>2650</v>
      </c>
      <c r="D84" s="490"/>
      <c r="E84" s="489"/>
      <c r="F84" s="489"/>
      <c r="G84" s="489" t="s">
        <v>2651</v>
      </c>
    </row>
    <row r="85" spans="1:8" s="11" customFormat="1" x14ac:dyDescent="0.25">
      <c r="A85" s="489" t="s">
        <v>571</v>
      </c>
      <c r="B85" s="490" t="s">
        <v>2652</v>
      </c>
      <c r="C85" s="491" t="s">
        <v>2653</v>
      </c>
      <c r="D85" s="490"/>
      <c r="E85" s="489"/>
      <c r="F85" s="489"/>
      <c r="G85" s="489" t="s">
        <v>2654</v>
      </c>
    </row>
    <row r="86" spans="1:8" s="11" customFormat="1" x14ac:dyDescent="0.25">
      <c r="A86" s="489" t="s">
        <v>2495</v>
      </c>
      <c r="B86" s="490" t="s">
        <v>2655</v>
      </c>
      <c r="C86" s="491" t="s">
        <v>2656</v>
      </c>
      <c r="D86" s="490"/>
      <c r="E86" s="489"/>
      <c r="F86" s="489"/>
      <c r="G86" s="489" t="s">
        <v>2657</v>
      </c>
    </row>
    <row r="87" spans="1:8" s="11" customFormat="1" x14ac:dyDescent="0.25">
      <c r="A87" s="489" t="s">
        <v>2495</v>
      </c>
      <c r="B87" s="490" t="s">
        <v>2658</v>
      </c>
      <c r="C87" s="491" t="s">
        <v>2659</v>
      </c>
      <c r="D87" s="490"/>
      <c r="E87" s="489"/>
      <c r="F87" s="489"/>
      <c r="G87" s="489" t="s">
        <v>2660</v>
      </c>
    </row>
    <row r="88" spans="1:8" s="11" customFormat="1" x14ac:dyDescent="0.25">
      <c r="A88" s="489" t="s">
        <v>2495</v>
      </c>
      <c r="B88" s="490" t="s">
        <v>2661</v>
      </c>
      <c r="C88" s="491" t="s">
        <v>2662</v>
      </c>
      <c r="D88" s="490"/>
      <c r="E88" s="489"/>
      <c r="F88" s="489"/>
      <c r="G88" s="489" t="s">
        <v>2663</v>
      </c>
    </row>
    <row r="89" spans="1:8" s="11" customFormat="1" x14ac:dyDescent="0.25">
      <c r="A89" s="489" t="s">
        <v>546</v>
      </c>
      <c r="B89" s="490" t="s">
        <v>775</v>
      </c>
      <c r="C89" s="491" t="s">
        <v>2408</v>
      </c>
      <c r="D89" s="490" t="s">
        <v>2664</v>
      </c>
      <c r="E89" s="489"/>
      <c r="F89" s="489"/>
      <c r="G89" s="489" t="s">
        <v>774</v>
      </c>
    </row>
    <row r="90" spans="1:8" s="11" customFormat="1" x14ac:dyDescent="0.25">
      <c r="A90" s="489" t="s">
        <v>558</v>
      </c>
      <c r="B90" s="490" t="s">
        <v>793</v>
      </c>
      <c r="C90" s="491" t="s">
        <v>2665</v>
      </c>
      <c r="D90" s="490"/>
      <c r="E90" s="489"/>
      <c r="F90" s="489"/>
      <c r="G90" s="489" t="s">
        <v>792</v>
      </c>
    </row>
    <row r="91" spans="1:8" s="11" customFormat="1" x14ac:dyDescent="0.25">
      <c r="A91" s="489" t="s">
        <v>558</v>
      </c>
      <c r="B91" s="490" t="s">
        <v>799</v>
      </c>
      <c r="C91" s="491" t="s">
        <v>2666</v>
      </c>
      <c r="D91" s="490"/>
      <c r="E91" s="489"/>
      <c r="F91" s="489"/>
      <c r="G91" s="489" t="s">
        <v>798</v>
      </c>
    </row>
    <row r="92" spans="1:8" s="11" customFormat="1" x14ac:dyDescent="0.25">
      <c r="A92" s="489" t="s">
        <v>558</v>
      </c>
      <c r="B92" s="490" t="s">
        <v>2667</v>
      </c>
      <c r="C92" s="491" t="s">
        <v>2668</v>
      </c>
      <c r="D92" s="490"/>
      <c r="E92" s="489"/>
      <c r="F92" s="489"/>
      <c r="G92" s="489" t="s">
        <v>2669</v>
      </c>
    </row>
    <row r="94" spans="1:8" x14ac:dyDescent="0.25">
      <c r="B94" s="2" t="s">
        <v>134</v>
      </c>
    </row>
    <row r="95" spans="1:8" x14ac:dyDescent="0.25">
      <c r="B95" s="11" t="s">
        <v>57</v>
      </c>
      <c r="C95" s="481" t="s">
        <v>76</v>
      </c>
      <c r="D95" s="481" t="s">
        <v>271</v>
      </c>
      <c r="E95" s="481" t="s">
        <v>119</v>
      </c>
      <c r="F95" s="481" t="s">
        <v>272</v>
      </c>
      <c r="G95" s="481" t="s">
        <v>62</v>
      </c>
      <c r="H95" s="481" t="s">
        <v>150</v>
      </c>
    </row>
    <row r="96" spans="1:8" hidden="1" x14ac:dyDescent="0.25">
      <c r="B96" s="1" t="str">
        <f t="array" ref="B96">IFERROR(INDEX($C$96:$C$119, MATCH(0, COUNTIF($B$95:B95, $C$96:$C$119&amp;"") + IF($C$96:$C$119="",1,0), 0)), "")</f>
        <v>--Select--</v>
      </c>
      <c r="C96" s="484" t="s">
        <v>67</v>
      </c>
      <c r="D96" s="481" t="s">
        <v>122</v>
      </c>
      <c r="E96" s="481" t="s">
        <v>118</v>
      </c>
      <c r="F96" s="481" t="str">
        <f>C96</f>
        <v>--Select--</v>
      </c>
      <c r="G96" s="481" t="s">
        <v>61</v>
      </c>
      <c r="H96" s="486" t="s">
        <v>149</v>
      </c>
    </row>
    <row r="97" spans="2:8" s="11" customFormat="1" x14ac:dyDescent="0.25">
      <c r="B97" s="7" t="str">
        <f t="array" ref="B97">IFERROR(INDEX($C$96:$C$119, MATCH(0, COUNTIF($B$95:B96, $C$96:$C$119&amp;"") + IF($C$96:$C$119="",1,0), 0)), "")</f>
        <v>Comprehensive prevention programs for MSM</v>
      </c>
      <c r="C97" s="484" t="s">
        <v>2486</v>
      </c>
      <c r="D97" s="481" t="s">
        <v>558</v>
      </c>
      <c r="E97" s="481" t="s">
        <v>2115</v>
      </c>
      <c r="F97" s="481" t="str">
        <f t="shared" ref="F97:F118" si="0">C97</f>
        <v>Comprehensive prevention programs for MSM</v>
      </c>
      <c r="G97" s="481" t="s">
        <v>2487</v>
      </c>
      <c r="H97" s="487" t="s">
        <v>560</v>
      </c>
    </row>
    <row r="98" spans="2:8" s="11" customFormat="1" x14ac:dyDescent="0.25">
      <c r="B98" s="7" t="str">
        <f t="array" ref="B98">IFERROR(INDEX($C$96:$C$119, MATCH(0, COUNTIF($B$95:B97, $C$96:$C$119&amp;"") + IF($C$96:$C$119="",1,0), 0)), "")</f>
        <v>Comprehensive prevention programs for people who inject drugs (PWID) and their partners</v>
      </c>
      <c r="C98" s="484" t="s">
        <v>2488</v>
      </c>
      <c r="D98" s="481" t="s">
        <v>2489</v>
      </c>
      <c r="E98" s="481" t="s">
        <v>2115</v>
      </c>
      <c r="F98" s="481" t="str">
        <f t="shared" si="0"/>
        <v>Comprehensive prevention programs for people who inject drugs (PWID) and their partners</v>
      </c>
      <c r="G98" s="481" t="s">
        <v>2490</v>
      </c>
      <c r="H98" s="487" t="s">
        <v>2491</v>
      </c>
    </row>
    <row r="99" spans="2:8" s="11" customFormat="1" x14ac:dyDescent="0.25">
      <c r="B99" s="7" t="str">
        <f t="array" ref="B99">IFERROR(INDEX($C$96:$C$119, MATCH(0, COUNTIF($B$95:B98, $C$96:$C$119&amp;"") + IF($C$96:$C$119="",1,0), 0)), "")</f>
        <v>Comprehensive prevention programs for sex workers and their clients</v>
      </c>
      <c r="C99" s="484" t="s">
        <v>2492</v>
      </c>
      <c r="D99" s="481" t="s">
        <v>561</v>
      </c>
      <c r="E99" s="481" t="s">
        <v>2115</v>
      </c>
      <c r="F99" s="481" t="str">
        <f t="shared" si="0"/>
        <v>Comprehensive prevention programs for sex workers and their clients</v>
      </c>
      <c r="G99" s="481" t="s">
        <v>2493</v>
      </c>
      <c r="H99" s="487" t="s">
        <v>563</v>
      </c>
    </row>
    <row r="100" spans="2:8" s="11" customFormat="1" x14ac:dyDescent="0.25">
      <c r="B100" s="7" t="str">
        <f t="array" ref="B100">IFERROR(INDEX($C$96:$C$119, MATCH(0, COUNTIF($B$95:B99, $C$96:$C$119&amp;"") + IF($C$96:$C$119="",1,0), 0)), "")</f>
        <v>Comprehensive prevention programs for TGs</v>
      </c>
      <c r="C100" s="484" t="s">
        <v>2494</v>
      </c>
      <c r="D100" s="481" t="s">
        <v>2495</v>
      </c>
      <c r="E100" s="481" t="s">
        <v>2115</v>
      </c>
      <c r="F100" s="481" t="str">
        <f t="shared" si="0"/>
        <v>Comprehensive prevention programs for TGs</v>
      </c>
      <c r="G100" s="481" t="s">
        <v>2496</v>
      </c>
      <c r="H100" s="487" t="s">
        <v>2497</v>
      </c>
    </row>
    <row r="101" spans="2:8" s="11" customFormat="1" x14ac:dyDescent="0.25">
      <c r="B101" s="7" t="str">
        <f t="array" ref="B101">IFERROR(INDEX($C$96:$C$119, MATCH(0, COUNTIF($B$95:B100, $C$96:$C$119&amp;"") + IF($C$96:$C$119="",1,0), 0)), "")</f>
        <v>Comprehensive programs for people in prisons and other closed settings</v>
      </c>
      <c r="C101" s="484" t="s">
        <v>2498</v>
      </c>
      <c r="D101" s="481" t="s">
        <v>2499</v>
      </c>
      <c r="E101" s="481" t="s">
        <v>2115</v>
      </c>
      <c r="F101" s="481" t="str">
        <f t="shared" si="0"/>
        <v>Comprehensive programs for people in prisons and other closed settings</v>
      </c>
      <c r="G101" s="481" t="s">
        <v>2500</v>
      </c>
      <c r="H101" s="487" t="s">
        <v>2501</v>
      </c>
    </row>
    <row r="102" spans="2:8" s="11" customFormat="1" x14ac:dyDescent="0.25">
      <c r="B102" s="7" t="str">
        <f t="array" ref="B102">IFERROR(INDEX($C$96:$C$119, MATCH(0, COUNTIF($B$95:B101, $C$96:$C$119&amp;"") + IF($C$96:$C$119="",1,0), 0)), "")</f>
        <v>HIV Testing Services</v>
      </c>
      <c r="C102" s="484" t="s">
        <v>2502</v>
      </c>
      <c r="D102" s="481" t="s">
        <v>546</v>
      </c>
      <c r="E102" s="481" t="s">
        <v>2115</v>
      </c>
      <c r="F102" s="481" t="str">
        <f t="shared" si="0"/>
        <v>HIV Testing Services</v>
      </c>
      <c r="G102" s="481" t="s">
        <v>2503</v>
      </c>
      <c r="H102" s="487" t="s">
        <v>548</v>
      </c>
    </row>
    <row r="103" spans="2:8" s="11" customFormat="1" x14ac:dyDescent="0.25">
      <c r="B103" s="7" t="str">
        <f t="array" ref="B103">IFERROR(INDEX($C$96:$C$119, MATCH(0, COUNTIF($B$95:B102, $C$96:$C$119&amp;"") + IF($C$96:$C$119="",1,0), 0)), "")</f>
        <v>Payment for results</v>
      </c>
      <c r="C103" s="484" t="s">
        <v>2504</v>
      </c>
      <c r="D103" s="481" t="s">
        <v>2505</v>
      </c>
      <c r="E103" s="481" t="s">
        <v>2115</v>
      </c>
      <c r="F103" s="481" t="str">
        <f t="shared" si="0"/>
        <v>Payment for results</v>
      </c>
      <c r="G103" s="481" t="s">
        <v>2506</v>
      </c>
      <c r="H103" s="487" t="s">
        <v>2507</v>
      </c>
    </row>
    <row r="104" spans="2:8" s="11" customFormat="1" x14ac:dyDescent="0.25">
      <c r="B104" s="7" t="str">
        <f t="array" ref="B104">IFERROR(INDEX($C$96:$C$119, MATCH(0, COUNTIF($B$95:B103, $C$96:$C$119&amp;"") + IF($C$96:$C$119="",1,0), 0)), "")</f>
        <v>PMTCT</v>
      </c>
      <c r="C104" s="484" t="s">
        <v>2508</v>
      </c>
      <c r="D104" s="481" t="s">
        <v>549</v>
      </c>
      <c r="E104" s="481" t="s">
        <v>2115</v>
      </c>
      <c r="F104" s="481" t="str">
        <f t="shared" si="0"/>
        <v>PMTCT</v>
      </c>
      <c r="G104" s="481" t="s">
        <v>2509</v>
      </c>
      <c r="H104" s="487" t="s">
        <v>551</v>
      </c>
    </row>
    <row r="105" spans="2:8" s="11" customFormat="1" x14ac:dyDescent="0.25">
      <c r="B105" s="7" t="str">
        <f t="array" ref="B105">IFERROR(INDEX($C$96:$C$119, MATCH(0, COUNTIF($B$95:B104, $C$96:$C$119&amp;"") + IF($C$96:$C$119="",1,0), 0)), "")</f>
        <v>Prevention programs for adolescents and youth, in and out of school</v>
      </c>
      <c r="C105" s="484" t="s">
        <v>2510</v>
      </c>
      <c r="D105" s="481" t="s">
        <v>2511</v>
      </c>
      <c r="E105" s="481" t="s">
        <v>2115</v>
      </c>
      <c r="F105" s="481" t="str">
        <f t="shared" si="0"/>
        <v>Prevention programs for adolescents and youth, in and out of school</v>
      </c>
      <c r="G105" s="481" t="s">
        <v>2512</v>
      </c>
      <c r="H105" s="487" t="s">
        <v>2513</v>
      </c>
    </row>
    <row r="106" spans="2:8" s="11" customFormat="1" x14ac:dyDescent="0.25">
      <c r="B106" s="7" t="str">
        <f t="array" ref="B106">IFERROR(INDEX($C$96:$C$119, MATCH(0, COUNTIF($B$95:B105, $C$96:$C$119&amp;"") + IF($C$96:$C$119="",1,0), 0)), "")</f>
        <v>Prevention programs for general population</v>
      </c>
      <c r="C106" s="484" t="s">
        <v>2514</v>
      </c>
      <c r="D106" s="481" t="s">
        <v>2515</v>
      </c>
      <c r="E106" s="481" t="s">
        <v>2115</v>
      </c>
      <c r="F106" s="481" t="str">
        <f t="shared" si="0"/>
        <v>Prevention programs for general population</v>
      </c>
      <c r="G106" s="481" t="s">
        <v>2516</v>
      </c>
      <c r="H106" s="487" t="s">
        <v>2517</v>
      </c>
    </row>
    <row r="107" spans="2:8" s="11" customFormat="1" x14ac:dyDescent="0.25">
      <c r="B107" s="7" t="str">
        <f t="array" ref="B107">IFERROR(INDEX($C$96:$C$119, MATCH(0, COUNTIF($B$95:B106, $C$96:$C$119&amp;"") + IF($C$96:$C$119="",1,0), 0)), "")</f>
        <v>Prevention programs for other vulnerable populations</v>
      </c>
      <c r="C107" s="484" t="s">
        <v>2518</v>
      </c>
      <c r="D107" s="481" t="s">
        <v>564</v>
      </c>
      <c r="E107" s="481" t="s">
        <v>2115</v>
      </c>
      <c r="F107" s="481" t="str">
        <f t="shared" si="0"/>
        <v>Prevention programs for other vulnerable populations</v>
      </c>
      <c r="G107" s="481" t="s">
        <v>2519</v>
      </c>
      <c r="H107" s="487" t="s">
        <v>566</v>
      </c>
    </row>
    <row r="108" spans="2:8" s="11" customFormat="1" x14ac:dyDescent="0.25">
      <c r="B108" s="7" t="str">
        <f t="array" ref="B108">IFERROR(INDEX($C$96:$C$119, MATCH(0, COUNTIF($B$95:B107, $C$96:$C$119&amp;"") + IF($C$96:$C$119="",1,0), 0)), "")</f>
        <v>Program management</v>
      </c>
      <c r="C108" s="484" t="s">
        <v>2520</v>
      </c>
      <c r="D108" s="481" t="s">
        <v>2521</v>
      </c>
      <c r="E108" s="481" t="s">
        <v>2115</v>
      </c>
      <c r="F108" s="481" t="str">
        <f t="shared" si="0"/>
        <v>Program management</v>
      </c>
      <c r="G108" s="481" t="s">
        <v>2522</v>
      </c>
      <c r="H108" s="487" t="s">
        <v>2523</v>
      </c>
    </row>
    <row r="109" spans="2:8" s="11" customFormat="1" x14ac:dyDescent="0.25">
      <c r="B109" s="7" t="str">
        <f t="array" ref="B109">IFERROR(INDEX($C$96:$C$119, MATCH(0, COUNTIF($B$95:B108, $C$96:$C$119&amp;"") + IF($C$96:$C$119="",1,0), 0)), "")</f>
        <v>Programs to reduce human rights-related barriers to HIV services</v>
      </c>
      <c r="C109" s="484" t="s">
        <v>2524</v>
      </c>
      <c r="D109" s="481" t="s">
        <v>2525</v>
      </c>
      <c r="E109" s="481" t="s">
        <v>2115</v>
      </c>
      <c r="F109" s="481" t="str">
        <f t="shared" si="0"/>
        <v>Programs to reduce human rights-related barriers to HIV services</v>
      </c>
      <c r="G109" s="481" t="s">
        <v>2526</v>
      </c>
      <c r="H109" s="487" t="s">
        <v>2527</v>
      </c>
    </row>
    <row r="110" spans="2:8" s="11" customFormat="1" x14ac:dyDescent="0.25">
      <c r="B110" s="7" t="str">
        <f t="array" ref="B110">IFERROR(INDEX($C$96:$C$119, MATCH(0, COUNTIF($B$95:B109, $C$96:$C$119&amp;"") + IF($C$96:$C$119="",1,0), 0)), "")</f>
        <v>RSSH: Community responses and systems</v>
      </c>
      <c r="C110" s="484" t="s">
        <v>2528</v>
      </c>
      <c r="D110" s="481" t="s">
        <v>2529</v>
      </c>
      <c r="E110" s="481" t="s">
        <v>2115</v>
      </c>
      <c r="F110" s="481" t="str">
        <f t="shared" si="0"/>
        <v>RSSH: Community responses and systems</v>
      </c>
      <c r="G110" s="481" t="s">
        <v>2530</v>
      </c>
      <c r="H110" s="487" t="s">
        <v>2531</v>
      </c>
    </row>
    <row r="111" spans="2:8" s="11" customFormat="1" x14ac:dyDescent="0.25">
      <c r="B111" s="7" t="str">
        <f t="array" ref="B111">IFERROR(INDEX($C$96:$C$119, MATCH(0, COUNTIF($B$95:B110, $C$96:$C$119&amp;"") + IF($C$96:$C$119="",1,0), 0)), "")</f>
        <v>RSSH: Financial management systems</v>
      </c>
      <c r="C111" s="484" t="s">
        <v>2532</v>
      </c>
      <c r="D111" s="481" t="s">
        <v>2533</v>
      </c>
      <c r="E111" s="481" t="s">
        <v>2115</v>
      </c>
      <c r="F111" s="481" t="str">
        <f t="shared" si="0"/>
        <v>RSSH: Financial management systems</v>
      </c>
      <c r="G111" s="481" t="s">
        <v>2534</v>
      </c>
      <c r="H111" s="487" t="s">
        <v>2535</v>
      </c>
    </row>
    <row r="112" spans="2:8" s="11" customFormat="1" x14ac:dyDescent="0.25">
      <c r="B112" s="7" t="str">
        <f t="array" ref="B112">IFERROR(INDEX($C$96:$C$119, MATCH(0, COUNTIF($B$95:B111, $C$96:$C$119&amp;"") + IF($C$96:$C$119="",1,0), 0)), "")</f>
        <v>RSSH: Health management information systems and M&amp;E</v>
      </c>
      <c r="C112" s="484" t="s">
        <v>2536</v>
      </c>
      <c r="D112" s="481" t="s">
        <v>571</v>
      </c>
      <c r="E112" s="481" t="s">
        <v>2115</v>
      </c>
      <c r="F112" s="481" t="str">
        <f t="shared" si="0"/>
        <v>RSSH: Health management information systems and M&amp;E</v>
      </c>
      <c r="G112" s="481" t="s">
        <v>2537</v>
      </c>
      <c r="H112" s="487" t="s">
        <v>573</v>
      </c>
    </row>
    <row r="113" spans="1:9" s="11" customFormat="1" x14ac:dyDescent="0.25">
      <c r="B113" s="7" t="str">
        <f t="array" ref="B113">IFERROR(INDEX($C$96:$C$119, MATCH(0, COUNTIF($B$95:B112, $C$96:$C$119&amp;"") + IF($C$96:$C$119="",1,0), 0)), "")</f>
        <v>RSSH: Human resources for health (HRH), including community health workers</v>
      </c>
      <c r="C113" s="484" t="s">
        <v>2538</v>
      </c>
      <c r="D113" s="481" t="s">
        <v>2539</v>
      </c>
      <c r="E113" s="481" t="s">
        <v>2115</v>
      </c>
      <c r="F113" s="481" t="str">
        <f t="shared" si="0"/>
        <v>RSSH: Human resources for health (HRH), including community health workers</v>
      </c>
      <c r="G113" s="481" t="s">
        <v>2540</v>
      </c>
      <c r="H113" s="487" t="s">
        <v>2541</v>
      </c>
    </row>
    <row r="114" spans="1:9" s="11" customFormat="1" x14ac:dyDescent="0.25">
      <c r="B114" s="7" t="str">
        <f t="array" ref="B114">IFERROR(INDEX($C$96:$C$119, MATCH(0, COUNTIF($B$95:B113, $C$96:$C$119&amp;"") + IF($C$96:$C$119="",1,0), 0)), "")</f>
        <v>RSSH: Integrated service delivery and quality improvement</v>
      </c>
      <c r="C114" s="484" t="s">
        <v>2542</v>
      </c>
      <c r="D114" s="481" t="s">
        <v>2543</v>
      </c>
      <c r="E114" s="481" t="s">
        <v>2115</v>
      </c>
      <c r="F114" s="481" t="str">
        <f t="shared" si="0"/>
        <v>RSSH: Integrated service delivery and quality improvement</v>
      </c>
      <c r="G114" s="481" t="s">
        <v>2544</v>
      </c>
      <c r="H114" s="487" t="s">
        <v>2545</v>
      </c>
    </row>
    <row r="115" spans="1:9" s="11" customFormat="1" x14ac:dyDescent="0.25">
      <c r="B115" s="7" t="str">
        <f t="array" ref="B115">IFERROR(INDEX($C$96:$C$119, MATCH(0, COUNTIF($B$95:B114, $C$96:$C$119&amp;"") + IF($C$96:$C$119="",1,0), 0)), "")</f>
        <v>RSSH: National health strategies</v>
      </c>
      <c r="C115" s="484" t="s">
        <v>2546</v>
      </c>
      <c r="D115" s="481" t="s">
        <v>2547</v>
      </c>
      <c r="E115" s="481" t="s">
        <v>2115</v>
      </c>
      <c r="F115" s="481" t="str">
        <f t="shared" si="0"/>
        <v>RSSH: National health strategies</v>
      </c>
      <c r="G115" s="481" t="s">
        <v>2548</v>
      </c>
      <c r="H115" s="487" t="s">
        <v>2549</v>
      </c>
    </row>
    <row r="116" spans="1:9" s="11" customFormat="1" x14ac:dyDescent="0.25">
      <c r="B116" s="7" t="str">
        <f t="array" ref="B116">IFERROR(INDEX($C$96:$C$119, MATCH(0, COUNTIF($B$95:B115, $C$96:$C$119&amp;"") + IF($C$96:$C$119="",1,0), 0)), "")</f>
        <v>RSSH: Procurement and supply chain management systems</v>
      </c>
      <c r="C116" s="484" t="s">
        <v>2550</v>
      </c>
      <c r="D116" s="481" t="s">
        <v>2551</v>
      </c>
      <c r="E116" s="481" t="s">
        <v>2115</v>
      </c>
      <c r="F116" s="481" t="str">
        <f t="shared" si="0"/>
        <v>RSSH: Procurement and supply chain management systems</v>
      </c>
      <c r="G116" s="481" t="s">
        <v>2552</v>
      </c>
      <c r="H116" s="487" t="s">
        <v>2553</v>
      </c>
    </row>
    <row r="117" spans="1:9" s="11" customFormat="1" x14ac:dyDescent="0.25">
      <c r="B117" s="7" t="str">
        <f t="array" ref="B117">IFERROR(INDEX($C$96:$C$119, MATCH(0, COUNTIF($B$95:B116, $C$96:$C$119&amp;"") + IF($C$96:$C$119="",1,0), 0)), "")</f>
        <v>TB/HIV</v>
      </c>
      <c r="C117" s="484" t="s">
        <v>2554</v>
      </c>
      <c r="D117" s="481" t="s">
        <v>555</v>
      </c>
      <c r="E117" s="481" t="s">
        <v>2115</v>
      </c>
      <c r="F117" s="481" t="str">
        <f t="shared" si="0"/>
        <v>TB/HIV</v>
      </c>
      <c r="G117" s="481" t="s">
        <v>2555</v>
      </c>
      <c r="H117" s="487" t="s">
        <v>557</v>
      </c>
    </row>
    <row r="118" spans="1:9" s="11" customFormat="1" x14ac:dyDescent="0.25">
      <c r="B118" s="7" t="str">
        <f t="array" ref="B118">IFERROR(INDEX($C$96:$C$119, MATCH(0, COUNTIF($B$95:B117, $C$96:$C$119&amp;"") + IF($C$96:$C$119="",1,0), 0)), "")</f>
        <v>Treatment, care and support</v>
      </c>
      <c r="C118" s="484" t="s">
        <v>2556</v>
      </c>
      <c r="D118" s="481" t="s">
        <v>552</v>
      </c>
      <c r="E118" s="481" t="s">
        <v>2115</v>
      </c>
      <c r="F118" s="481" t="str">
        <f t="shared" si="0"/>
        <v>Treatment, care and support</v>
      </c>
      <c r="G118" s="481" t="s">
        <v>2557</v>
      </c>
      <c r="H118" s="487" t="s">
        <v>554</v>
      </c>
    </row>
    <row r="120" spans="1:9" x14ac:dyDescent="0.25">
      <c r="A120" s="2" t="s">
        <v>75</v>
      </c>
    </row>
    <row r="121" spans="1:9" x14ac:dyDescent="0.25">
      <c r="A121" s="481" t="s">
        <v>1</v>
      </c>
      <c r="B121" s="481" t="s">
        <v>140</v>
      </c>
      <c r="C121" s="481" t="s">
        <v>88</v>
      </c>
      <c r="D121" s="481" t="s">
        <v>59</v>
      </c>
      <c r="E121" s="481" t="s">
        <v>62</v>
      </c>
      <c r="F121" s="1" t="s">
        <v>136</v>
      </c>
      <c r="G121" s="1" t="s">
        <v>137</v>
      </c>
      <c r="H121" s="7" t="s">
        <v>138</v>
      </c>
      <c r="I121" s="7" t="s">
        <v>139</v>
      </c>
    </row>
    <row r="122" spans="1:9" hidden="1" x14ac:dyDescent="0.25">
      <c r="A122" s="481" t="s">
        <v>135</v>
      </c>
      <c r="B122" s="482" t="s">
        <v>105</v>
      </c>
      <c r="C122" s="484" t="s">
        <v>67</v>
      </c>
      <c r="D122" s="482" t="s">
        <v>58</v>
      </c>
      <c r="E122" s="481" t="s">
        <v>61</v>
      </c>
      <c r="H122" s="7"/>
      <c r="I122" s="7"/>
    </row>
    <row r="123" spans="1:9" s="11" customFormat="1" x14ac:dyDescent="0.25">
      <c r="A123" s="481" t="s">
        <v>2515</v>
      </c>
      <c r="B123" s="482" t="s">
        <v>2670</v>
      </c>
      <c r="C123" s="484" t="s">
        <v>2671</v>
      </c>
      <c r="D123" s="482"/>
      <c r="E123" s="481" t="s">
        <v>2672</v>
      </c>
      <c r="H123" s="7"/>
      <c r="I123" s="7"/>
    </row>
    <row r="124" spans="1:9" s="11" customFormat="1" x14ac:dyDescent="0.25">
      <c r="A124" s="481" t="s">
        <v>2515</v>
      </c>
      <c r="B124" s="482" t="s">
        <v>2673</v>
      </c>
      <c r="C124" s="484" t="s">
        <v>2674</v>
      </c>
      <c r="D124" s="482"/>
      <c r="E124" s="481" t="s">
        <v>2675</v>
      </c>
      <c r="H124" s="7"/>
      <c r="I124" s="7"/>
    </row>
    <row r="125" spans="1:9" s="11" customFormat="1" x14ac:dyDescent="0.25">
      <c r="A125" s="481" t="s">
        <v>2515</v>
      </c>
      <c r="B125" s="482" t="s">
        <v>2676</v>
      </c>
      <c r="C125" s="484" t="s">
        <v>2677</v>
      </c>
      <c r="D125" s="482"/>
      <c r="E125" s="481" t="s">
        <v>2678</v>
      </c>
      <c r="H125" s="7"/>
      <c r="I125" s="7"/>
    </row>
    <row r="126" spans="1:9" s="11" customFormat="1" x14ac:dyDescent="0.25">
      <c r="A126" s="481" t="s">
        <v>2515</v>
      </c>
      <c r="B126" s="482" t="s">
        <v>2679</v>
      </c>
      <c r="C126" s="484" t="s">
        <v>2680</v>
      </c>
      <c r="D126" s="482"/>
      <c r="E126" s="481" t="s">
        <v>2681</v>
      </c>
      <c r="H126" s="7"/>
      <c r="I126" s="7"/>
    </row>
    <row r="127" spans="1:9" s="11" customFormat="1" x14ac:dyDescent="0.25">
      <c r="A127" s="481" t="s">
        <v>2515</v>
      </c>
      <c r="B127" s="482" t="s">
        <v>2682</v>
      </c>
      <c r="C127" s="484" t="s">
        <v>2683</v>
      </c>
      <c r="D127" s="482"/>
      <c r="E127" s="481" t="s">
        <v>2684</v>
      </c>
      <c r="H127" s="7"/>
      <c r="I127" s="7"/>
    </row>
    <row r="128" spans="1:9" s="11" customFormat="1" x14ac:dyDescent="0.25">
      <c r="A128" s="481" t="s">
        <v>2515</v>
      </c>
      <c r="B128" s="482" t="s">
        <v>2685</v>
      </c>
      <c r="C128" s="484" t="s">
        <v>2686</v>
      </c>
      <c r="D128" s="482"/>
      <c r="E128" s="481" t="s">
        <v>2687</v>
      </c>
      <c r="H128" s="7"/>
      <c r="I128" s="7"/>
    </row>
    <row r="129" spans="1:9" s="11" customFormat="1" x14ac:dyDescent="0.25">
      <c r="A129" s="481" t="s">
        <v>2515</v>
      </c>
      <c r="B129" s="482" t="s">
        <v>2688</v>
      </c>
      <c r="C129" s="484" t="s">
        <v>2689</v>
      </c>
      <c r="D129" s="482"/>
      <c r="E129" s="481" t="s">
        <v>2690</v>
      </c>
      <c r="H129" s="7"/>
      <c r="I129" s="7"/>
    </row>
    <row r="130" spans="1:9" s="11" customFormat="1" x14ac:dyDescent="0.25">
      <c r="A130" s="481" t="s">
        <v>2515</v>
      </c>
      <c r="B130" s="482" t="s">
        <v>2691</v>
      </c>
      <c r="C130" s="484" t="s">
        <v>2692</v>
      </c>
      <c r="D130" s="482"/>
      <c r="E130" s="481" t="s">
        <v>2693</v>
      </c>
      <c r="H130" s="7"/>
      <c r="I130" s="7"/>
    </row>
    <row r="131" spans="1:9" s="11" customFormat="1" x14ac:dyDescent="0.25">
      <c r="A131" s="481" t="s">
        <v>561</v>
      </c>
      <c r="B131" s="482" t="s">
        <v>2694</v>
      </c>
      <c r="C131" s="484" t="s">
        <v>2695</v>
      </c>
      <c r="D131" s="482"/>
      <c r="E131" s="481" t="s">
        <v>2696</v>
      </c>
      <c r="H131" s="7"/>
      <c r="I131" s="7"/>
    </row>
    <row r="132" spans="1:9" s="11" customFormat="1" x14ac:dyDescent="0.25">
      <c r="A132" s="481" t="s">
        <v>561</v>
      </c>
      <c r="B132" s="482" t="s">
        <v>2697</v>
      </c>
      <c r="C132" s="484" t="s">
        <v>2698</v>
      </c>
      <c r="D132" s="482"/>
      <c r="E132" s="481" t="s">
        <v>2699</v>
      </c>
      <c r="H132" s="7"/>
      <c r="I132" s="7"/>
    </row>
    <row r="133" spans="1:9" s="11" customFormat="1" x14ac:dyDescent="0.25">
      <c r="A133" s="481" t="s">
        <v>561</v>
      </c>
      <c r="B133" s="482" t="s">
        <v>2700</v>
      </c>
      <c r="C133" s="484" t="s">
        <v>2701</v>
      </c>
      <c r="D133" s="482"/>
      <c r="E133" s="481" t="s">
        <v>2702</v>
      </c>
      <c r="H133" s="7"/>
      <c r="I133" s="7"/>
    </row>
    <row r="134" spans="1:9" s="11" customFormat="1" x14ac:dyDescent="0.25">
      <c r="A134" s="481" t="s">
        <v>561</v>
      </c>
      <c r="B134" s="482" t="s">
        <v>2703</v>
      </c>
      <c r="C134" s="484" t="s">
        <v>2704</v>
      </c>
      <c r="D134" s="482"/>
      <c r="E134" s="481" t="s">
        <v>2705</v>
      </c>
      <c r="H134" s="7"/>
      <c r="I134" s="7"/>
    </row>
    <row r="135" spans="1:9" s="11" customFormat="1" x14ac:dyDescent="0.25">
      <c r="A135" s="481" t="s">
        <v>561</v>
      </c>
      <c r="B135" s="482" t="s">
        <v>2706</v>
      </c>
      <c r="C135" s="484" t="s">
        <v>2707</v>
      </c>
      <c r="D135" s="482"/>
      <c r="E135" s="481" t="s">
        <v>2708</v>
      </c>
      <c r="H135" s="7"/>
      <c r="I135" s="7"/>
    </row>
    <row r="136" spans="1:9" s="11" customFormat="1" x14ac:dyDescent="0.25">
      <c r="A136" s="481" t="s">
        <v>561</v>
      </c>
      <c r="B136" s="482" t="s">
        <v>2709</v>
      </c>
      <c r="C136" s="484" t="s">
        <v>2710</v>
      </c>
      <c r="D136" s="482"/>
      <c r="E136" s="481" t="s">
        <v>2711</v>
      </c>
      <c r="H136" s="7"/>
      <c r="I136" s="7"/>
    </row>
    <row r="137" spans="1:9" s="11" customFormat="1" x14ac:dyDescent="0.25">
      <c r="A137" s="481" t="s">
        <v>561</v>
      </c>
      <c r="B137" s="482" t="s">
        <v>2712</v>
      </c>
      <c r="C137" s="484" t="s">
        <v>2713</v>
      </c>
      <c r="D137" s="482"/>
      <c r="E137" s="481" t="s">
        <v>2714</v>
      </c>
      <c r="H137" s="7"/>
      <c r="I137" s="7"/>
    </row>
    <row r="138" spans="1:9" s="11" customFormat="1" x14ac:dyDescent="0.25">
      <c r="A138" s="481" t="s">
        <v>561</v>
      </c>
      <c r="B138" s="482" t="s">
        <v>2715</v>
      </c>
      <c r="C138" s="484" t="s">
        <v>2716</v>
      </c>
      <c r="D138" s="482"/>
      <c r="E138" s="481" t="s">
        <v>2717</v>
      </c>
      <c r="H138" s="7"/>
      <c r="I138" s="7"/>
    </row>
    <row r="139" spans="1:9" s="11" customFormat="1" x14ac:dyDescent="0.25">
      <c r="A139" s="481" t="s">
        <v>561</v>
      </c>
      <c r="B139" s="482" t="s">
        <v>2718</v>
      </c>
      <c r="C139" s="484" t="s">
        <v>2719</v>
      </c>
      <c r="D139" s="482"/>
      <c r="E139" s="481" t="s">
        <v>2720</v>
      </c>
      <c r="H139" s="7"/>
      <c r="I139" s="7"/>
    </row>
    <row r="140" spans="1:9" s="11" customFormat="1" x14ac:dyDescent="0.25">
      <c r="A140" s="481" t="s">
        <v>561</v>
      </c>
      <c r="B140" s="482" t="s">
        <v>2721</v>
      </c>
      <c r="C140" s="484" t="s">
        <v>2722</v>
      </c>
      <c r="D140" s="482"/>
      <c r="E140" s="481" t="s">
        <v>2723</v>
      </c>
      <c r="H140" s="7"/>
      <c r="I140" s="7"/>
    </row>
    <row r="141" spans="1:9" s="11" customFormat="1" x14ac:dyDescent="0.25">
      <c r="A141" s="481" t="s">
        <v>561</v>
      </c>
      <c r="B141" s="482" t="s">
        <v>2724</v>
      </c>
      <c r="C141" s="484" t="s">
        <v>2725</v>
      </c>
      <c r="D141" s="482"/>
      <c r="E141" s="481" t="s">
        <v>2726</v>
      </c>
      <c r="H141" s="7"/>
      <c r="I141" s="7"/>
    </row>
    <row r="142" spans="1:9" s="11" customFormat="1" x14ac:dyDescent="0.25">
      <c r="A142" s="481" t="s">
        <v>2489</v>
      </c>
      <c r="B142" s="482" t="s">
        <v>2727</v>
      </c>
      <c r="C142" s="484" t="s">
        <v>2728</v>
      </c>
      <c r="D142" s="482"/>
      <c r="E142" s="481" t="s">
        <v>2729</v>
      </c>
      <c r="H142" s="7"/>
      <c r="I142" s="7"/>
    </row>
    <row r="143" spans="1:9" s="11" customFormat="1" x14ac:dyDescent="0.25">
      <c r="A143" s="481" t="s">
        <v>2489</v>
      </c>
      <c r="B143" s="482" t="s">
        <v>2730</v>
      </c>
      <c r="C143" s="484" t="s">
        <v>2731</v>
      </c>
      <c r="D143" s="482"/>
      <c r="E143" s="481" t="s">
        <v>2732</v>
      </c>
      <c r="H143" s="7"/>
      <c r="I143" s="7"/>
    </row>
    <row r="144" spans="1:9" s="11" customFormat="1" x14ac:dyDescent="0.25">
      <c r="A144" s="481" t="s">
        <v>2489</v>
      </c>
      <c r="B144" s="482" t="s">
        <v>2733</v>
      </c>
      <c r="C144" s="484" t="s">
        <v>2734</v>
      </c>
      <c r="D144" s="482"/>
      <c r="E144" s="481" t="s">
        <v>2735</v>
      </c>
      <c r="H144" s="7"/>
      <c r="I144" s="7"/>
    </row>
    <row r="145" spans="1:9" s="11" customFormat="1" x14ac:dyDescent="0.25">
      <c r="A145" s="481" t="s">
        <v>2489</v>
      </c>
      <c r="B145" s="482" t="s">
        <v>2736</v>
      </c>
      <c r="C145" s="484" t="s">
        <v>2737</v>
      </c>
      <c r="D145" s="482"/>
      <c r="E145" s="481" t="s">
        <v>2738</v>
      </c>
      <c r="H145" s="7"/>
      <c r="I145" s="7"/>
    </row>
    <row r="146" spans="1:9" s="11" customFormat="1" x14ac:dyDescent="0.25">
      <c r="A146" s="481" t="s">
        <v>2489</v>
      </c>
      <c r="B146" s="482" t="s">
        <v>2739</v>
      </c>
      <c r="C146" s="484" t="s">
        <v>2740</v>
      </c>
      <c r="D146" s="482"/>
      <c r="E146" s="481" t="s">
        <v>2741</v>
      </c>
      <c r="H146" s="7"/>
      <c r="I146" s="7"/>
    </row>
    <row r="147" spans="1:9" s="11" customFormat="1" x14ac:dyDescent="0.25">
      <c r="A147" s="481" t="s">
        <v>2489</v>
      </c>
      <c r="B147" s="482" t="s">
        <v>2742</v>
      </c>
      <c r="C147" s="484" t="s">
        <v>2743</v>
      </c>
      <c r="D147" s="482"/>
      <c r="E147" s="481" t="s">
        <v>2744</v>
      </c>
      <c r="H147" s="7"/>
      <c r="I147" s="7"/>
    </row>
    <row r="148" spans="1:9" s="11" customFormat="1" x14ac:dyDescent="0.25">
      <c r="A148" s="481" t="s">
        <v>2489</v>
      </c>
      <c r="B148" s="482" t="s">
        <v>2745</v>
      </c>
      <c r="C148" s="484" t="s">
        <v>2746</v>
      </c>
      <c r="D148" s="482"/>
      <c r="E148" s="481" t="s">
        <v>2747</v>
      </c>
      <c r="H148" s="7"/>
      <c r="I148" s="7"/>
    </row>
    <row r="149" spans="1:9" s="11" customFormat="1" x14ac:dyDescent="0.25">
      <c r="A149" s="481" t="s">
        <v>2489</v>
      </c>
      <c r="B149" s="482" t="s">
        <v>2748</v>
      </c>
      <c r="C149" s="484" t="s">
        <v>2749</v>
      </c>
      <c r="D149" s="482"/>
      <c r="E149" s="481" t="s">
        <v>2750</v>
      </c>
      <c r="H149" s="7"/>
      <c r="I149" s="7"/>
    </row>
    <row r="150" spans="1:9" s="11" customFormat="1" x14ac:dyDescent="0.25">
      <c r="A150" s="481" t="s">
        <v>2489</v>
      </c>
      <c r="B150" s="482" t="s">
        <v>2751</v>
      </c>
      <c r="C150" s="484" t="s">
        <v>2752</v>
      </c>
      <c r="D150" s="482"/>
      <c r="E150" s="481" t="s">
        <v>2753</v>
      </c>
      <c r="H150" s="7"/>
      <c r="I150" s="7"/>
    </row>
    <row r="151" spans="1:9" s="11" customFormat="1" x14ac:dyDescent="0.25">
      <c r="A151" s="481" t="s">
        <v>2489</v>
      </c>
      <c r="B151" s="482" t="s">
        <v>2754</v>
      </c>
      <c r="C151" s="484" t="s">
        <v>2755</v>
      </c>
      <c r="D151" s="482"/>
      <c r="E151" s="481" t="s">
        <v>2756</v>
      </c>
      <c r="H151" s="7"/>
      <c r="I151" s="7"/>
    </row>
    <row r="152" spans="1:9" s="11" customFormat="1" x14ac:dyDescent="0.25">
      <c r="A152" s="481" t="s">
        <v>2489</v>
      </c>
      <c r="B152" s="482" t="s">
        <v>2757</v>
      </c>
      <c r="C152" s="484" t="s">
        <v>2758</v>
      </c>
      <c r="D152" s="482"/>
      <c r="E152" s="481" t="s">
        <v>2759</v>
      </c>
      <c r="H152" s="7"/>
      <c r="I152" s="7"/>
    </row>
    <row r="153" spans="1:9" s="11" customFormat="1" x14ac:dyDescent="0.25">
      <c r="A153" s="481" t="s">
        <v>2489</v>
      </c>
      <c r="B153" s="482" t="s">
        <v>2760</v>
      </c>
      <c r="C153" s="484" t="s">
        <v>2761</v>
      </c>
      <c r="D153" s="482"/>
      <c r="E153" s="481" t="s">
        <v>2762</v>
      </c>
      <c r="H153" s="7"/>
      <c r="I153" s="7"/>
    </row>
    <row r="154" spans="1:9" s="11" customFormat="1" x14ac:dyDescent="0.25">
      <c r="A154" s="481" t="s">
        <v>564</v>
      </c>
      <c r="B154" s="482" t="s">
        <v>2763</v>
      </c>
      <c r="C154" s="484" t="s">
        <v>2764</v>
      </c>
      <c r="D154" s="482"/>
      <c r="E154" s="481" t="s">
        <v>2765</v>
      </c>
      <c r="H154" s="7"/>
      <c r="I154" s="7"/>
    </row>
    <row r="155" spans="1:9" s="11" customFormat="1" x14ac:dyDescent="0.25">
      <c r="A155" s="481" t="s">
        <v>564</v>
      </c>
      <c r="B155" s="482" t="s">
        <v>2766</v>
      </c>
      <c r="C155" s="484" t="s">
        <v>2767</v>
      </c>
      <c r="D155" s="482"/>
      <c r="E155" s="481" t="s">
        <v>2768</v>
      </c>
      <c r="H155" s="7"/>
      <c r="I155" s="7"/>
    </row>
    <row r="156" spans="1:9" s="11" customFormat="1" x14ac:dyDescent="0.25">
      <c r="A156" s="481" t="s">
        <v>564</v>
      </c>
      <c r="B156" s="482" t="s">
        <v>2769</v>
      </c>
      <c r="C156" s="484" t="s">
        <v>2770</v>
      </c>
      <c r="D156" s="482"/>
      <c r="E156" s="481" t="s">
        <v>2771</v>
      </c>
      <c r="H156" s="7"/>
      <c r="I156" s="7"/>
    </row>
    <row r="157" spans="1:9" s="11" customFormat="1" x14ac:dyDescent="0.25">
      <c r="A157" s="481" t="s">
        <v>564</v>
      </c>
      <c r="B157" s="482" t="s">
        <v>2772</v>
      </c>
      <c r="C157" s="484" t="s">
        <v>2773</v>
      </c>
      <c r="D157" s="482"/>
      <c r="E157" s="481" t="s">
        <v>2774</v>
      </c>
      <c r="H157" s="7"/>
      <c r="I157" s="7"/>
    </row>
    <row r="158" spans="1:9" s="11" customFormat="1" x14ac:dyDescent="0.25">
      <c r="A158" s="481" t="s">
        <v>564</v>
      </c>
      <c r="B158" s="482" t="s">
        <v>2775</v>
      </c>
      <c r="C158" s="484" t="s">
        <v>2776</v>
      </c>
      <c r="D158" s="482"/>
      <c r="E158" s="481" t="s">
        <v>2777</v>
      </c>
      <c r="H158" s="7"/>
      <c r="I158" s="7"/>
    </row>
    <row r="159" spans="1:9" s="11" customFormat="1" x14ac:dyDescent="0.25">
      <c r="A159" s="481" t="s">
        <v>2511</v>
      </c>
      <c r="B159" s="482" t="s">
        <v>2778</v>
      </c>
      <c r="C159" s="484" t="s">
        <v>2779</v>
      </c>
      <c r="D159" s="482"/>
      <c r="E159" s="481" t="s">
        <v>2780</v>
      </c>
      <c r="H159" s="7"/>
      <c r="I159" s="7"/>
    </row>
    <row r="160" spans="1:9" s="11" customFormat="1" x14ac:dyDescent="0.25">
      <c r="A160" s="481" t="s">
        <v>2511</v>
      </c>
      <c r="B160" s="482" t="s">
        <v>2781</v>
      </c>
      <c r="C160" s="484" t="s">
        <v>2782</v>
      </c>
      <c r="D160" s="482"/>
      <c r="E160" s="481" t="s">
        <v>2783</v>
      </c>
      <c r="H160" s="7"/>
      <c r="I160" s="7"/>
    </row>
    <row r="161" spans="1:9" s="11" customFormat="1" x14ac:dyDescent="0.25">
      <c r="A161" s="481" t="s">
        <v>2511</v>
      </c>
      <c r="B161" s="482" t="s">
        <v>2784</v>
      </c>
      <c r="C161" s="484" t="s">
        <v>2785</v>
      </c>
      <c r="D161" s="482"/>
      <c r="E161" s="481" t="s">
        <v>2786</v>
      </c>
      <c r="H161" s="7"/>
      <c r="I161" s="7"/>
    </row>
    <row r="162" spans="1:9" s="11" customFormat="1" x14ac:dyDescent="0.25">
      <c r="A162" s="481" t="s">
        <v>2511</v>
      </c>
      <c r="B162" s="482" t="s">
        <v>2787</v>
      </c>
      <c r="C162" s="484" t="s">
        <v>2788</v>
      </c>
      <c r="D162" s="482"/>
      <c r="E162" s="481" t="s">
        <v>2789</v>
      </c>
      <c r="H162" s="7"/>
      <c r="I162" s="7"/>
    </row>
    <row r="163" spans="1:9" s="11" customFormat="1" x14ac:dyDescent="0.25">
      <c r="A163" s="481" t="s">
        <v>2511</v>
      </c>
      <c r="B163" s="482" t="s">
        <v>2790</v>
      </c>
      <c r="C163" s="484" t="s">
        <v>2791</v>
      </c>
      <c r="D163" s="482"/>
      <c r="E163" s="481" t="s">
        <v>2792</v>
      </c>
      <c r="H163" s="7"/>
      <c r="I163" s="7"/>
    </row>
    <row r="164" spans="1:9" s="11" customFormat="1" x14ac:dyDescent="0.25">
      <c r="A164" s="481" t="s">
        <v>2511</v>
      </c>
      <c r="B164" s="482" t="s">
        <v>2793</v>
      </c>
      <c r="C164" s="484" t="s">
        <v>2794</v>
      </c>
      <c r="D164" s="482"/>
      <c r="E164" s="481" t="s">
        <v>2795</v>
      </c>
      <c r="H164" s="7"/>
      <c r="I164" s="7"/>
    </row>
    <row r="165" spans="1:9" s="11" customFormat="1" x14ac:dyDescent="0.25">
      <c r="A165" s="481" t="s">
        <v>2511</v>
      </c>
      <c r="B165" s="482" t="s">
        <v>2796</v>
      </c>
      <c r="C165" s="484" t="s">
        <v>2797</v>
      </c>
      <c r="D165" s="482"/>
      <c r="E165" s="481" t="s">
        <v>2798</v>
      </c>
      <c r="H165" s="7"/>
      <c r="I165" s="7"/>
    </row>
    <row r="166" spans="1:9" s="11" customFormat="1" x14ac:dyDescent="0.25">
      <c r="A166" s="481" t="s">
        <v>2511</v>
      </c>
      <c r="B166" s="482" t="s">
        <v>2799</v>
      </c>
      <c r="C166" s="484" t="s">
        <v>2800</v>
      </c>
      <c r="D166" s="482"/>
      <c r="E166" s="481" t="s">
        <v>2801</v>
      </c>
      <c r="H166" s="7"/>
      <c r="I166" s="7"/>
    </row>
    <row r="167" spans="1:9" s="11" customFormat="1" x14ac:dyDescent="0.25">
      <c r="A167" s="481" t="s">
        <v>2511</v>
      </c>
      <c r="B167" s="482" t="s">
        <v>2802</v>
      </c>
      <c r="C167" s="484" t="s">
        <v>2803</v>
      </c>
      <c r="D167" s="482"/>
      <c r="E167" s="481" t="s">
        <v>2804</v>
      </c>
      <c r="H167" s="7"/>
      <c r="I167" s="7"/>
    </row>
    <row r="168" spans="1:9" s="11" customFormat="1" x14ac:dyDescent="0.25">
      <c r="A168" s="481" t="s">
        <v>2511</v>
      </c>
      <c r="B168" s="482" t="s">
        <v>2805</v>
      </c>
      <c r="C168" s="484" t="s">
        <v>2806</v>
      </c>
      <c r="D168" s="482"/>
      <c r="E168" s="481" t="s">
        <v>2807</v>
      </c>
      <c r="H168" s="7"/>
      <c r="I168" s="7"/>
    </row>
    <row r="169" spans="1:9" s="11" customFormat="1" x14ac:dyDescent="0.25">
      <c r="A169" s="481" t="s">
        <v>2511</v>
      </c>
      <c r="B169" s="482" t="s">
        <v>2808</v>
      </c>
      <c r="C169" s="484" t="s">
        <v>2809</v>
      </c>
      <c r="D169" s="482"/>
      <c r="E169" s="481" t="s">
        <v>2810</v>
      </c>
      <c r="H169" s="7"/>
      <c r="I169" s="7"/>
    </row>
    <row r="170" spans="1:9" s="11" customFormat="1" x14ac:dyDescent="0.25">
      <c r="A170" s="481" t="s">
        <v>549</v>
      </c>
      <c r="B170" s="482" t="s">
        <v>2811</v>
      </c>
      <c r="C170" s="484" t="s">
        <v>2812</v>
      </c>
      <c r="D170" s="482"/>
      <c r="E170" s="481" t="s">
        <v>2813</v>
      </c>
      <c r="H170" s="7"/>
      <c r="I170" s="7"/>
    </row>
    <row r="171" spans="1:9" s="11" customFormat="1" x14ac:dyDescent="0.25">
      <c r="A171" s="481" t="s">
        <v>549</v>
      </c>
      <c r="B171" s="482" t="s">
        <v>2814</v>
      </c>
      <c r="C171" s="484" t="s">
        <v>2815</v>
      </c>
      <c r="D171" s="482"/>
      <c r="E171" s="481" t="s">
        <v>2816</v>
      </c>
      <c r="H171" s="7"/>
      <c r="I171" s="7"/>
    </row>
    <row r="172" spans="1:9" s="11" customFormat="1" x14ac:dyDescent="0.25">
      <c r="A172" s="481" t="s">
        <v>549</v>
      </c>
      <c r="B172" s="482" t="s">
        <v>2817</v>
      </c>
      <c r="C172" s="484" t="s">
        <v>2818</v>
      </c>
      <c r="D172" s="482"/>
      <c r="E172" s="481" t="s">
        <v>2819</v>
      </c>
      <c r="H172" s="7"/>
      <c r="I172" s="7"/>
    </row>
    <row r="173" spans="1:9" s="11" customFormat="1" x14ac:dyDescent="0.25">
      <c r="A173" s="481" t="s">
        <v>549</v>
      </c>
      <c r="B173" s="482" t="s">
        <v>2820</v>
      </c>
      <c r="C173" s="484" t="s">
        <v>2821</v>
      </c>
      <c r="D173" s="482"/>
      <c r="E173" s="481" t="s">
        <v>2822</v>
      </c>
      <c r="H173" s="7"/>
      <c r="I173" s="7"/>
    </row>
    <row r="174" spans="1:9" s="11" customFormat="1" x14ac:dyDescent="0.25">
      <c r="A174" s="481" t="s">
        <v>549</v>
      </c>
      <c r="B174" s="482" t="s">
        <v>2823</v>
      </c>
      <c r="C174" s="484" t="s">
        <v>2824</v>
      </c>
      <c r="D174" s="482"/>
      <c r="E174" s="481" t="s">
        <v>2825</v>
      </c>
      <c r="H174" s="7"/>
      <c r="I174" s="7"/>
    </row>
    <row r="175" spans="1:9" s="11" customFormat="1" x14ac:dyDescent="0.25">
      <c r="A175" s="481" t="s">
        <v>552</v>
      </c>
      <c r="B175" s="482" t="s">
        <v>2826</v>
      </c>
      <c r="C175" s="484" t="s">
        <v>2827</v>
      </c>
      <c r="D175" s="482"/>
      <c r="E175" s="481" t="s">
        <v>2828</v>
      </c>
      <c r="H175" s="7"/>
      <c r="I175" s="7"/>
    </row>
    <row r="176" spans="1:9" s="11" customFormat="1" x14ac:dyDescent="0.25">
      <c r="A176" s="481" t="s">
        <v>552</v>
      </c>
      <c r="B176" s="482" t="s">
        <v>2829</v>
      </c>
      <c r="C176" s="484" t="s">
        <v>2830</v>
      </c>
      <c r="D176" s="482"/>
      <c r="E176" s="481" t="s">
        <v>2831</v>
      </c>
      <c r="H176" s="7"/>
      <c r="I176" s="7"/>
    </row>
    <row r="177" spans="1:9" s="11" customFormat="1" x14ac:dyDescent="0.25">
      <c r="A177" s="481" t="s">
        <v>552</v>
      </c>
      <c r="B177" s="482" t="s">
        <v>2832</v>
      </c>
      <c r="C177" s="484" t="s">
        <v>2833</v>
      </c>
      <c r="D177" s="482"/>
      <c r="E177" s="481" t="s">
        <v>2834</v>
      </c>
      <c r="H177" s="7"/>
      <c r="I177" s="7"/>
    </row>
    <row r="178" spans="1:9" s="11" customFormat="1" x14ac:dyDescent="0.25">
      <c r="A178" s="481" t="s">
        <v>552</v>
      </c>
      <c r="B178" s="482" t="s">
        <v>2835</v>
      </c>
      <c r="C178" s="484" t="s">
        <v>2836</v>
      </c>
      <c r="D178" s="482"/>
      <c r="E178" s="481" t="s">
        <v>2837</v>
      </c>
      <c r="H178" s="7"/>
      <c r="I178" s="7"/>
    </row>
    <row r="179" spans="1:9" s="11" customFormat="1" x14ac:dyDescent="0.25">
      <c r="A179" s="481" t="s">
        <v>552</v>
      </c>
      <c r="B179" s="482" t="s">
        <v>2838</v>
      </c>
      <c r="C179" s="484" t="s">
        <v>2839</v>
      </c>
      <c r="D179" s="482"/>
      <c r="E179" s="481" t="s">
        <v>2840</v>
      </c>
      <c r="H179" s="7"/>
      <c r="I179" s="7"/>
    </row>
    <row r="180" spans="1:9" s="11" customFormat="1" x14ac:dyDescent="0.25">
      <c r="A180" s="481" t="s">
        <v>552</v>
      </c>
      <c r="B180" s="482" t="s">
        <v>2841</v>
      </c>
      <c r="C180" s="484" t="s">
        <v>2842</v>
      </c>
      <c r="D180" s="482"/>
      <c r="E180" s="481" t="s">
        <v>2843</v>
      </c>
      <c r="H180" s="7"/>
      <c r="I180" s="7"/>
    </row>
    <row r="181" spans="1:9" s="11" customFormat="1" x14ac:dyDescent="0.25">
      <c r="A181" s="481" t="s">
        <v>552</v>
      </c>
      <c r="B181" s="482" t="s">
        <v>2844</v>
      </c>
      <c r="C181" s="484" t="s">
        <v>2845</v>
      </c>
      <c r="D181" s="482"/>
      <c r="E181" s="481" t="s">
        <v>2846</v>
      </c>
      <c r="H181" s="7"/>
      <c r="I181" s="7"/>
    </row>
    <row r="182" spans="1:9" s="11" customFormat="1" x14ac:dyDescent="0.25">
      <c r="A182" s="481" t="s">
        <v>552</v>
      </c>
      <c r="B182" s="482" t="s">
        <v>2847</v>
      </c>
      <c r="C182" s="484" t="s">
        <v>2848</v>
      </c>
      <c r="D182" s="482"/>
      <c r="E182" s="481" t="s">
        <v>2849</v>
      </c>
      <c r="H182" s="7"/>
      <c r="I182" s="7"/>
    </row>
    <row r="183" spans="1:9" s="11" customFormat="1" x14ac:dyDescent="0.25">
      <c r="A183" s="481" t="s">
        <v>555</v>
      </c>
      <c r="B183" s="482" t="s">
        <v>2850</v>
      </c>
      <c r="C183" s="484" t="s">
        <v>2851</v>
      </c>
      <c r="D183" s="482"/>
      <c r="E183" s="481" t="s">
        <v>2852</v>
      </c>
      <c r="H183" s="7"/>
      <c r="I183" s="7"/>
    </row>
    <row r="184" spans="1:9" s="11" customFormat="1" x14ac:dyDescent="0.25">
      <c r="A184" s="481" t="s">
        <v>555</v>
      </c>
      <c r="B184" s="482" t="s">
        <v>2853</v>
      </c>
      <c r="C184" s="484" t="s">
        <v>2854</v>
      </c>
      <c r="D184" s="482"/>
      <c r="E184" s="481" t="s">
        <v>2855</v>
      </c>
      <c r="H184" s="7"/>
      <c r="I184" s="7"/>
    </row>
    <row r="185" spans="1:9" s="11" customFormat="1" x14ac:dyDescent="0.25">
      <c r="A185" s="481" t="s">
        <v>555</v>
      </c>
      <c r="B185" s="482" t="s">
        <v>2856</v>
      </c>
      <c r="C185" s="484" t="s">
        <v>2857</v>
      </c>
      <c r="D185" s="482"/>
      <c r="E185" s="481" t="s">
        <v>2858</v>
      </c>
      <c r="H185" s="7"/>
      <c r="I185" s="7"/>
    </row>
    <row r="186" spans="1:9" s="11" customFormat="1" x14ac:dyDescent="0.25">
      <c r="A186" s="481" t="s">
        <v>555</v>
      </c>
      <c r="B186" s="482" t="s">
        <v>2859</v>
      </c>
      <c r="C186" s="484" t="s">
        <v>2860</v>
      </c>
      <c r="D186" s="482"/>
      <c r="E186" s="481" t="s">
        <v>2861</v>
      </c>
      <c r="H186" s="7"/>
      <c r="I186" s="7"/>
    </row>
    <row r="187" spans="1:9" s="11" customFormat="1" x14ac:dyDescent="0.25">
      <c r="A187" s="481" t="s">
        <v>555</v>
      </c>
      <c r="B187" s="482" t="s">
        <v>2862</v>
      </c>
      <c r="C187" s="484" t="s">
        <v>2863</v>
      </c>
      <c r="D187" s="482"/>
      <c r="E187" s="481" t="s">
        <v>2864</v>
      </c>
      <c r="H187" s="7"/>
      <c r="I187" s="7"/>
    </row>
    <row r="188" spans="1:9" s="11" customFormat="1" x14ac:dyDescent="0.25">
      <c r="A188" s="481" t="s">
        <v>555</v>
      </c>
      <c r="B188" s="482" t="s">
        <v>2865</v>
      </c>
      <c r="C188" s="484" t="s">
        <v>2866</v>
      </c>
      <c r="D188" s="482"/>
      <c r="E188" s="481" t="s">
        <v>2867</v>
      </c>
      <c r="H188" s="7"/>
      <c r="I188" s="7"/>
    </row>
    <row r="189" spans="1:9" s="11" customFormat="1" x14ac:dyDescent="0.25">
      <c r="A189" s="481" t="s">
        <v>555</v>
      </c>
      <c r="B189" s="482" t="s">
        <v>2868</v>
      </c>
      <c r="C189" s="484" t="s">
        <v>2869</v>
      </c>
      <c r="D189" s="482"/>
      <c r="E189" s="481" t="s">
        <v>2870</v>
      </c>
      <c r="H189" s="7"/>
      <c r="I189" s="7"/>
    </row>
    <row r="190" spans="1:9" s="11" customFormat="1" x14ac:dyDescent="0.25">
      <c r="A190" s="481" t="s">
        <v>555</v>
      </c>
      <c r="B190" s="482" t="s">
        <v>589</v>
      </c>
      <c r="C190" s="484" t="s">
        <v>2871</v>
      </c>
      <c r="D190" s="482"/>
      <c r="E190" s="481" t="s">
        <v>590</v>
      </c>
      <c r="H190" s="7"/>
      <c r="I190" s="7"/>
    </row>
    <row r="191" spans="1:9" s="11" customFormat="1" x14ac:dyDescent="0.25">
      <c r="A191" s="481" t="s">
        <v>2543</v>
      </c>
      <c r="B191" s="482" t="s">
        <v>2872</v>
      </c>
      <c r="C191" s="484" t="s">
        <v>2873</v>
      </c>
      <c r="D191" s="482"/>
      <c r="E191" s="481" t="s">
        <v>2874</v>
      </c>
      <c r="H191" s="7"/>
      <c r="I191" s="7"/>
    </row>
    <row r="192" spans="1:9" s="11" customFormat="1" x14ac:dyDescent="0.25">
      <c r="A192" s="481" t="s">
        <v>2543</v>
      </c>
      <c r="B192" s="482" t="s">
        <v>2875</v>
      </c>
      <c r="C192" s="484" t="s">
        <v>2876</v>
      </c>
      <c r="D192" s="482"/>
      <c r="E192" s="481" t="s">
        <v>2877</v>
      </c>
      <c r="H192" s="7"/>
      <c r="I192" s="7"/>
    </row>
    <row r="193" spans="1:9" s="11" customFormat="1" x14ac:dyDescent="0.25">
      <c r="A193" s="481" t="s">
        <v>2543</v>
      </c>
      <c r="B193" s="482" t="s">
        <v>2878</v>
      </c>
      <c r="C193" s="484" t="s">
        <v>2879</v>
      </c>
      <c r="D193" s="482"/>
      <c r="E193" s="481" t="s">
        <v>2880</v>
      </c>
      <c r="H193" s="7"/>
      <c r="I193" s="7"/>
    </row>
    <row r="194" spans="1:9" s="11" customFormat="1" x14ac:dyDescent="0.25">
      <c r="A194" s="481" t="s">
        <v>2543</v>
      </c>
      <c r="B194" s="482" t="s">
        <v>2881</v>
      </c>
      <c r="C194" s="484" t="s">
        <v>2882</v>
      </c>
      <c r="D194" s="482"/>
      <c r="E194" s="481" t="s">
        <v>2883</v>
      </c>
      <c r="H194" s="7"/>
      <c r="I194" s="7"/>
    </row>
    <row r="195" spans="1:9" s="11" customFormat="1" x14ac:dyDescent="0.25">
      <c r="A195" s="481" t="s">
        <v>2543</v>
      </c>
      <c r="B195" s="482" t="s">
        <v>2884</v>
      </c>
      <c r="C195" s="484" t="s">
        <v>2885</v>
      </c>
      <c r="D195" s="482"/>
      <c r="E195" s="481" t="s">
        <v>2886</v>
      </c>
      <c r="H195" s="7"/>
      <c r="I195" s="7"/>
    </row>
    <row r="196" spans="1:9" s="11" customFormat="1" x14ac:dyDescent="0.25">
      <c r="A196" s="481" t="s">
        <v>2543</v>
      </c>
      <c r="B196" s="482" t="s">
        <v>2887</v>
      </c>
      <c r="C196" s="484" t="s">
        <v>2888</v>
      </c>
      <c r="D196" s="482"/>
      <c r="E196" s="481" t="s">
        <v>2889</v>
      </c>
      <c r="H196" s="7"/>
      <c r="I196" s="7"/>
    </row>
    <row r="197" spans="1:9" s="11" customFormat="1" x14ac:dyDescent="0.25">
      <c r="A197" s="481" t="s">
        <v>2539</v>
      </c>
      <c r="B197" s="482" t="s">
        <v>2890</v>
      </c>
      <c r="C197" s="484" t="s">
        <v>2891</v>
      </c>
      <c r="D197" s="482"/>
      <c r="E197" s="481" t="s">
        <v>2892</v>
      </c>
      <c r="H197" s="7"/>
      <c r="I197" s="7"/>
    </row>
    <row r="198" spans="1:9" s="11" customFormat="1" x14ac:dyDescent="0.25">
      <c r="A198" s="481" t="s">
        <v>2539</v>
      </c>
      <c r="B198" s="482" t="s">
        <v>2893</v>
      </c>
      <c r="C198" s="484" t="s">
        <v>2894</v>
      </c>
      <c r="D198" s="482"/>
      <c r="E198" s="481" t="s">
        <v>2895</v>
      </c>
      <c r="H198" s="7"/>
      <c r="I198" s="7"/>
    </row>
    <row r="199" spans="1:9" s="11" customFormat="1" x14ac:dyDescent="0.25">
      <c r="A199" s="481" t="s">
        <v>2539</v>
      </c>
      <c r="B199" s="482" t="s">
        <v>2896</v>
      </c>
      <c r="C199" s="484" t="s">
        <v>2897</v>
      </c>
      <c r="D199" s="482"/>
      <c r="E199" s="481" t="s">
        <v>2898</v>
      </c>
      <c r="H199" s="7"/>
      <c r="I199" s="7"/>
    </row>
    <row r="200" spans="1:9" s="11" customFormat="1" x14ac:dyDescent="0.25">
      <c r="A200" s="481" t="s">
        <v>2551</v>
      </c>
      <c r="B200" s="482" t="s">
        <v>2899</v>
      </c>
      <c r="C200" s="484" t="s">
        <v>2900</v>
      </c>
      <c r="D200" s="482"/>
      <c r="E200" s="481" t="s">
        <v>2901</v>
      </c>
      <c r="H200" s="7"/>
      <c r="I200" s="7"/>
    </row>
    <row r="201" spans="1:9" s="11" customFormat="1" x14ac:dyDescent="0.25">
      <c r="A201" s="481" t="s">
        <v>2551</v>
      </c>
      <c r="B201" s="482" t="s">
        <v>2902</v>
      </c>
      <c r="C201" s="484" t="s">
        <v>2903</v>
      </c>
      <c r="D201" s="482"/>
      <c r="E201" s="481" t="s">
        <v>2904</v>
      </c>
      <c r="H201" s="7"/>
      <c r="I201" s="7"/>
    </row>
    <row r="202" spans="1:9" s="11" customFormat="1" x14ac:dyDescent="0.25">
      <c r="A202" s="481" t="s">
        <v>2551</v>
      </c>
      <c r="B202" s="482" t="s">
        <v>2905</v>
      </c>
      <c r="C202" s="484" t="s">
        <v>2906</v>
      </c>
      <c r="D202" s="482"/>
      <c r="E202" s="481" t="s">
        <v>2907</v>
      </c>
      <c r="H202" s="7"/>
      <c r="I202" s="7"/>
    </row>
    <row r="203" spans="1:9" s="11" customFormat="1" x14ac:dyDescent="0.25">
      <c r="A203" s="481" t="s">
        <v>2551</v>
      </c>
      <c r="B203" s="482" t="s">
        <v>2908</v>
      </c>
      <c r="C203" s="484" t="s">
        <v>2909</v>
      </c>
      <c r="D203" s="482"/>
      <c r="E203" s="481" t="s">
        <v>2910</v>
      </c>
      <c r="H203" s="7"/>
      <c r="I203" s="7"/>
    </row>
    <row r="204" spans="1:9" s="11" customFormat="1" x14ac:dyDescent="0.25">
      <c r="A204" s="481" t="s">
        <v>2551</v>
      </c>
      <c r="B204" s="482" t="s">
        <v>2911</v>
      </c>
      <c r="C204" s="484" t="s">
        <v>2912</v>
      </c>
      <c r="D204" s="482"/>
      <c r="E204" s="481" t="s">
        <v>2913</v>
      </c>
      <c r="H204" s="7"/>
      <c r="I204" s="7"/>
    </row>
    <row r="205" spans="1:9" s="11" customFormat="1" x14ac:dyDescent="0.25">
      <c r="A205" s="481" t="s">
        <v>2533</v>
      </c>
      <c r="B205" s="482" t="s">
        <v>2914</v>
      </c>
      <c r="C205" s="484" t="s">
        <v>2915</v>
      </c>
      <c r="D205" s="482"/>
      <c r="E205" s="481" t="s">
        <v>2916</v>
      </c>
      <c r="H205" s="7"/>
      <c r="I205" s="7"/>
    </row>
    <row r="206" spans="1:9" s="11" customFormat="1" x14ac:dyDescent="0.25">
      <c r="A206" s="481" t="s">
        <v>2533</v>
      </c>
      <c r="B206" s="482" t="s">
        <v>2917</v>
      </c>
      <c r="C206" s="484" t="s">
        <v>2918</v>
      </c>
      <c r="D206" s="482"/>
      <c r="E206" s="481" t="s">
        <v>2919</v>
      </c>
      <c r="H206" s="7"/>
      <c r="I206" s="7"/>
    </row>
    <row r="207" spans="1:9" s="11" customFormat="1" x14ac:dyDescent="0.25">
      <c r="A207" s="481" t="s">
        <v>2533</v>
      </c>
      <c r="B207" s="482" t="s">
        <v>2920</v>
      </c>
      <c r="C207" s="484" t="s">
        <v>2921</v>
      </c>
      <c r="D207" s="482"/>
      <c r="E207" s="481" t="s">
        <v>2922</v>
      </c>
      <c r="H207" s="7"/>
      <c r="I207" s="7"/>
    </row>
    <row r="208" spans="1:9" s="11" customFormat="1" x14ac:dyDescent="0.25">
      <c r="A208" s="481" t="s">
        <v>2529</v>
      </c>
      <c r="B208" s="482" t="s">
        <v>2923</v>
      </c>
      <c r="C208" s="484" t="s">
        <v>2924</v>
      </c>
      <c r="D208" s="482"/>
      <c r="E208" s="481" t="s">
        <v>2925</v>
      </c>
      <c r="H208" s="7"/>
      <c r="I208" s="7"/>
    </row>
    <row r="209" spans="1:9" s="11" customFormat="1" x14ac:dyDescent="0.25">
      <c r="A209" s="481" t="s">
        <v>2529</v>
      </c>
      <c r="B209" s="482" t="s">
        <v>2926</v>
      </c>
      <c r="C209" s="484" t="s">
        <v>2927</v>
      </c>
      <c r="D209" s="482"/>
      <c r="E209" s="481" t="s">
        <v>2928</v>
      </c>
      <c r="H209" s="7"/>
      <c r="I209" s="7"/>
    </row>
    <row r="210" spans="1:9" s="11" customFormat="1" x14ac:dyDescent="0.25">
      <c r="A210" s="481" t="s">
        <v>2529</v>
      </c>
      <c r="B210" s="482" t="s">
        <v>2929</v>
      </c>
      <c r="C210" s="484" t="s">
        <v>2930</v>
      </c>
      <c r="D210" s="482"/>
      <c r="E210" s="481" t="s">
        <v>2931</v>
      </c>
      <c r="H210" s="7"/>
      <c r="I210" s="7"/>
    </row>
    <row r="211" spans="1:9" s="11" customFormat="1" x14ac:dyDescent="0.25">
      <c r="A211" s="481" t="s">
        <v>2529</v>
      </c>
      <c r="B211" s="482" t="s">
        <v>2932</v>
      </c>
      <c r="C211" s="484" t="s">
        <v>2933</v>
      </c>
      <c r="D211" s="482"/>
      <c r="E211" s="481" t="s">
        <v>2934</v>
      </c>
      <c r="H211" s="7"/>
      <c r="I211" s="7"/>
    </row>
    <row r="212" spans="1:9" s="11" customFormat="1" x14ac:dyDescent="0.25">
      <c r="A212" s="481" t="s">
        <v>2529</v>
      </c>
      <c r="B212" s="482" t="s">
        <v>2935</v>
      </c>
      <c r="C212" s="484" t="s">
        <v>2936</v>
      </c>
      <c r="D212" s="482"/>
      <c r="E212" s="481" t="s">
        <v>2937</v>
      </c>
      <c r="H212" s="7"/>
      <c r="I212" s="7"/>
    </row>
    <row r="213" spans="1:9" s="11" customFormat="1" x14ac:dyDescent="0.25">
      <c r="A213" s="481" t="s">
        <v>571</v>
      </c>
      <c r="B213" s="482" t="s">
        <v>2938</v>
      </c>
      <c r="C213" s="484" t="s">
        <v>2939</v>
      </c>
      <c r="D213" s="482"/>
      <c r="E213" s="481" t="s">
        <v>2940</v>
      </c>
      <c r="H213" s="7"/>
      <c r="I213" s="7"/>
    </row>
    <row r="214" spans="1:9" s="11" customFormat="1" x14ac:dyDescent="0.25">
      <c r="A214" s="481" t="s">
        <v>571</v>
      </c>
      <c r="B214" s="482" t="s">
        <v>2941</v>
      </c>
      <c r="C214" s="484" t="s">
        <v>2942</v>
      </c>
      <c r="D214" s="482"/>
      <c r="E214" s="481" t="s">
        <v>2943</v>
      </c>
      <c r="H214" s="7"/>
      <c r="I214" s="7"/>
    </row>
    <row r="215" spans="1:9" s="11" customFormat="1" x14ac:dyDescent="0.25">
      <c r="A215" s="481" t="s">
        <v>571</v>
      </c>
      <c r="B215" s="482" t="s">
        <v>2944</v>
      </c>
      <c r="C215" s="484" t="s">
        <v>2945</v>
      </c>
      <c r="D215" s="482"/>
      <c r="E215" s="481" t="s">
        <v>2946</v>
      </c>
      <c r="H215" s="7"/>
      <c r="I215" s="7"/>
    </row>
    <row r="216" spans="1:9" s="11" customFormat="1" x14ac:dyDescent="0.25">
      <c r="A216" s="481" t="s">
        <v>571</v>
      </c>
      <c r="B216" s="482" t="s">
        <v>592</v>
      </c>
      <c r="C216" s="484" t="s">
        <v>2947</v>
      </c>
      <c r="D216" s="482"/>
      <c r="E216" s="481" t="s">
        <v>593</v>
      </c>
      <c r="H216" s="7"/>
      <c r="I216" s="7"/>
    </row>
    <row r="217" spans="1:9" s="11" customFormat="1" x14ac:dyDescent="0.25">
      <c r="A217" s="481" t="s">
        <v>571</v>
      </c>
      <c r="B217" s="482" t="s">
        <v>2948</v>
      </c>
      <c r="C217" s="484" t="s">
        <v>2949</v>
      </c>
      <c r="D217" s="482"/>
      <c r="E217" s="481" t="s">
        <v>2950</v>
      </c>
      <c r="H217" s="7"/>
      <c r="I217" s="7"/>
    </row>
    <row r="218" spans="1:9" s="11" customFormat="1" x14ac:dyDescent="0.25">
      <c r="A218" s="481" t="s">
        <v>571</v>
      </c>
      <c r="B218" s="482" t="s">
        <v>2951</v>
      </c>
      <c r="C218" s="484" t="s">
        <v>2952</v>
      </c>
      <c r="D218" s="482"/>
      <c r="E218" s="481" t="s">
        <v>2953</v>
      </c>
      <c r="H218" s="7"/>
      <c r="I218" s="7"/>
    </row>
    <row r="219" spans="1:9" s="11" customFormat="1" x14ac:dyDescent="0.25">
      <c r="A219" s="481" t="s">
        <v>571</v>
      </c>
      <c r="B219" s="482" t="s">
        <v>2954</v>
      </c>
      <c r="C219" s="484" t="s">
        <v>2955</v>
      </c>
      <c r="D219" s="482"/>
      <c r="E219" s="481" t="s">
        <v>2956</v>
      </c>
      <c r="H219" s="7"/>
      <c r="I219" s="7"/>
    </row>
    <row r="220" spans="1:9" s="11" customFormat="1" x14ac:dyDescent="0.25">
      <c r="A220" s="481" t="s">
        <v>2521</v>
      </c>
      <c r="B220" s="482" t="s">
        <v>2957</v>
      </c>
      <c r="C220" s="484" t="s">
        <v>2958</v>
      </c>
      <c r="D220" s="482"/>
      <c r="E220" s="481" t="s">
        <v>2959</v>
      </c>
      <c r="H220" s="7"/>
      <c r="I220" s="7"/>
    </row>
    <row r="221" spans="1:9" s="11" customFormat="1" x14ac:dyDescent="0.25">
      <c r="A221" s="481" t="s">
        <v>2521</v>
      </c>
      <c r="B221" s="482" t="s">
        <v>2960</v>
      </c>
      <c r="C221" s="484" t="s">
        <v>2961</v>
      </c>
      <c r="D221" s="482"/>
      <c r="E221" s="481" t="s">
        <v>2962</v>
      </c>
      <c r="H221" s="7"/>
      <c r="I221" s="7"/>
    </row>
    <row r="222" spans="1:9" s="11" customFormat="1" x14ac:dyDescent="0.25">
      <c r="A222" s="481" t="s">
        <v>2521</v>
      </c>
      <c r="B222" s="482" t="s">
        <v>2963</v>
      </c>
      <c r="C222" s="484" t="s">
        <v>2964</v>
      </c>
      <c r="D222" s="482"/>
      <c r="E222" s="481" t="s">
        <v>2965</v>
      </c>
      <c r="H222" s="7"/>
      <c r="I222" s="7"/>
    </row>
    <row r="223" spans="1:9" s="11" customFormat="1" x14ac:dyDescent="0.25">
      <c r="A223" s="481" t="s">
        <v>2505</v>
      </c>
      <c r="B223" s="482" t="s">
        <v>2966</v>
      </c>
      <c r="C223" s="484" t="s">
        <v>2504</v>
      </c>
      <c r="D223" s="482"/>
      <c r="E223" s="481" t="s">
        <v>2967</v>
      </c>
      <c r="H223" s="7"/>
      <c r="I223" s="7"/>
    </row>
    <row r="224" spans="1:9" s="11" customFormat="1" x14ac:dyDescent="0.25">
      <c r="A224" s="481" t="s">
        <v>2495</v>
      </c>
      <c r="B224" s="482" t="s">
        <v>2968</v>
      </c>
      <c r="C224" s="484" t="s">
        <v>2969</v>
      </c>
      <c r="D224" s="482"/>
      <c r="E224" s="481" t="s">
        <v>2970</v>
      </c>
      <c r="H224" s="7"/>
      <c r="I224" s="7"/>
    </row>
    <row r="225" spans="1:9" s="11" customFormat="1" x14ac:dyDescent="0.25">
      <c r="A225" s="481" t="s">
        <v>2495</v>
      </c>
      <c r="B225" s="482" t="s">
        <v>2971</v>
      </c>
      <c r="C225" s="484" t="s">
        <v>2972</v>
      </c>
      <c r="D225" s="482"/>
      <c r="E225" s="481" t="s">
        <v>2973</v>
      </c>
      <c r="H225" s="7"/>
      <c r="I225" s="7"/>
    </row>
    <row r="226" spans="1:9" s="11" customFormat="1" x14ac:dyDescent="0.25">
      <c r="A226" s="481" t="s">
        <v>2495</v>
      </c>
      <c r="B226" s="482" t="s">
        <v>2974</v>
      </c>
      <c r="C226" s="484" t="s">
        <v>2975</v>
      </c>
      <c r="D226" s="482"/>
      <c r="E226" s="481" t="s">
        <v>2976</v>
      </c>
      <c r="H226" s="7"/>
      <c r="I226" s="7"/>
    </row>
    <row r="227" spans="1:9" s="11" customFormat="1" x14ac:dyDescent="0.25">
      <c r="A227" s="481" t="s">
        <v>2495</v>
      </c>
      <c r="B227" s="482" t="s">
        <v>2977</v>
      </c>
      <c r="C227" s="484" t="s">
        <v>2978</v>
      </c>
      <c r="D227" s="482"/>
      <c r="E227" s="481" t="s">
        <v>2979</v>
      </c>
      <c r="H227" s="7"/>
      <c r="I227" s="7"/>
    </row>
    <row r="228" spans="1:9" s="11" customFormat="1" x14ac:dyDescent="0.25">
      <c r="A228" s="481" t="s">
        <v>2495</v>
      </c>
      <c r="B228" s="482" t="s">
        <v>2980</v>
      </c>
      <c r="C228" s="484" t="s">
        <v>2981</v>
      </c>
      <c r="D228" s="482"/>
      <c r="E228" s="481" t="s">
        <v>2982</v>
      </c>
      <c r="H228" s="7"/>
      <c r="I228" s="7"/>
    </row>
    <row r="229" spans="1:9" s="11" customFormat="1" x14ac:dyDescent="0.25">
      <c r="A229" s="481" t="s">
        <v>2495</v>
      </c>
      <c r="B229" s="482" t="s">
        <v>2983</v>
      </c>
      <c r="C229" s="484" t="s">
        <v>2984</v>
      </c>
      <c r="D229" s="482"/>
      <c r="E229" s="481" t="s">
        <v>2985</v>
      </c>
      <c r="H229" s="7"/>
      <c r="I229" s="7"/>
    </row>
    <row r="230" spans="1:9" s="11" customFormat="1" x14ac:dyDescent="0.25">
      <c r="A230" s="481" t="s">
        <v>2495</v>
      </c>
      <c r="B230" s="482" t="s">
        <v>2986</v>
      </c>
      <c r="C230" s="484" t="s">
        <v>2987</v>
      </c>
      <c r="D230" s="482"/>
      <c r="E230" s="481" t="s">
        <v>2988</v>
      </c>
      <c r="H230" s="7"/>
      <c r="I230" s="7"/>
    </row>
    <row r="231" spans="1:9" s="11" customFormat="1" x14ac:dyDescent="0.25">
      <c r="A231" s="481" t="s">
        <v>2495</v>
      </c>
      <c r="B231" s="482" t="s">
        <v>2989</v>
      </c>
      <c r="C231" s="484" t="s">
        <v>2990</v>
      </c>
      <c r="D231" s="482"/>
      <c r="E231" s="481" t="s">
        <v>2991</v>
      </c>
      <c r="H231" s="7"/>
      <c r="I231" s="7"/>
    </row>
    <row r="232" spans="1:9" s="11" customFormat="1" x14ac:dyDescent="0.25">
      <c r="A232" s="481" t="s">
        <v>2495</v>
      </c>
      <c r="B232" s="482" t="s">
        <v>2992</v>
      </c>
      <c r="C232" s="484" t="s">
        <v>2993</v>
      </c>
      <c r="D232" s="482"/>
      <c r="E232" s="481" t="s">
        <v>2994</v>
      </c>
      <c r="H232" s="7"/>
      <c r="I232" s="7"/>
    </row>
    <row r="233" spans="1:9" s="11" customFormat="1" x14ac:dyDescent="0.25">
      <c r="A233" s="481" t="s">
        <v>2495</v>
      </c>
      <c r="B233" s="482" t="s">
        <v>2995</v>
      </c>
      <c r="C233" s="484" t="s">
        <v>2996</v>
      </c>
      <c r="D233" s="482"/>
      <c r="E233" s="481" t="s">
        <v>2997</v>
      </c>
      <c r="H233" s="7"/>
      <c r="I233" s="7"/>
    </row>
    <row r="234" spans="1:9" s="11" customFormat="1" x14ac:dyDescent="0.25">
      <c r="A234" s="481" t="s">
        <v>2495</v>
      </c>
      <c r="B234" s="482" t="s">
        <v>2998</v>
      </c>
      <c r="C234" s="484" t="s">
        <v>2999</v>
      </c>
      <c r="D234" s="482"/>
      <c r="E234" s="481" t="s">
        <v>3000</v>
      </c>
      <c r="H234" s="7"/>
      <c r="I234" s="7"/>
    </row>
    <row r="235" spans="1:9" s="11" customFormat="1" x14ac:dyDescent="0.25">
      <c r="A235" s="481" t="s">
        <v>2499</v>
      </c>
      <c r="B235" s="482" t="s">
        <v>3001</v>
      </c>
      <c r="C235" s="484" t="s">
        <v>3002</v>
      </c>
      <c r="D235" s="482"/>
      <c r="E235" s="481" t="s">
        <v>3003</v>
      </c>
      <c r="H235" s="7"/>
      <c r="I235" s="7"/>
    </row>
    <row r="236" spans="1:9" s="11" customFormat="1" x14ac:dyDescent="0.25">
      <c r="A236" s="481" t="s">
        <v>2499</v>
      </c>
      <c r="B236" s="482" t="s">
        <v>3004</v>
      </c>
      <c r="C236" s="484" t="s">
        <v>3005</v>
      </c>
      <c r="D236" s="482"/>
      <c r="E236" s="481" t="s">
        <v>3006</v>
      </c>
      <c r="H236" s="7"/>
      <c r="I236" s="7"/>
    </row>
    <row r="237" spans="1:9" s="11" customFormat="1" x14ac:dyDescent="0.25">
      <c r="A237" s="481" t="s">
        <v>2499</v>
      </c>
      <c r="B237" s="482" t="s">
        <v>3007</v>
      </c>
      <c r="C237" s="484" t="s">
        <v>3008</v>
      </c>
      <c r="D237" s="482"/>
      <c r="E237" s="481" t="s">
        <v>3009</v>
      </c>
      <c r="H237" s="7"/>
      <c r="I237" s="7"/>
    </row>
    <row r="238" spans="1:9" s="11" customFormat="1" x14ac:dyDescent="0.25">
      <c r="A238" s="481" t="s">
        <v>2499</v>
      </c>
      <c r="B238" s="482" t="s">
        <v>3010</v>
      </c>
      <c r="C238" s="484" t="s">
        <v>3011</v>
      </c>
      <c r="D238" s="482"/>
      <c r="E238" s="481" t="s">
        <v>3012</v>
      </c>
      <c r="H238" s="7"/>
      <c r="I238" s="7"/>
    </row>
    <row r="239" spans="1:9" s="11" customFormat="1" x14ac:dyDescent="0.25">
      <c r="A239" s="481" t="s">
        <v>2499</v>
      </c>
      <c r="B239" s="482" t="s">
        <v>3013</v>
      </c>
      <c r="C239" s="484" t="s">
        <v>3014</v>
      </c>
      <c r="D239" s="482"/>
      <c r="E239" s="481" t="s">
        <v>3015</v>
      </c>
      <c r="H239" s="7"/>
      <c r="I239" s="7"/>
    </row>
    <row r="240" spans="1:9" s="11" customFormat="1" x14ac:dyDescent="0.25">
      <c r="A240" s="481" t="s">
        <v>2499</v>
      </c>
      <c r="B240" s="482" t="s">
        <v>3016</v>
      </c>
      <c r="C240" s="484" t="s">
        <v>3017</v>
      </c>
      <c r="D240" s="482"/>
      <c r="E240" s="481" t="s">
        <v>3018</v>
      </c>
      <c r="H240" s="7"/>
      <c r="I240" s="7"/>
    </row>
    <row r="241" spans="1:9" s="11" customFormat="1" x14ac:dyDescent="0.25">
      <c r="A241" s="481" t="s">
        <v>2499</v>
      </c>
      <c r="B241" s="482" t="s">
        <v>3019</v>
      </c>
      <c r="C241" s="484" t="s">
        <v>3020</v>
      </c>
      <c r="D241" s="482"/>
      <c r="E241" s="481" t="s">
        <v>3021</v>
      </c>
      <c r="H241" s="7"/>
      <c r="I241" s="7"/>
    </row>
    <row r="242" spans="1:9" s="11" customFormat="1" x14ac:dyDescent="0.25">
      <c r="A242" s="481" t="s">
        <v>2499</v>
      </c>
      <c r="B242" s="482" t="s">
        <v>3022</v>
      </c>
      <c r="C242" s="484" t="s">
        <v>3023</v>
      </c>
      <c r="D242" s="482"/>
      <c r="E242" s="481" t="s">
        <v>3024</v>
      </c>
      <c r="H242" s="7"/>
      <c r="I242" s="7"/>
    </row>
    <row r="243" spans="1:9" s="11" customFormat="1" x14ac:dyDescent="0.25">
      <c r="A243" s="481" t="s">
        <v>2499</v>
      </c>
      <c r="B243" s="482" t="s">
        <v>3025</v>
      </c>
      <c r="C243" s="484" t="s">
        <v>3026</v>
      </c>
      <c r="D243" s="482"/>
      <c r="E243" s="481" t="s">
        <v>3027</v>
      </c>
      <c r="H243" s="7"/>
      <c r="I243" s="7"/>
    </row>
    <row r="244" spans="1:9" s="11" customFormat="1" x14ac:dyDescent="0.25">
      <c r="A244" s="481" t="s">
        <v>2499</v>
      </c>
      <c r="B244" s="482" t="s">
        <v>3028</v>
      </c>
      <c r="C244" s="484" t="s">
        <v>3029</v>
      </c>
      <c r="D244" s="482"/>
      <c r="E244" s="481" t="s">
        <v>3030</v>
      </c>
      <c r="H244" s="7"/>
      <c r="I244" s="7"/>
    </row>
    <row r="245" spans="1:9" s="11" customFormat="1" x14ac:dyDescent="0.25">
      <c r="A245" s="481" t="s">
        <v>546</v>
      </c>
      <c r="B245" s="482" t="s">
        <v>3031</v>
      </c>
      <c r="C245" s="484" t="s">
        <v>3032</v>
      </c>
      <c r="D245" s="482"/>
      <c r="E245" s="481" t="s">
        <v>3033</v>
      </c>
      <c r="H245" s="7"/>
      <c r="I245" s="7"/>
    </row>
    <row r="246" spans="1:9" s="11" customFormat="1" x14ac:dyDescent="0.25">
      <c r="A246" s="481" t="s">
        <v>558</v>
      </c>
      <c r="B246" s="482" t="s">
        <v>3034</v>
      </c>
      <c r="C246" s="484" t="s">
        <v>3035</v>
      </c>
      <c r="D246" s="482"/>
      <c r="E246" s="481" t="s">
        <v>3036</v>
      </c>
      <c r="H246" s="7"/>
      <c r="I246" s="7"/>
    </row>
    <row r="247" spans="1:9" s="11" customFormat="1" x14ac:dyDescent="0.25">
      <c r="A247" s="481" t="s">
        <v>558</v>
      </c>
      <c r="B247" s="482" t="s">
        <v>3037</v>
      </c>
      <c r="C247" s="484" t="s">
        <v>3038</v>
      </c>
      <c r="D247" s="482"/>
      <c r="E247" s="481" t="s">
        <v>3039</v>
      </c>
      <c r="H247" s="7"/>
      <c r="I247" s="7"/>
    </row>
    <row r="248" spans="1:9" s="11" customFormat="1" x14ac:dyDescent="0.25">
      <c r="A248" s="481" t="s">
        <v>558</v>
      </c>
      <c r="B248" s="482" t="s">
        <v>3040</v>
      </c>
      <c r="C248" s="484" t="s">
        <v>3041</v>
      </c>
      <c r="D248" s="482"/>
      <c r="E248" s="481" t="s">
        <v>3042</v>
      </c>
      <c r="H248" s="7"/>
      <c r="I248" s="7"/>
    </row>
    <row r="249" spans="1:9" s="11" customFormat="1" x14ac:dyDescent="0.25">
      <c r="A249" s="481" t="s">
        <v>558</v>
      </c>
      <c r="B249" s="482" t="s">
        <v>3043</v>
      </c>
      <c r="C249" s="484" t="s">
        <v>3044</v>
      </c>
      <c r="D249" s="482"/>
      <c r="E249" s="481" t="s">
        <v>3045</v>
      </c>
      <c r="H249" s="7"/>
      <c r="I249" s="7"/>
    </row>
    <row r="250" spans="1:9" s="11" customFormat="1" x14ac:dyDescent="0.25">
      <c r="A250" s="481" t="s">
        <v>558</v>
      </c>
      <c r="B250" s="482" t="s">
        <v>3046</v>
      </c>
      <c r="C250" s="484" t="s">
        <v>3047</v>
      </c>
      <c r="D250" s="482"/>
      <c r="E250" s="481" t="s">
        <v>3048</v>
      </c>
      <c r="H250" s="7"/>
      <c r="I250" s="7"/>
    </row>
    <row r="251" spans="1:9" s="11" customFormat="1" x14ac:dyDescent="0.25">
      <c r="A251" s="481" t="s">
        <v>558</v>
      </c>
      <c r="B251" s="482" t="s">
        <v>3049</v>
      </c>
      <c r="C251" s="484" t="s">
        <v>3050</v>
      </c>
      <c r="D251" s="482"/>
      <c r="E251" s="481" t="s">
        <v>3051</v>
      </c>
      <c r="H251" s="7"/>
      <c r="I251" s="7"/>
    </row>
    <row r="252" spans="1:9" s="11" customFormat="1" x14ac:dyDescent="0.25">
      <c r="A252" s="481" t="s">
        <v>558</v>
      </c>
      <c r="B252" s="482" t="s">
        <v>3052</v>
      </c>
      <c r="C252" s="484" t="s">
        <v>3053</v>
      </c>
      <c r="D252" s="482"/>
      <c r="E252" s="481" t="s">
        <v>3054</v>
      </c>
      <c r="H252" s="7"/>
      <c r="I252" s="7"/>
    </row>
    <row r="253" spans="1:9" s="11" customFormat="1" x14ac:dyDescent="0.25">
      <c r="A253" s="481" t="s">
        <v>558</v>
      </c>
      <c r="B253" s="482" t="s">
        <v>3055</v>
      </c>
      <c r="C253" s="484" t="s">
        <v>3056</v>
      </c>
      <c r="D253" s="482"/>
      <c r="E253" s="481" t="s">
        <v>3057</v>
      </c>
      <c r="H253" s="7"/>
      <c r="I253" s="7"/>
    </row>
    <row r="254" spans="1:9" s="11" customFormat="1" x14ac:dyDescent="0.25">
      <c r="A254" s="481" t="s">
        <v>558</v>
      </c>
      <c r="B254" s="482" t="s">
        <v>3058</v>
      </c>
      <c r="C254" s="484" t="s">
        <v>3059</v>
      </c>
      <c r="D254" s="482"/>
      <c r="E254" s="481" t="s">
        <v>3060</v>
      </c>
      <c r="H254" s="7"/>
      <c r="I254" s="7"/>
    </row>
    <row r="255" spans="1:9" s="11" customFormat="1" x14ac:dyDescent="0.25">
      <c r="A255" s="481" t="s">
        <v>558</v>
      </c>
      <c r="B255" s="482" t="s">
        <v>3061</v>
      </c>
      <c r="C255" s="484" t="s">
        <v>3062</v>
      </c>
      <c r="D255" s="482"/>
      <c r="E255" s="481" t="s">
        <v>3063</v>
      </c>
      <c r="H255" s="7"/>
      <c r="I255" s="7"/>
    </row>
    <row r="256" spans="1:9" s="11" customFormat="1" x14ac:dyDescent="0.25">
      <c r="A256" s="481" t="s">
        <v>558</v>
      </c>
      <c r="B256" s="482" t="s">
        <v>3064</v>
      </c>
      <c r="C256" s="484" t="s">
        <v>3065</v>
      </c>
      <c r="D256" s="482"/>
      <c r="E256" s="481" t="s">
        <v>3066</v>
      </c>
      <c r="H256" s="7"/>
      <c r="I256" s="7"/>
    </row>
    <row r="257" spans="1:9" s="11" customFormat="1" x14ac:dyDescent="0.25">
      <c r="A257" s="481" t="s">
        <v>2525</v>
      </c>
      <c r="B257" s="482" t="s">
        <v>3067</v>
      </c>
      <c r="C257" s="484" t="s">
        <v>3068</v>
      </c>
      <c r="D257" s="482"/>
      <c r="E257" s="481" t="s">
        <v>3069</v>
      </c>
      <c r="H257" s="7"/>
      <c r="I257" s="7"/>
    </row>
    <row r="258" spans="1:9" s="11" customFormat="1" x14ac:dyDescent="0.25">
      <c r="A258" s="481" t="s">
        <v>2525</v>
      </c>
      <c r="B258" s="482" t="s">
        <v>3070</v>
      </c>
      <c r="C258" s="484" t="s">
        <v>3071</v>
      </c>
      <c r="D258" s="482"/>
      <c r="E258" s="481" t="s">
        <v>3072</v>
      </c>
      <c r="H258" s="7"/>
      <c r="I258" s="7"/>
    </row>
    <row r="259" spans="1:9" s="11" customFormat="1" x14ac:dyDescent="0.25">
      <c r="A259" s="481" t="s">
        <v>2525</v>
      </c>
      <c r="B259" s="482" t="s">
        <v>3073</v>
      </c>
      <c r="C259" s="484" t="s">
        <v>3074</v>
      </c>
      <c r="D259" s="482"/>
      <c r="E259" s="481" t="s">
        <v>3075</v>
      </c>
      <c r="H259" s="7"/>
      <c r="I259" s="7"/>
    </row>
    <row r="260" spans="1:9" s="11" customFormat="1" x14ac:dyDescent="0.25">
      <c r="A260" s="481" t="s">
        <v>2525</v>
      </c>
      <c r="B260" s="482" t="s">
        <v>3076</v>
      </c>
      <c r="C260" s="484" t="s">
        <v>3077</v>
      </c>
      <c r="D260" s="482"/>
      <c r="E260" s="481" t="s">
        <v>3078</v>
      </c>
      <c r="H260" s="7"/>
      <c r="I260" s="7"/>
    </row>
    <row r="261" spans="1:9" s="11" customFormat="1" x14ac:dyDescent="0.25">
      <c r="A261" s="481" t="s">
        <v>2525</v>
      </c>
      <c r="B261" s="482" t="s">
        <v>3079</v>
      </c>
      <c r="C261" s="484" t="s">
        <v>3080</v>
      </c>
      <c r="D261" s="482"/>
      <c r="E261" s="481" t="s">
        <v>3081</v>
      </c>
      <c r="H261" s="7"/>
      <c r="I261" s="7"/>
    </row>
    <row r="262" spans="1:9" s="11" customFormat="1" x14ac:dyDescent="0.25">
      <c r="A262" s="481" t="s">
        <v>2525</v>
      </c>
      <c r="B262" s="482" t="s">
        <v>3082</v>
      </c>
      <c r="C262" s="484" t="s">
        <v>3083</v>
      </c>
      <c r="D262" s="482"/>
      <c r="E262" s="481" t="s">
        <v>3084</v>
      </c>
      <c r="H262" s="7"/>
      <c r="I262" s="7"/>
    </row>
    <row r="263" spans="1:9" s="11" customFormat="1" x14ac:dyDescent="0.25">
      <c r="A263" s="481" t="s">
        <v>2525</v>
      </c>
      <c r="B263" s="482" t="s">
        <v>3085</v>
      </c>
      <c r="C263" s="484" t="s">
        <v>3086</v>
      </c>
      <c r="D263" s="482"/>
      <c r="E263" s="481" t="s">
        <v>3087</v>
      </c>
      <c r="H263" s="7"/>
      <c r="I263" s="7"/>
    </row>
    <row r="264" spans="1:9" s="11" customFormat="1" x14ac:dyDescent="0.25">
      <c r="A264" s="481" t="s">
        <v>2525</v>
      </c>
      <c r="B264" s="482" t="s">
        <v>3088</v>
      </c>
      <c r="C264" s="484" t="s">
        <v>3089</v>
      </c>
      <c r="D264" s="482"/>
      <c r="E264" s="481" t="s">
        <v>3090</v>
      </c>
      <c r="H264" s="7"/>
      <c r="I264" s="7"/>
    </row>
    <row r="265" spans="1:9" s="11" customFormat="1" x14ac:dyDescent="0.25">
      <c r="A265" s="481" t="s">
        <v>2547</v>
      </c>
      <c r="B265" s="482" t="s">
        <v>3091</v>
      </c>
      <c r="C265" s="484" t="s">
        <v>3092</v>
      </c>
      <c r="D265" s="482"/>
      <c r="E265" s="481" t="s">
        <v>3093</v>
      </c>
      <c r="H265" s="7"/>
      <c r="I265" s="7"/>
    </row>
    <row r="266" spans="1:9" s="11" customFormat="1" x14ac:dyDescent="0.25">
      <c r="A266" s="481" t="s">
        <v>2547</v>
      </c>
      <c r="B266" s="482" t="s">
        <v>3094</v>
      </c>
      <c r="C266" s="484" t="s">
        <v>3095</v>
      </c>
      <c r="D266" s="482"/>
      <c r="E266" s="481" t="s">
        <v>3096</v>
      </c>
      <c r="H266" s="7"/>
      <c r="I266" s="7"/>
    </row>
    <row r="267" spans="1:9" x14ac:dyDescent="0.25">
      <c r="H267" s="7"/>
      <c r="I267" s="7"/>
    </row>
    <row r="268" spans="1:9" x14ac:dyDescent="0.25">
      <c r="B268" s="2"/>
    </row>
    <row r="269" spans="1:9" hidden="1" x14ac:dyDescent="0.25">
      <c r="A269" s="8"/>
    </row>
    <row r="270" spans="1:9" hidden="1" x14ac:dyDescent="0.25"/>
    <row r="271" spans="1:9" hidden="1" x14ac:dyDescent="0.25"/>
    <row r="272" spans="1:9" hidden="1" x14ac:dyDescent="0.25"/>
    <row r="273" spans="1:3" hidden="1" x14ac:dyDescent="0.25"/>
    <row r="274" spans="1:3" x14ac:dyDescent="0.25">
      <c r="A274" s="8" t="s">
        <v>249</v>
      </c>
    </row>
    <row r="275" spans="1:3" x14ac:dyDescent="0.25">
      <c r="A275" s="10" t="s">
        <v>250</v>
      </c>
      <c r="B275" s="359" t="s">
        <v>374</v>
      </c>
    </row>
    <row r="276" spans="1:3" x14ac:dyDescent="0.25">
      <c r="A276" s="1" t="s">
        <v>48</v>
      </c>
      <c r="B276" s="359" t="s">
        <v>375</v>
      </c>
      <c r="C276" s="1" t="s">
        <v>376</v>
      </c>
    </row>
    <row r="277" spans="1:3" x14ac:dyDescent="0.25">
      <c r="A277" s="1" t="s">
        <v>251</v>
      </c>
      <c r="B277" s="359"/>
    </row>
    <row r="279" spans="1:3" x14ac:dyDescent="0.25">
      <c r="A279" s="8" t="s">
        <v>252</v>
      </c>
    </row>
    <row r="280" spans="1:3" x14ac:dyDescent="0.25">
      <c r="A280" s="1" t="s">
        <v>253</v>
      </c>
      <c r="B280" s="359" t="s">
        <v>377</v>
      </c>
    </row>
    <row r="281" spans="1:3" x14ac:dyDescent="0.25">
      <c r="A281" s="1" t="s">
        <v>243</v>
      </c>
      <c r="B281" s="359" t="s">
        <v>375</v>
      </c>
      <c r="C281" s="1" t="s">
        <v>376</v>
      </c>
    </row>
    <row r="282" spans="1:3" s="11" customFormat="1" x14ac:dyDescent="0.25"/>
    <row r="283" spans="1:3" s="11" customFormat="1" hidden="1" x14ac:dyDescent="0.25"/>
    <row r="284" spans="1:3" s="11" customFormat="1" hidden="1" x14ac:dyDescent="0.25"/>
    <row r="285" spans="1:3" s="11" customFormat="1" hidden="1" x14ac:dyDescent="0.25"/>
    <row r="286" spans="1:3" hidden="1" x14ac:dyDescent="0.25"/>
    <row r="287" spans="1:3" x14ac:dyDescent="0.25">
      <c r="A287" s="8" t="s">
        <v>255</v>
      </c>
    </row>
    <row r="288" spans="1:3" x14ac:dyDescent="0.25">
      <c r="A288" s="1" t="s">
        <v>243</v>
      </c>
      <c r="B288" s="1" t="s">
        <v>257</v>
      </c>
      <c r="C288" s="1" t="s">
        <v>258</v>
      </c>
    </row>
    <row r="289" spans="1:3" hidden="1" x14ac:dyDescent="0.25">
      <c r="A289" s="1" t="s">
        <v>242</v>
      </c>
      <c r="B289" s="1" t="s">
        <v>256</v>
      </c>
      <c r="C289" s="1" t="s">
        <v>61</v>
      </c>
    </row>
    <row r="291" spans="1:3" x14ac:dyDescent="0.25">
      <c r="A291" s="8" t="s">
        <v>254</v>
      </c>
    </row>
    <row r="292" spans="1:3" x14ac:dyDescent="0.25">
      <c r="A292" s="481" t="s">
        <v>48</v>
      </c>
      <c r="B292" s="481" t="s">
        <v>237</v>
      </c>
      <c r="C292" s="481" t="s">
        <v>258</v>
      </c>
    </row>
    <row r="293" spans="1:3" hidden="1" x14ac:dyDescent="0.25">
      <c r="A293" s="481" t="s">
        <v>201</v>
      </c>
      <c r="B293" s="481" t="s">
        <v>236</v>
      </c>
      <c r="C293" s="481" t="s">
        <v>61</v>
      </c>
    </row>
    <row r="294" spans="1:3" s="11" customFormat="1" x14ac:dyDescent="0.25">
      <c r="A294" s="481" t="s">
        <v>375</v>
      </c>
      <c r="B294" s="481" t="s">
        <v>3744</v>
      </c>
      <c r="C294" s="481" t="s">
        <v>376</v>
      </c>
    </row>
    <row r="296" spans="1:3" x14ac:dyDescent="0.25">
      <c r="A296" s="8" t="s">
        <v>274</v>
      </c>
    </row>
    <row r="297" spans="1:3" x14ac:dyDescent="0.25">
      <c r="A297" s="1" t="s">
        <v>275</v>
      </c>
      <c r="B297" s="359"/>
    </row>
    <row r="299" spans="1:3" x14ac:dyDescent="0.25">
      <c r="A299" s="8" t="s">
        <v>313</v>
      </c>
    </row>
    <row r="300" spans="1:3" x14ac:dyDescent="0.25">
      <c r="A300" s="1" t="s">
        <v>312</v>
      </c>
      <c r="B300"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300">
      <formula1>"TRUE,FALSE"</formula1>
    </dataValidation>
    <dataValidation type="custom" allowBlank="1" showInputMessage="1" showErrorMessage="1" errorTitle="X-Author for Excel" error="Id and Lookup fields are not editable." promptTitle="X-Author for Excel" sqref="G4:G20 C281 C276:C277 G24:G40 G96:H118 G44:G92 E122:E266 C293:C294">
      <formula1>""</formula1>
    </dataValidation>
    <dataValidation type="list" allowBlank="1" showInputMessage="1" showErrorMessage="1" errorTitle="X-Author for Excel" error="Please select a value from the drop-down." promptTitle="X-Author for Excel" sqref="B297">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342"/>
  <sheetViews>
    <sheetView workbookViewId="0">
      <selection activeCell="K1" sqref="K1"/>
    </sheetView>
  </sheetViews>
  <sheetFormatPr defaultColWidth="8.69921875" defaultRowHeight="13.2" x14ac:dyDescent="0.25"/>
  <cols>
    <col min="1" max="1" width="19.3984375" style="11" customWidth="1"/>
    <col min="2" max="2" width="28.19921875" style="11" bestFit="1" customWidth="1"/>
    <col min="3" max="3" width="8.69921875" style="11"/>
    <col min="4" max="4" width="7.19921875" style="11" customWidth="1"/>
    <col min="5" max="16384" width="8.69921875" style="11"/>
  </cols>
  <sheetData>
    <row r="1" spans="1:7" x14ac:dyDescent="0.25">
      <c r="A1" s="11" t="s">
        <v>305</v>
      </c>
    </row>
    <row r="4" spans="1:7" x14ac:dyDescent="0.25">
      <c r="A4" s="8" t="s">
        <v>120</v>
      </c>
    </row>
    <row r="5" spans="1:7" x14ac:dyDescent="0.25">
      <c r="B5" s="481" t="s">
        <v>117</v>
      </c>
      <c r="C5" s="481"/>
      <c r="D5" s="481" t="s">
        <v>57</v>
      </c>
      <c r="E5" s="481"/>
      <c r="F5" s="481"/>
      <c r="G5" s="481" t="s">
        <v>62</v>
      </c>
    </row>
    <row r="6" spans="1:7" hidden="1" x14ac:dyDescent="0.25">
      <c r="B6" s="481" t="s">
        <v>116</v>
      </c>
      <c r="C6" s="481"/>
      <c r="D6" s="482" t="s">
        <v>87</v>
      </c>
      <c r="E6" s="481"/>
      <c r="F6" s="481"/>
      <c r="G6" s="481" t="s">
        <v>61</v>
      </c>
    </row>
    <row r="7" spans="1:7" x14ac:dyDescent="0.25">
      <c r="B7" s="481" t="s">
        <v>3754</v>
      </c>
      <c r="C7" s="481"/>
      <c r="D7" s="482" t="s">
        <v>3755</v>
      </c>
      <c r="E7" s="481"/>
      <c r="F7" s="481"/>
      <c r="G7" s="481" t="s">
        <v>3756</v>
      </c>
    </row>
    <row r="8" spans="1:7" x14ac:dyDescent="0.25">
      <c r="B8" s="481" t="s">
        <v>3757</v>
      </c>
      <c r="C8" s="481"/>
      <c r="D8" s="482" t="s">
        <v>3758</v>
      </c>
      <c r="E8" s="481"/>
      <c r="F8" s="481"/>
      <c r="G8" s="481" t="s">
        <v>3759</v>
      </c>
    </row>
    <row r="9" spans="1:7" x14ac:dyDescent="0.25">
      <c r="B9" s="481" t="s">
        <v>3760</v>
      </c>
      <c r="C9" s="481"/>
      <c r="D9" s="482" t="s">
        <v>3761</v>
      </c>
      <c r="E9" s="481"/>
      <c r="F9" s="481"/>
      <c r="G9" s="481" t="s">
        <v>3762</v>
      </c>
    </row>
    <row r="10" spans="1:7" x14ac:dyDescent="0.25">
      <c r="B10" s="481" t="s">
        <v>2426</v>
      </c>
      <c r="C10" s="481"/>
      <c r="D10" s="482" t="s">
        <v>2427</v>
      </c>
      <c r="E10" s="481"/>
      <c r="F10" s="481"/>
      <c r="G10" s="481" t="s">
        <v>3763</v>
      </c>
    </row>
    <row r="11" spans="1:7" x14ac:dyDescent="0.25">
      <c r="B11" s="481" t="s">
        <v>3764</v>
      </c>
      <c r="C11" s="481"/>
      <c r="D11" s="482" t="s">
        <v>3765</v>
      </c>
      <c r="E11" s="481"/>
      <c r="F11" s="481"/>
      <c r="G11" s="481" t="s">
        <v>3766</v>
      </c>
    </row>
    <row r="12" spans="1:7" x14ac:dyDescent="0.25">
      <c r="B12" s="481" t="s">
        <v>382</v>
      </c>
      <c r="C12" s="481"/>
      <c r="D12" s="482" t="s">
        <v>2432</v>
      </c>
      <c r="E12" s="481"/>
      <c r="F12" s="481"/>
      <c r="G12" s="481" t="s">
        <v>3767</v>
      </c>
    </row>
    <row r="13" spans="1:7" x14ac:dyDescent="0.25">
      <c r="B13" s="481" t="s">
        <v>3768</v>
      </c>
      <c r="C13" s="481"/>
      <c r="D13" s="482" t="s">
        <v>3769</v>
      </c>
      <c r="E13" s="481"/>
      <c r="F13" s="481"/>
      <c r="G13" s="481" t="s">
        <v>3770</v>
      </c>
    </row>
    <row r="14" spans="1:7" x14ac:dyDescent="0.25">
      <c r="B14" s="481" t="s">
        <v>3771</v>
      </c>
      <c r="C14" s="481"/>
      <c r="D14" s="482" t="s">
        <v>3772</v>
      </c>
      <c r="E14" s="481"/>
      <c r="F14" s="481"/>
      <c r="G14" s="481" t="s">
        <v>3773</v>
      </c>
    </row>
    <row r="15" spans="1:7" x14ac:dyDescent="0.25">
      <c r="B15" s="481" t="s">
        <v>388</v>
      </c>
      <c r="C15" s="481"/>
      <c r="D15" s="482" t="s">
        <v>2116</v>
      </c>
      <c r="E15" s="481"/>
      <c r="F15" s="481"/>
      <c r="G15" s="481" t="s">
        <v>3774</v>
      </c>
    </row>
    <row r="16" spans="1:7" x14ac:dyDescent="0.25">
      <c r="B16" s="481" t="s">
        <v>2429</v>
      </c>
      <c r="C16" s="481"/>
      <c r="D16" s="482" t="s">
        <v>2430</v>
      </c>
      <c r="E16" s="481"/>
      <c r="F16" s="481"/>
      <c r="G16" s="481" t="s">
        <v>3775</v>
      </c>
    </row>
    <row r="17" spans="1:7" x14ac:dyDescent="0.25">
      <c r="B17" s="481" t="s">
        <v>2150</v>
      </c>
      <c r="C17" s="481"/>
      <c r="D17" s="482" t="s">
        <v>2151</v>
      </c>
      <c r="E17" s="481"/>
      <c r="F17" s="481"/>
      <c r="G17" s="481" t="s">
        <v>3776</v>
      </c>
    </row>
    <row r="18" spans="1:7" x14ac:dyDescent="0.25">
      <c r="B18" s="481" t="s">
        <v>2122</v>
      </c>
      <c r="C18" s="481"/>
      <c r="D18" s="482" t="s">
        <v>2123</v>
      </c>
      <c r="E18" s="481"/>
      <c r="F18" s="481"/>
      <c r="G18" s="481" t="s">
        <v>3777</v>
      </c>
    </row>
    <row r="19" spans="1:7" x14ac:dyDescent="0.25">
      <c r="B19" s="481" t="s">
        <v>393</v>
      </c>
      <c r="C19" s="481"/>
      <c r="D19" s="482" t="s">
        <v>2126</v>
      </c>
      <c r="E19" s="481"/>
      <c r="F19" s="481"/>
      <c r="G19" s="481" t="s">
        <v>3778</v>
      </c>
    </row>
    <row r="20" spans="1:7" x14ac:dyDescent="0.25">
      <c r="B20" s="481" t="s">
        <v>2129</v>
      </c>
      <c r="C20" s="481"/>
      <c r="D20" s="482" t="s">
        <v>2130</v>
      </c>
      <c r="E20" s="481"/>
      <c r="F20" s="481"/>
      <c r="G20" s="481" t="s">
        <v>3779</v>
      </c>
    </row>
    <row r="21" spans="1:7" x14ac:dyDescent="0.25">
      <c r="B21" s="481" t="s">
        <v>2435</v>
      </c>
      <c r="C21" s="481"/>
      <c r="D21" s="482" t="s">
        <v>2436</v>
      </c>
      <c r="E21" s="481"/>
      <c r="F21" s="481"/>
      <c r="G21" s="481" t="s">
        <v>3780</v>
      </c>
    </row>
    <row r="22" spans="1:7" x14ac:dyDescent="0.25">
      <c r="B22" s="481" t="s">
        <v>400</v>
      </c>
      <c r="C22" s="481"/>
      <c r="D22" s="482" t="s">
        <v>2440</v>
      </c>
      <c r="E22" s="481"/>
      <c r="F22" s="481"/>
      <c r="G22" s="481" t="s">
        <v>3781</v>
      </c>
    </row>
    <row r="23" spans="1:7" x14ac:dyDescent="0.25">
      <c r="B23" s="481" t="s">
        <v>2441</v>
      </c>
      <c r="C23" s="481"/>
      <c r="D23" s="482" t="s">
        <v>2442</v>
      </c>
      <c r="E23" s="481"/>
      <c r="F23" s="481"/>
      <c r="G23" s="481" t="s">
        <v>3782</v>
      </c>
    </row>
    <row r="24" spans="1:7" x14ac:dyDescent="0.25">
      <c r="B24" s="481" t="s">
        <v>2444</v>
      </c>
      <c r="C24" s="481"/>
      <c r="D24" s="482" t="s">
        <v>2445</v>
      </c>
      <c r="E24" s="481"/>
      <c r="F24" s="481"/>
      <c r="G24" s="481" t="s">
        <v>3783</v>
      </c>
    </row>
    <row r="25" spans="1:7" x14ac:dyDescent="0.25">
      <c r="B25" s="481" t="s">
        <v>2447</v>
      </c>
      <c r="C25" s="481"/>
      <c r="D25" s="482" t="s">
        <v>2448</v>
      </c>
      <c r="E25" s="481"/>
      <c r="F25" s="481"/>
      <c r="G25" s="481" t="s">
        <v>3784</v>
      </c>
    </row>
    <row r="26" spans="1:7" x14ac:dyDescent="0.25">
      <c r="B26" s="481" t="s">
        <v>2212</v>
      </c>
      <c r="C26" s="481"/>
      <c r="D26" s="482" t="s">
        <v>2213</v>
      </c>
      <c r="E26" s="481"/>
      <c r="F26" s="481"/>
      <c r="G26" s="481" t="s">
        <v>3785</v>
      </c>
    </row>
    <row r="27" spans="1:7" x14ac:dyDescent="0.25">
      <c r="B27" s="481" t="s">
        <v>2191</v>
      </c>
      <c r="C27" s="481"/>
      <c r="D27" s="482" t="s">
        <v>2192</v>
      </c>
      <c r="E27" s="481"/>
      <c r="F27" s="481"/>
      <c r="G27" s="481" t="s">
        <v>3786</v>
      </c>
    </row>
    <row r="28" spans="1:7" x14ac:dyDescent="0.25">
      <c r="B28" s="481" t="s">
        <v>2452</v>
      </c>
      <c r="C28" s="481"/>
      <c r="D28" s="482" t="s">
        <v>2453</v>
      </c>
      <c r="E28" s="481"/>
      <c r="F28" s="481"/>
      <c r="G28" s="481" t="s">
        <v>3787</v>
      </c>
    </row>
    <row r="32" spans="1:7" x14ac:dyDescent="0.25">
      <c r="A32" s="8" t="s">
        <v>121</v>
      </c>
    </row>
    <row r="33" spans="2:7" x14ac:dyDescent="0.25">
      <c r="B33" s="481" t="s">
        <v>117</v>
      </c>
      <c r="C33" s="481"/>
      <c r="D33" s="481" t="s">
        <v>57</v>
      </c>
      <c r="E33" s="481"/>
      <c r="F33" s="481"/>
      <c r="G33" s="481" t="s">
        <v>62</v>
      </c>
    </row>
    <row r="34" spans="2:7" hidden="1" x14ac:dyDescent="0.25">
      <c r="B34" s="481" t="s">
        <v>116</v>
      </c>
      <c r="C34" s="481"/>
      <c r="D34" s="482" t="s">
        <v>87</v>
      </c>
      <c r="E34" s="481"/>
      <c r="F34" s="481"/>
      <c r="G34" s="481" t="s">
        <v>61</v>
      </c>
    </row>
    <row r="35" spans="2:7" x14ac:dyDescent="0.25">
      <c r="B35" s="481" t="s">
        <v>732</v>
      </c>
      <c r="C35" s="481"/>
      <c r="D35" s="482" t="s">
        <v>2222</v>
      </c>
      <c r="E35" s="481"/>
      <c r="F35" s="481"/>
      <c r="G35" s="481" t="s">
        <v>3788</v>
      </c>
    </row>
    <row r="36" spans="2:7" x14ac:dyDescent="0.25">
      <c r="B36" s="481" t="s">
        <v>3789</v>
      </c>
      <c r="C36" s="481"/>
      <c r="D36" s="482" t="s">
        <v>3790</v>
      </c>
      <c r="E36" s="481"/>
      <c r="F36" s="481"/>
      <c r="G36" s="481" t="s">
        <v>3791</v>
      </c>
    </row>
    <row r="37" spans="2:7" x14ac:dyDescent="0.25">
      <c r="B37" s="481" t="s">
        <v>3792</v>
      </c>
      <c r="C37" s="481"/>
      <c r="D37" s="482" t="s">
        <v>3793</v>
      </c>
      <c r="E37" s="481"/>
      <c r="F37" s="481"/>
      <c r="G37" s="481" t="s">
        <v>3794</v>
      </c>
    </row>
    <row r="38" spans="2:7" x14ac:dyDescent="0.25">
      <c r="B38" s="481" t="s">
        <v>739</v>
      </c>
      <c r="C38" s="481"/>
      <c r="D38" s="482" t="s">
        <v>2234</v>
      </c>
      <c r="E38" s="481"/>
      <c r="F38" s="481"/>
      <c r="G38" s="481" t="s">
        <v>3795</v>
      </c>
    </row>
    <row r="39" spans="2:7" x14ac:dyDescent="0.25">
      <c r="B39" s="481" t="s">
        <v>3796</v>
      </c>
      <c r="C39" s="481"/>
      <c r="D39" s="482" t="s">
        <v>3797</v>
      </c>
      <c r="E39" s="481"/>
      <c r="F39" s="481"/>
      <c r="G39" s="481" t="s">
        <v>3798</v>
      </c>
    </row>
    <row r="40" spans="2:7" x14ac:dyDescent="0.25">
      <c r="B40" s="481" t="s">
        <v>743</v>
      </c>
      <c r="C40" s="481"/>
      <c r="D40" s="482" t="s">
        <v>2237</v>
      </c>
      <c r="E40" s="481"/>
      <c r="F40" s="481"/>
      <c r="G40" s="481" t="s">
        <v>3799</v>
      </c>
    </row>
    <row r="41" spans="2:7" x14ac:dyDescent="0.25">
      <c r="B41" s="481" t="s">
        <v>2242</v>
      </c>
      <c r="C41" s="481"/>
      <c r="D41" s="482" t="s">
        <v>2243</v>
      </c>
      <c r="E41" s="481"/>
      <c r="F41" s="481"/>
      <c r="G41" s="481" t="s">
        <v>3800</v>
      </c>
    </row>
    <row r="42" spans="2:7" x14ac:dyDescent="0.25">
      <c r="B42" s="481" t="s">
        <v>2463</v>
      </c>
      <c r="C42" s="481"/>
      <c r="D42" s="482" t="s">
        <v>2464</v>
      </c>
      <c r="E42" s="481"/>
      <c r="F42" s="481"/>
      <c r="G42" s="481" t="s">
        <v>3801</v>
      </c>
    </row>
    <row r="43" spans="2:7" x14ac:dyDescent="0.25">
      <c r="B43" s="481" t="s">
        <v>3802</v>
      </c>
      <c r="C43" s="481"/>
      <c r="D43" s="482" t="s">
        <v>3803</v>
      </c>
      <c r="E43" s="481"/>
      <c r="F43" s="481"/>
      <c r="G43" s="481" t="s">
        <v>3804</v>
      </c>
    </row>
    <row r="44" spans="2:7" x14ac:dyDescent="0.25">
      <c r="B44" s="481" t="s">
        <v>2466</v>
      </c>
      <c r="C44" s="481"/>
      <c r="D44" s="482" t="s">
        <v>2467</v>
      </c>
      <c r="E44" s="481"/>
      <c r="F44" s="481"/>
      <c r="G44" s="481" t="s">
        <v>3805</v>
      </c>
    </row>
    <row r="45" spans="2:7" x14ac:dyDescent="0.25">
      <c r="B45" s="481" t="s">
        <v>2469</v>
      </c>
      <c r="C45" s="481"/>
      <c r="D45" s="482" t="s">
        <v>2470</v>
      </c>
      <c r="E45" s="481"/>
      <c r="F45" s="481"/>
      <c r="G45" s="481" t="s">
        <v>3806</v>
      </c>
    </row>
    <row r="46" spans="2:7" x14ac:dyDescent="0.25">
      <c r="B46" s="481" t="s">
        <v>2457</v>
      </c>
      <c r="C46" s="481"/>
      <c r="D46" s="482" t="s">
        <v>2458</v>
      </c>
      <c r="E46" s="481"/>
      <c r="F46" s="481"/>
      <c r="G46" s="481" t="s">
        <v>3807</v>
      </c>
    </row>
    <row r="47" spans="2:7" x14ac:dyDescent="0.25">
      <c r="B47" s="481" t="s">
        <v>3808</v>
      </c>
      <c r="C47" s="481"/>
      <c r="D47" s="482" t="s">
        <v>3809</v>
      </c>
      <c r="E47" s="481"/>
      <c r="F47" s="481"/>
      <c r="G47" s="481" t="s">
        <v>3810</v>
      </c>
    </row>
    <row r="48" spans="2:7" x14ac:dyDescent="0.25">
      <c r="B48" s="481" t="s">
        <v>3811</v>
      </c>
      <c r="C48" s="481"/>
      <c r="D48" s="482" t="s">
        <v>3812</v>
      </c>
      <c r="E48" s="481"/>
      <c r="F48" s="481"/>
      <c r="G48" s="481" t="s">
        <v>3813</v>
      </c>
    </row>
    <row r="49" spans="1:7" x14ac:dyDescent="0.25">
      <c r="B49" s="481" t="s">
        <v>735</v>
      </c>
      <c r="C49" s="481"/>
      <c r="D49" s="482" t="s">
        <v>2472</v>
      </c>
      <c r="E49" s="481"/>
      <c r="F49" s="481"/>
      <c r="G49" s="481" t="s">
        <v>3814</v>
      </c>
    </row>
    <row r="50" spans="1:7" x14ac:dyDescent="0.25">
      <c r="B50" s="481" t="s">
        <v>2260</v>
      </c>
      <c r="C50" s="481"/>
      <c r="D50" s="482" t="s">
        <v>2261</v>
      </c>
      <c r="E50" s="481"/>
      <c r="F50" s="481"/>
      <c r="G50" s="481" t="s">
        <v>3815</v>
      </c>
    </row>
    <row r="51" spans="1:7" x14ac:dyDescent="0.25">
      <c r="B51" s="481" t="s">
        <v>2264</v>
      </c>
      <c r="C51" s="481"/>
      <c r="D51" s="482" t="s">
        <v>2265</v>
      </c>
      <c r="E51" s="481"/>
      <c r="F51" s="481"/>
      <c r="G51" s="481" t="s">
        <v>3816</v>
      </c>
    </row>
    <row r="52" spans="1:7" x14ac:dyDescent="0.25">
      <c r="B52" s="481" t="s">
        <v>2270</v>
      </c>
      <c r="C52" s="481"/>
      <c r="D52" s="482" t="s">
        <v>2271</v>
      </c>
      <c r="E52" s="481"/>
      <c r="F52" s="481"/>
      <c r="G52" s="481" t="s">
        <v>3817</v>
      </c>
    </row>
    <row r="53" spans="1:7" x14ac:dyDescent="0.25">
      <c r="B53" s="481" t="s">
        <v>748</v>
      </c>
      <c r="C53" s="481"/>
      <c r="D53" s="482" t="s">
        <v>2476</v>
      </c>
      <c r="E53" s="481"/>
      <c r="F53" s="481"/>
      <c r="G53" s="481" t="s">
        <v>3818</v>
      </c>
    </row>
    <row r="54" spans="1:7" x14ac:dyDescent="0.25">
      <c r="B54" s="481" t="s">
        <v>2477</v>
      </c>
      <c r="C54" s="481"/>
      <c r="D54" s="482" t="s">
        <v>2478</v>
      </c>
      <c r="E54" s="481"/>
      <c r="F54" s="481"/>
      <c r="G54" s="481" t="s">
        <v>3819</v>
      </c>
    </row>
    <row r="55" spans="1:7" x14ac:dyDescent="0.25">
      <c r="B55" s="481" t="s">
        <v>2480</v>
      </c>
      <c r="C55" s="481"/>
      <c r="D55" s="482" t="s">
        <v>2481</v>
      </c>
      <c r="E55" s="481"/>
      <c r="F55" s="481"/>
      <c r="G55" s="481" t="s">
        <v>3820</v>
      </c>
    </row>
    <row r="56" spans="1:7" x14ac:dyDescent="0.25">
      <c r="B56" s="481" t="s">
        <v>2483</v>
      </c>
      <c r="C56" s="481"/>
      <c r="D56" s="482" t="s">
        <v>2484</v>
      </c>
      <c r="E56" s="481"/>
      <c r="F56" s="481"/>
      <c r="G56" s="481" t="s">
        <v>3821</v>
      </c>
    </row>
    <row r="59" spans="1:7" x14ac:dyDescent="0.25">
      <c r="A59" s="8" t="s">
        <v>306</v>
      </c>
    </row>
    <row r="60" spans="1:7" x14ac:dyDescent="0.25">
      <c r="B60" s="481" t="s">
        <v>271</v>
      </c>
      <c r="C60" s="481"/>
      <c r="D60" s="481" t="s">
        <v>57</v>
      </c>
      <c r="E60" s="481"/>
      <c r="F60" s="481"/>
      <c r="G60" s="481" t="s">
        <v>62</v>
      </c>
    </row>
    <row r="61" spans="1:7" hidden="1" x14ac:dyDescent="0.25">
      <c r="B61" s="481" t="s">
        <v>122</v>
      </c>
      <c r="C61" s="481"/>
      <c r="D61" s="482" t="s">
        <v>87</v>
      </c>
      <c r="E61" s="481"/>
      <c r="F61" s="481"/>
      <c r="G61" s="481" t="s">
        <v>61</v>
      </c>
    </row>
    <row r="62" spans="1:7" x14ac:dyDescent="0.25">
      <c r="B62" s="481" t="s">
        <v>3822</v>
      </c>
      <c r="C62" s="481"/>
      <c r="D62" s="482" t="s">
        <v>3823</v>
      </c>
      <c r="E62" s="481"/>
      <c r="F62" s="481"/>
      <c r="G62" s="481" t="s">
        <v>3824</v>
      </c>
    </row>
    <row r="63" spans="1:7" x14ac:dyDescent="0.25">
      <c r="B63" s="481" t="s">
        <v>561</v>
      </c>
      <c r="C63" s="481"/>
      <c r="D63" s="482" t="s">
        <v>2492</v>
      </c>
      <c r="E63" s="481"/>
      <c r="F63" s="481"/>
      <c r="G63" s="481" t="s">
        <v>2493</v>
      </c>
    </row>
    <row r="64" spans="1:7" x14ac:dyDescent="0.25">
      <c r="B64" s="481" t="s">
        <v>2489</v>
      </c>
      <c r="C64" s="481"/>
      <c r="D64" s="482" t="s">
        <v>2488</v>
      </c>
      <c r="E64" s="481"/>
      <c r="F64" s="481"/>
      <c r="G64" s="481" t="s">
        <v>2490</v>
      </c>
    </row>
    <row r="65" spans="2:7" x14ac:dyDescent="0.25">
      <c r="B65" s="481" t="s">
        <v>564</v>
      </c>
      <c r="C65" s="481"/>
      <c r="D65" s="482" t="s">
        <v>2518</v>
      </c>
      <c r="E65" s="481"/>
      <c r="F65" s="481"/>
      <c r="G65" s="481" t="s">
        <v>2519</v>
      </c>
    </row>
    <row r="66" spans="2:7" x14ac:dyDescent="0.25">
      <c r="B66" s="481" t="s">
        <v>2515</v>
      </c>
      <c r="C66" s="481"/>
      <c r="D66" s="482" t="s">
        <v>2514</v>
      </c>
      <c r="E66" s="481"/>
      <c r="F66" s="481"/>
      <c r="G66" s="481" t="s">
        <v>2516</v>
      </c>
    </row>
    <row r="67" spans="2:7" x14ac:dyDescent="0.25">
      <c r="B67" s="481" t="s">
        <v>2511</v>
      </c>
      <c r="C67" s="481"/>
      <c r="D67" s="482" t="s">
        <v>2510</v>
      </c>
      <c r="E67" s="481"/>
      <c r="F67" s="481"/>
      <c r="G67" s="481" t="s">
        <v>2512</v>
      </c>
    </row>
    <row r="68" spans="2:7" x14ac:dyDescent="0.25">
      <c r="B68" s="481" t="s">
        <v>549</v>
      </c>
      <c r="C68" s="481"/>
      <c r="D68" s="482" t="s">
        <v>2508</v>
      </c>
      <c r="E68" s="481"/>
      <c r="F68" s="481"/>
      <c r="G68" s="481" t="s">
        <v>2509</v>
      </c>
    </row>
    <row r="69" spans="2:7" x14ac:dyDescent="0.25">
      <c r="B69" s="481" t="s">
        <v>552</v>
      </c>
      <c r="C69" s="481"/>
      <c r="D69" s="482" t="s">
        <v>2556</v>
      </c>
      <c r="E69" s="481"/>
      <c r="F69" s="481"/>
      <c r="G69" s="481" t="s">
        <v>2557</v>
      </c>
    </row>
    <row r="70" spans="2:7" x14ac:dyDescent="0.25">
      <c r="B70" s="481" t="s">
        <v>555</v>
      </c>
      <c r="C70" s="481"/>
      <c r="D70" s="482" t="s">
        <v>2554</v>
      </c>
      <c r="E70" s="481"/>
      <c r="F70" s="481"/>
      <c r="G70" s="481" t="s">
        <v>2555</v>
      </c>
    </row>
    <row r="71" spans="2:7" x14ac:dyDescent="0.25">
      <c r="B71" s="481" t="s">
        <v>2543</v>
      </c>
      <c r="C71" s="481"/>
      <c r="D71" s="482" t="s">
        <v>2542</v>
      </c>
      <c r="E71" s="481"/>
      <c r="F71" s="481"/>
      <c r="G71" s="481" t="s">
        <v>2544</v>
      </c>
    </row>
    <row r="72" spans="2:7" x14ac:dyDescent="0.25">
      <c r="B72" s="481" t="s">
        <v>2539</v>
      </c>
      <c r="C72" s="481"/>
      <c r="D72" s="482" t="s">
        <v>2538</v>
      </c>
      <c r="E72" s="481"/>
      <c r="F72" s="481"/>
      <c r="G72" s="481" t="s">
        <v>2540</v>
      </c>
    </row>
    <row r="73" spans="2:7" x14ac:dyDescent="0.25">
      <c r="B73" s="481" t="s">
        <v>2551</v>
      </c>
      <c r="C73" s="481"/>
      <c r="D73" s="482" t="s">
        <v>2550</v>
      </c>
      <c r="E73" s="481"/>
      <c r="F73" s="481"/>
      <c r="G73" s="481" t="s">
        <v>2552</v>
      </c>
    </row>
    <row r="74" spans="2:7" x14ac:dyDescent="0.25">
      <c r="B74" s="481" t="s">
        <v>3825</v>
      </c>
      <c r="C74" s="481"/>
      <c r="D74" s="482" t="s">
        <v>3826</v>
      </c>
      <c r="E74" s="481"/>
      <c r="F74" s="481"/>
      <c r="G74" s="481" t="s">
        <v>3827</v>
      </c>
    </row>
    <row r="75" spans="2:7" x14ac:dyDescent="0.25">
      <c r="B75" s="481" t="s">
        <v>3828</v>
      </c>
      <c r="C75" s="481"/>
      <c r="D75" s="482" t="s">
        <v>3829</v>
      </c>
      <c r="E75" s="481"/>
      <c r="F75" s="481"/>
      <c r="G75" s="481" t="s">
        <v>3830</v>
      </c>
    </row>
    <row r="76" spans="2:7" x14ac:dyDescent="0.25">
      <c r="B76" s="481" t="s">
        <v>2533</v>
      </c>
      <c r="C76" s="481"/>
      <c r="D76" s="482" t="s">
        <v>2532</v>
      </c>
      <c r="E76" s="481"/>
      <c r="F76" s="481"/>
      <c r="G76" s="481" t="s">
        <v>2534</v>
      </c>
    </row>
    <row r="77" spans="2:7" x14ac:dyDescent="0.25">
      <c r="B77" s="481" t="s">
        <v>3831</v>
      </c>
      <c r="C77" s="481"/>
      <c r="D77" s="482" t="s">
        <v>3832</v>
      </c>
      <c r="E77" s="481"/>
      <c r="F77" s="481"/>
      <c r="G77" s="481" t="s">
        <v>3833</v>
      </c>
    </row>
    <row r="78" spans="2:7" x14ac:dyDescent="0.25">
      <c r="B78" s="481" t="s">
        <v>2529</v>
      </c>
      <c r="C78" s="481"/>
      <c r="D78" s="482" t="s">
        <v>2528</v>
      </c>
      <c r="E78" s="481"/>
      <c r="F78" s="481"/>
      <c r="G78" s="481" t="s">
        <v>2530</v>
      </c>
    </row>
    <row r="79" spans="2:7" x14ac:dyDescent="0.25">
      <c r="B79" s="481" t="s">
        <v>571</v>
      </c>
      <c r="C79" s="481"/>
      <c r="D79" s="482" t="s">
        <v>2536</v>
      </c>
      <c r="E79" s="481"/>
      <c r="F79" s="481"/>
      <c r="G79" s="481" t="s">
        <v>2537</v>
      </c>
    </row>
    <row r="80" spans="2:7" x14ac:dyDescent="0.25">
      <c r="B80" s="481" t="s">
        <v>2521</v>
      </c>
      <c r="C80" s="481"/>
      <c r="D80" s="482" t="s">
        <v>2520</v>
      </c>
      <c r="E80" s="481"/>
      <c r="F80" s="481"/>
      <c r="G80" s="481" t="s">
        <v>2522</v>
      </c>
    </row>
    <row r="81" spans="1:7" x14ac:dyDescent="0.25">
      <c r="B81" s="481" t="s">
        <v>2505</v>
      </c>
      <c r="C81" s="481"/>
      <c r="D81" s="482" t="s">
        <v>2504</v>
      </c>
      <c r="E81" s="481"/>
      <c r="F81" s="481"/>
      <c r="G81" s="481" t="s">
        <v>2506</v>
      </c>
    </row>
    <row r="82" spans="1:7" x14ac:dyDescent="0.25">
      <c r="B82" s="481" t="s">
        <v>3834</v>
      </c>
      <c r="C82" s="481"/>
      <c r="D82" s="482" t="s">
        <v>3835</v>
      </c>
      <c r="E82" s="481"/>
      <c r="F82" s="481"/>
      <c r="G82" s="481" t="s">
        <v>3836</v>
      </c>
    </row>
    <row r="83" spans="1:7" x14ac:dyDescent="0.25">
      <c r="B83" s="481" t="s">
        <v>2495</v>
      </c>
      <c r="C83" s="481"/>
      <c r="D83" s="482" t="s">
        <v>2494</v>
      </c>
      <c r="E83" s="481"/>
      <c r="F83" s="481"/>
      <c r="G83" s="481" t="s">
        <v>2496</v>
      </c>
    </row>
    <row r="84" spans="1:7" x14ac:dyDescent="0.25">
      <c r="B84" s="481" t="s">
        <v>2499</v>
      </c>
      <c r="C84" s="481"/>
      <c r="D84" s="482" t="s">
        <v>2498</v>
      </c>
      <c r="E84" s="481"/>
      <c r="F84" s="481"/>
      <c r="G84" s="481" t="s">
        <v>2500</v>
      </c>
    </row>
    <row r="85" spans="1:7" x14ac:dyDescent="0.25">
      <c r="B85" s="481" t="s">
        <v>546</v>
      </c>
      <c r="C85" s="481"/>
      <c r="D85" s="482" t="s">
        <v>2502</v>
      </c>
      <c r="E85" s="481"/>
      <c r="F85" s="481"/>
      <c r="G85" s="481" t="s">
        <v>2503</v>
      </c>
    </row>
    <row r="86" spans="1:7" x14ac:dyDescent="0.25">
      <c r="B86" s="481" t="s">
        <v>558</v>
      </c>
      <c r="C86" s="481"/>
      <c r="D86" s="482" t="s">
        <v>2486</v>
      </c>
      <c r="E86" s="481"/>
      <c r="F86" s="481"/>
      <c r="G86" s="481" t="s">
        <v>2487</v>
      </c>
    </row>
    <row r="87" spans="1:7" x14ac:dyDescent="0.25">
      <c r="B87" s="481" t="s">
        <v>2525</v>
      </c>
      <c r="C87" s="481"/>
      <c r="D87" s="482" t="s">
        <v>2524</v>
      </c>
      <c r="E87" s="481"/>
      <c r="F87" s="481"/>
      <c r="G87" s="481" t="s">
        <v>2526</v>
      </c>
    </row>
    <row r="88" spans="1:7" x14ac:dyDescent="0.25">
      <c r="B88" s="481" t="s">
        <v>2547</v>
      </c>
      <c r="C88" s="481"/>
      <c r="D88" s="482" t="s">
        <v>2546</v>
      </c>
      <c r="E88" s="481"/>
      <c r="F88" s="481"/>
      <c r="G88" s="481" t="s">
        <v>2548</v>
      </c>
    </row>
    <row r="92" spans="1:7" x14ac:dyDescent="0.25">
      <c r="A92" s="8" t="s">
        <v>172</v>
      </c>
    </row>
    <row r="93" spans="1:7" x14ac:dyDescent="0.25">
      <c r="B93" s="481" t="s">
        <v>140</v>
      </c>
      <c r="C93" s="481"/>
      <c r="D93" s="481" t="s">
        <v>57</v>
      </c>
      <c r="E93" s="481"/>
      <c r="F93" s="481"/>
      <c r="G93" s="481" t="s">
        <v>62</v>
      </c>
    </row>
    <row r="94" spans="1:7" hidden="1" x14ac:dyDescent="0.25">
      <c r="B94" s="482" t="s">
        <v>105</v>
      </c>
      <c r="C94" s="481"/>
      <c r="D94" s="482" t="s">
        <v>87</v>
      </c>
      <c r="E94" s="481"/>
      <c r="F94" s="481"/>
      <c r="G94" s="481" t="s">
        <v>61</v>
      </c>
    </row>
    <row r="95" spans="1:7" x14ac:dyDescent="0.25">
      <c r="B95" s="482" t="s">
        <v>3837</v>
      </c>
      <c r="C95" s="481"/>
      <c r="D95" s="482" t="s">
        <v>3838</v>
      </c>
      <c r="E95" s="481"/>
      <c r="F95" s="481"/>
      <c r="G95" s="481" t="s">
        <v>3839</v>
      </c>
    </row>
    <row r="96" spans="1:7" x14ac:dyDescent="0.25">
      <c r="B96" s="482" t="s">
        <v>3840</v>
      </c>
      <c r="C96" s="481"/>
      <c r="D96" s="482" t="s">
        <v>3841</v>
      </c>
      <c r="E96" s="481"/>
      <c r="F96" s="481"/>
      <c r="G96" s="481" t="s">
        <v>3842</v>
      </c>
    </row>
    <row r="97" spans="2:7" x14ac:dyDescent="0.25">
      <c r="B97" s="482" t="s">
        <v>796</v>
      </c>
      <c r="C97" s="481"/>
      <c r="D97" s="482" t="s">
        <v>2567</v>
      </c>
      <c r="E97" s="481"/>
      <c r="F97" s="481"/>
      <c r="G97" s="481" t="s">
        <v>795</v>
      </c>
    </row>
    <row r="98" spans="2:7" x14ac:dyDescent="0.25">
      <c r="B98" s="482" t="s">
        <v>3843</v>
      </c>
      <c r="C98" s="481"/>
      <c r="D98" s="482" t="s">
        <v>3844</v>
      </c>
      <c r="E98" s="481"/>
      <c r="F98" s="481"/>
      <c r="G98" s="481" t="s">
        <v>3845</v>
      </c>
    </row>
    <row r="99" spans="2:7" x14ac:dyDescent="0.25">
      <c r="B99" s="482" t="s">
        <v>802</v>
      </c>
      <c r="C99" s="481"/>
      <c r="D99" s="482" t="s">
        <v>2568</v>
      </c>
      <c r="E99" s="481"/>
      <c r="F99" s="481"/>
      <c r="G99" s="481" t="s">
        <v>801</v>
      </c>
    </row>
    <row r="100" spans="2:7" x14ac:dyDescent="0.25">
      <c r="B100" s="482" t="s">
        <v>2572</v>
      </c>
      <c r="C100" s="481"/>
      <c r="D100" s="482" t="s">
        <v>2573</v>
      </c>
      <c r="E100" s="481"/>
      <c r="F100" s="481"/>
      <c r="G100" s="481" t="s">
        <v>2574</v>
      </c>
    </row>
    <row r="101" spans="2:7" x14ac:dyDescent="0.25">
      <c r="B101" s="482" t="s">
        <v>3846</v>
      </c>
      <c r="C101" s="481"/>
      <c r="D101" s="482" t="s">
        <v>3847</v>
      </c>
      <c r="E101" s="481"/>
      <c r="F101" s="481"/>
      <c r="G101" s="481" t="s">
        <v>3848</v>
      </c>
    </row>
    <row r="102" spans="2:7" x14ac:dyDescent="0.25">
      <c r="B102" s="482" t="s">
        <v>2575</v>
      </c>
      <c r="C102" s="481"/>
      <c r="D102" s="482" t="s">
        <v>2576</v>
      </c>
      <c r="E102" s="481"/>
      <c r="F102" s="481"/>
      <c r="G102" s="481" t="s">
        <v>2577</v>
      </c>
    </row>
    <row r="103" spans="2:7" x14ac:dyDescent="0.25">
      <c r="B103" s="482" t="s">
        <v>2578</v>
      </c>
      <c r="C103" s="481"/>
      <c r="D103" s="482" t="s">
        <v>2579</v>
      </c>
      <c r="E103" s="481"/>
      <c r="F103" s="481"/>
      <c r="G103" s="481" t="s">
        <v>2580</v>
      </c>
    </row>
    <row r="104" spans="2:7" x14ac:dyDescent="0.25">
      <c r="B104" s="482" t="s">
        <v>2581</v>
      </c>
      <c r="C104" s="481"/>
      <c r="D104" s="482" t="s">
        <v>2582</v>
      </c>
      <c r="E104" s="481"/>
      <c r="F104" s="481"/>
      <c r="G104" s="481" t="s">
        <v>2583</v>
      </c>
    </row>
    <row r="105" spans="2:7" x14ac:dyDescent="0.25">
      <c r="B105" s="482" t="s">
        <v>2584</v>
      </c>
      <c r="C105" s="481"/>
      <c r="D105" s="482" t="s">
        <v>2585</v>
      </c>
      <c r="E105" s="481"/>
      <c r="F105" s="481"/>
      <c r="G105" s="481" t="s">
        <v>2586</v>
      </c>
    </row>
    <row r="106" spans="2:7" x14ac:dyDescent="0.25">
      <c r="B106" s="482" t="s">
        <v>3849</v>
      </c>
      <c r="C106" s="481"/>
      <c r="D106" s="482" t="s">
        <v>3850</v>
      </c>
      <c r="E106" s="481"/>
      <c r="F106" s="481"/>
      <c r="G106" s="481" t="s">
        <v>3851</v>
      </c>
    </row>
    <row r="107" spans="2:7" x14ac:dyDescent="0.25">
      <c r="B107" s="482" t="s">
        <v>806</v>
      </c>
      <c r="C107" s="481"/>
      <c r="D107" s="482" t="s">
        <v>2587</v>
      </c>
      <c r="E107" s="481"/>
      <c r="F107" s="481"/>
      <c r="G107" s="481" t="s">
        <v>805</v>
      </c>
    </row>
    <row r="108" spans="2:7" x14ac:dyDescent="0.25">
      <c r="B108" s="482" t="s">
        <v>2588</v>
      </c>
      <c r="C108" s="481"/>
      <c r="D108" s="482" t="s">
        <v>2589</v>
      </c>
      <c r="E108" s="481"/>
      <c r="F108" s="481"/>
      <c r="G108" s="481" t="s">
        <v>2590</v>
      </c>
    </row>
    <row r="109" spans="2:7" x14ac:dyDescent="0.25">
      <c r="B109" s="482" t="s">
        <v>766</v>
      </c>
      <c r="C109" s="481"/>
      <c r="D109" s="482" t="s">
        <v>2599</v>
      </c>
      <c r="E109" s="481"/>
      <c r="F109" s="481"/>
      <c r="G109" s="481" t="s">
        <v>765</v>
      </c>
    </row>
    <row r="110" spans="2:7" x14ac:dyDescent="0.25">
      <c r="B110" s="482" t="s">
        <v>3852</v>
      </c>
      <c r="C110" s="481"/>
      <c r="D110" s="482" t="s">
        <v>3853</v>
      </c>
      <c r="E110" s="481"/>
      <c r="F110" s="481"/>
      <c r="G110" s="481" t="s">
        <v>3854</v>
      </c>
    </row>
    <row r="111" spans="2:7" x14ac:dyDescent="0.25">
      <c r="B111" s="482" t="s">
        <v>3855</v>
      </c>
      <c r="C111" s="481"/>
      <c r="D111" s="482" t="s">
        <v>3856</v>
      </c>
      <c r="E111" s="481"/>
      <c r="F111" s="481"/>
      <c r="G111" s="481" t="s">
        <v>3857</v>
      </c>
    </row>
    <row r="112" spans="2:7" x14ac:dyDescent="0.25">
      <c r="B112" s="482" t="s">
        <v>3858</v>
      </c>
      <c r="C112" s="481"/>
      <c r="D112" s="482" t="s">
        <v>3859</v>
      </c>
      <c r="E112" s="481"/>
      <c r="F112" s="481"/>
      <c r="G112" s="481" t="s">
        <v>3860</v>
      </c>
    </row>
    <row r="113" spans="2:7" x14ac:dyDescent="0.25">
      <c r="B113" s="482" t="s">
        <v>778</v>
      </c>
      <c r="C113" s="481"/>
      <c r="D113" s="482" t="s">
        <v>2351</v>
      </c>
      <c r="E113" s="481"/>
      <c r="F113" s="481"/>
      <c r="G113" s="481" t="s">
        <v>777</v>
      </c>
    </row>
    <row r="114" spans="2:7" x14ac:dyDescent="0.25">
      <c r="B114" s="482" t="s">
        <v>2372</v>
      </c>
      <c r="C114" s="481"/>
      <c r="D114" s="482" t="s">
        <v>2373</v>
      </c>
      <c r="E114" s="481"/>
      <c r="F114" s="481"/>
      <c r="G114" s="481" t="s">
        <v>2603</v>
      </c>
    </row>
    <row r="115" spans="2:7" x14ac:dyDescent="0.25">
      <c r="B115" s="482" t="s">
        <v>3861</v>
      </c>
      <c r="C115" s="481"/>
      <c r="D115" s="482" t="s">
        <v>3862</v>
      </c>
      <c r="E115" s="481"/>
      <c r="F115" s="481"/>
      <c r="G115" s="481" t="s">
        <v>3863</v>
      </c>
    </row>
    <row r="116" spans="2:7" x14ac:dyDescent="0.25">
      <c r="B116" s="482" t="s">
        <v>3864</v>
      </c>
      <c r="C116" s="481"/>
      <c r="D116" s="482" t="s">
        <v>3865</v>
      </c>
      <c r="E116" s="481"/>
      <c r="F116" s="481"/>
      <c r="G116" s="481" t="s">
        <v>3866</v>
      </c>
    </row>
    <row r="117" spans="2:7" x14ac:dyDescent="0.25">
      <c r="B117" s="482" t="s">
        <v>3867</v>
      </c>
      <c r="C117" s="481"/>
      <c r="D117" s="482" t="s">
        <v>3868</v>
      </c>
      <c r="E117" s="481"/>
      <c r="F117" s="481"/>
      <c r="G117" s="481" t="s">
        <v>3869</v>
      </c>
    </row>
    <row r="118" spans="2:7" x14ac:dyDescent="0.25">
      <c r="B118" s="482" t="s">
        <v>3870</v>
      </c>
      <c r="C118" s="481"/>
      <c r="D118" s="482" t="s">
        <v>3871</v>
      </c>
      <c r="E118" s="481"/>
      <c r="F118" s="481"/>
      <c r="G118" s="481" t="s">
        <v>3872</v>
      </c>
    </row>
    <row r="119" spans="2:7" x14ac:dyDescent="0.25">
      <c r="B119" s="482" t="s">
        <v>3873</v>
      </c>
      <c r="C119" s="481"/>
      <c r="D119" s="482" t="s">
        <v>3874</v>
      </c>
      <c r="E119" s="481"/>
      <c r="F119" s="481"/>
      <c r="G119" s="481" t="s">
        <v>3875</v>
      </c>
    </row>
    <row r="120" spans="2:7" x14ac:dyDescent="0.25">
      <c r="B120" s="482" t="s">
        <v>2558</v>
      </c>
      <c r="C120" s="481"/>
      <c r="D120" s="482" t="s">
        <v>2559</v>
      </c>
      <c r="E120" s="481"/>
      <c r="F120" s="481"/>
      <c r="G120" s="481" t="s">
        <v>2560</v>
      </c>
    </row>
    <row r="121" spans="2:7" x14ac:dyDescent="0.25">
      <c r="B121" s="482" t="s">
        <v>2561</v>
      </c>
      <c r="C121" s="481"/>
      <c r="D121" s="482" t="s">
        <v>2562</v>
      </c>
      <c r="E121" s="481"/>
      <c r="F121" s="481"/>
      <c r="G121" s="481" t="s">
        <v>2563</v>
      </c>
    </row>
    <row r="122" spans="2:7" x14ac:dyDescent="0.25">
      <c r="B122" s="482" t="s">
        <v>2564</v>
      </c>
      <c r="C122" s="481"/>
      <c r="D122" s="482" t="s">
        <v>2565</v>
      </c>
      <c r="E122" s="481"/>
      <c r="F122" s="481"/>
      <c r="G122" s="481" t="s">
        <v>2566</v>
      </c>
    </row>
    <row r="123" spans="2:7" x14ac:dyDescent="0.25">
      <c r="B123" s="482" t="s">
        <v>3876</v>
      </c>
      <c r="C123" s="481"/>
      <c r="D123" s="482" t="s">
        <v>3877</v>
      </c>
      <c r="E123" s="481"/>
      <c r="F123" s="481"/>
      <c r="G123" s="481" t="s">
        <v>3878</v>
      </c>
    </row>
    <row r="124" spans="2:7" x14ac:dyDescent="0.25">
      <c r="B124" s="482" t="s">
        <v>3879</v>
      </c>
      <c r="C124" s="481"/>
      <c r="D124" s="482" t="s">
        <v>3880</v>
      </c>
      <c r="E124" s="481"/>
      <c r="F124" s="481"/>
      <c r="G124" s="481" t="s">
        <v>3881</v>
      </c>
    </row>
    <row r="125" spans="2:7" x14ac:dyDescent="0.25">
      <c r="B125" s="482" t="s">
        <v>3882</v>
      </c>
      <c r="C125" s="481"/>
      <c r="D125" s="482" t="s">
        <v>3883</v>
      </c>
      <c r="E125" s="481"/>
      <c r="F125" s="481"/>
      <c r="G125" s="481" t="s">
        <v>3884</v>
      </c>
    </row>
    <row r="126" spans="2:7" x14ac:dyDescent="0.25">
      <c r="B126" s="482" t="s">
        <v>3885</v>
      </c>
      <c r="C126" s="481"/>
      <c r="D126" s="482" t="s">
        <v>3886</v>
      </c>
      <c r="E126" s="481"/>
      <c r="F126" s="481"/>
      <c r="G126" s="481" t="s">
        <v>3887</v>
      </c>
    </row>
    <row r="127" spans="2:7" x14ac:dyDescent="0.25">
      <c r="B127" s="482" t="s">
        <v>3888</v>
      </c>
      <c r="C127" s="481"/>
      <c r="D127" s="482" t="s">
        <v>3889</v>
      </c>
      <c r="E127" s="481"/>
      <c r="F127" s="481"/>
      <c r="G127" s="481" t="s">
        <v>3890</v>
      </c>
    </row>
    <row r="128" spans="2:7" x14ac:dyDescent="0.25">
      <c r="B128" s="482" t="s">
        <v>3891</v>
      </c>
      <c r="C128" s="481"/>
      <c r="D128" s="482" t="s">
        <v>3892</v>
      </c>
      <c r="E128" s="481"/>
      <c r="F128" s="481"/>
      <c r="G128" s="481" t="s">
        <v>3893</v>
      </c>
    </row>
    <row r="129" spans="2:7" x14ac:dyDescent="0.25">
      <c r="B129" s="482" t="s">
        <v>2616</v>
      </c>
      <c r="C129" s="481"/>
      <c r="D129" s="482" t="s">
        <v>2617</v>
      </c>
      <c r="E129" s="481"/>
      <c r="F129" s="481"/>
      <c r="G129" s="481" t="s">
        <v>2618</v>
      </c>
    </row>
    <row r="130" spans="2:7" x14ac:dyDescent="0.25">
      <c r="B130" s="482" t="s">
        <v>3894</v>
      </c>
      <c r="C130" s="481"/>
      <c r="D130" s="482" t="s">
        <v>3895</v>
      </c>
      <c r="E130" s="481"/>
      <c r="F130" s="481"/>
      <c r="G130" s="481" t="s">
        <v>3896</v>
      </c>
    </row>
    <row r="131" spans="2:7" x14ac:dyDescent="0.25">
      <c r="B131" s="482" t="s">
        <v>2622</v>
      </c>
      <c r="C131" s="481"/>
      <c r="D131" s="482" t="s">
        <v>2623</v>
      </c>
      <c r="E131" s="481"/>
      <c r="F131" s="481"/>
      <c r="G131" s="481" t="s">
        <v>2624</v>
      </c>
    </row>
    <row r="132" spans="2:7" x14ac:dyDescent="0.25">
      <c r="B132" s="482" t="s">
        <v>2625</v>
      </c>
      <c r="C132" s="481"/>
      <c r="D132" s="482" t="s">
        <v>2626</v>
      </c>
      <c r="E132" s="481"/>
      <c r="F132" s="481"/>
      <c r="G132" s="481" t="s">
        <v>2627</v>
      </c>
    </row>
    <row r="133" spans="2:7" x14ac:dyDescent="0.25">
      <c r="B133" s="482" t="s">
        <v>2628</v>
      </c>
      <c r="C133" s="481"/>
      <c r="D133" s="482" t="s">
        <v>2629</v>
      </c>
      <c r="E133" s="481"/>
      <c r="F133" s="481"/>
      <c r="G133" s="481" t="s">
        <v>2630</v>
      </c>
    </row>
    <row r="134" spans="2:7" x14ac:dyDescent="0.25">
      <c r="B134" s="482" t="s">
        <v>2631</v>
      </c>
      <c r="C134" s="481"/>
      <c r="D134" s="482" t="s">
        <v>2632</v>
      </c>
      <c r="E134" s="481"/>
      <c r="F134" s="481"/>
      <c r="G134" s="481" t="s">
        <v>2633</v>
      </c>
    </row>
    <row r="135" spans="2:7" x14ac:dyDescent="0.25">
      <c r="B135" s="482" t="s">
        <v>3897</v>
      </c>
      <c r="C135" s="481"/>
      <c r="D135" s="482" t="s">
        <v>3898</v>
      </c>
      <c r="E135" s="481"/>
      <c r="F135" s="481"/>
      <c r="G135" s="481" t="s">
        <v>3899</v>
      </c>
    </row>
    <row r="136" spans="2:7" x14ac:dyDescent="0.25">
      <c r="B136" s="482" t="s">
        <v>2643</v>
      </c>
      <c r="C136" s="481"/>
      <c r="D136" s="482" t="s">
        <v>2644</v>
      </c>
      <c r="E136" s="481"/>
      <c r="F136" s="481"/>
      <c r="G136" s="481" t="s">
        <v>2645</v>
      </c>
    </row>
    <row r="137" spans="2:7" x14ac:dyDescent="0.25">
      <c r="B137" s="482" t="s">
        <v>2646</v>
      </c>
      <c r="C137" s="481"/>
      <c r="D137" s="482" t="s">
        <v>2647</v>
      </c>
      <c r="E137" s="481"/>
      <c r="F137" s="481"/>
      <c r="G137" s="481" t="s">
        <v>2648</v>
      </c>
    </row>
    <row r="138" spans="2:7" x14ac:dyDescent="0.25">
      <c r="B138" s="482" t="s">
        <v>2649</v>
      </c>
      <c r="C138" s="481"/>
      <c r="D138" s="482" t="s">
        <v>2650</v>
      </c>
      <c r="E138" s="481"/>
      <c r="F138" s="481"/>
      <c r="G138" s="481" t="s">
        <v>2651</v>
      </c>
    </row>
    <row r="139" spans="2:7" x14ac:dyDescent="0.25">
      <c r="B139" s="482" t="s">
        <v>3900</v>
      </c>
      <c r="C139" s="481"/>
      <c r="D139" s="482" t="s">
        <v>3901</v>
      </c>
      <c r="E139" s="481"/>
      <c r="F139" s="481"/>
      <c r="G139" s="481" t="s">
        <v>3902</v>
      </c>
    </row>
    <row r="140" spans="2:7" x14ac:dyDescent="0.25">
      <c r="B140" s="482" t="s">
        <v>3903</v>
      </c>
      <c r="C140" s="481"/>
      <c r="D140" s="482" t="s">
        <v>3904</v>
      </c>
      <c r="E140" s="481"/>
      <c r="F140" s="481"/>
      <c r="G140" s="481" t="s">
        <v>3905</v>
      </c>
    </row>
    <row r="141" spans="2:7" x14ac:dyDescent="0.25">
      <c r="B141" s="482" t="s">
        <v>2652</v>
      </c>
      <c r="C141" s="481"/>
      <c r="D141" s="482" t="s">
        <v>2653</v>
      </c>
      <c r="E141" s="481"/>
      <c r="F141" s="481"/>
      <c r="G141" s="481" t="s">
        <v>2654</v>
      </c>
    </row>
    <row r="142" spans="2:7" x14ac:dyDescent="0.25">
      <c r="B142" s="482" t="s">
        <v>2667</v>
      </c>
      <c r="C142" s="481"/>
      <c r="D142" s="482" t="s">
        <v>2668</v>
      </c>
      <c r="E142" s="481"/>
      <c r="F142" s="481"/>
      <c r="G142" s="481" t="s">
        <v>2669</v>
      </c>
    </row>
    <row r="143" spans="2:7" x14ac:dyDescent="0.25">
      <c r="B143" s="482" t="s">
        <v>2661</v>
      </c>
      <c r="C143" s="481"/>
      <c r="D143" s="482" t="s">
        <v>2662</v>
      </c>
      <c r="E143" s="481"/>
      <c r="F143" s="481"/>
      <c r="G143" s="481" t="s">
        <v>2663</v>
      </c>
    </row>
    <row r="144" spans="2:7" x14ac:dyDescent="0.25">
      <c r="B144" s="482" t="s">
        <v>2569</v>
      </c>
      <c r="C144" s="481"/>
      <c r="D144" s="482" t="s">
        <v>2570</v>
      </c>
      <c r="E144" s="481"/>
      <c r="F144" s="481"/>
      <c r="G144" s="481" t="s">
        <v>2571</v>
      </c>
    </row>
    <row r="145" spans="2:7" x14ac:dyDescent="0.25">
      <c r="B145" s="482" t="s">
        <v>2591</v>
      </c>
      <c r="C145" s="481"/>
      <c r="D145" s="482" t="s">
        <v>2592</v>
      </c>
      <c r="E145" s="481"/>
      <c r="F145" s="481"/>
      <c r="G145" s="481" t="s">
        <v>2593</v>
      </c>
    </row>
    <row r="146" spans="2:7" x14ac:dyDescent="0.25">
      <c r="B146" s="482" t="s">
        <v>2398</v>
      </c>
      <c r="C146" s="481"/>
      <c r="D146" s="482" t="s">
        <v>2399</v>
      </c>
      <c r="E146" s="481"/>
      <c r="F146" s="481"/>
      <c r="G146" s="481" t="s">
        <v>2595</v>
      </c>
    </row>
    <row r="147" spans="2:7" x14ac:dyDescent="0.25">
      <c r="B147" s="482" t="s">
        <v>2596</v>
      </c>
      <c r="C147" s="481"/>
      <c r="D147" s="482" t="s">
        <v>2597</v>
      </c>
      <c r="E147" s="481"/>
      <c r="F147" s="481"/>
      <c r="G147" s="481" t="s">
        <v>2598</v>
      </c>
    </row>
    <row r="148" spans="2:7" x14ac:dyDescent="0.25">
      <c r="B148" s="482" t="s">
        <v>775</v>
      </c>
      <c r="C148" s="481"/>
      <c r="D148" s="482" t="s">
        <v>2408</v>
      </c>
      <c r="E148" s="481"/>
      <c r="F148" s="481"/>
      <c r="G148" s="481" t="s">
        <v>774</v>
      </c>
    </row>
    <row r="149" spans="2:7" x14ac:dyDescent="0.25">
      <c r="B149" s="482" t="s">
        <v>2607</v>
      </c>
      <c r="C149" s="481"/>
      <c r="D149" s="482" t="s">
        <v>2608</v>
      </c>
      <c r="E149" s="481"/>
      <c r="F149" s="481"/>
      <c r="G149" s="481" t="s">
        <v>2609</v>
      </c>
    </row>
    <row r="150" spans="2:7" x14ac:dyDescent="0.25">
      <c r="B150" s="482" t="s">
        <v>2604</v>
      </c>
      <c r="C150" s="481"/>
      <c r="D150" s="482" t="s">
        <v>2605</v>
      </c>
      <c r="E150" s="481"/>
      <c r="F150" s="481"/>
      <c r="G150" s="481" t="s">
        <v>2606</v>
      </c>
    </row>
    <row r="151" spans="2:7" x14ac:dyDescent="0.25">
      <c r="B151" s="482" t="s">
        <v>787</v>
      </c>
      <c r="C151" s="481"/>
      <c r="D151" s="482" t="s">
        <v>2614</v>
      </c>
      <c r="E151" s="481"/>
      <c r="F151" s="481"/>
      <c r="G151" s="481" t="s">
        <v>786</v>
      </c>
    </row>
    <row r="152" spans="2:7" x14ac:dyDescent="0.25">
      <c r="B152" s="482" t="s">
        <v>790</v>
      </c>
      <c r="C152" s="481"/>
      <c r="D152" s="482" t="s">
        <v>2615</v>
      </c>
      <c r="E152" s="481"/>
      <c r="F152" s="481"/>
      <c r="G152" s="481" t="s">
        <v>789</v>
      </c>
    </row>
    <row r="153" spans="2:7" x14ac:dyDescent="0.25">
      <c r="B153" s="482" t="s">
        <v>2637</v>
      </c>
      <c r="C153" s="481"/>
      <c r="D153" s="482" t="s">
        <v>2638</v>
      </c>
      <c r="E153" s="481"/>
      <c r="F153" s="481"/>
      <c r="G153" s="481" t="s">
        <v>2639</v>
      </c>
    </row>
    <row r="154" spans="2:7" x14ac:dyDescent="0.25">
      <c r="B154" s="482" t="s">
        <v>2640</v>
      </c>
      <c r="C154" s="481"/>
      <c r="D154" s="482" t="s">
        <v>2641</v>
      </c>
      <c r="E154" s="481"/>
      <c r="F154" s="481"/>
      <c r="G154" s="481" t="s">
        <v>2642</v>
      </c>
    </row>
    <row r="155" spans="2:7" x14ac:dyDescent="0.25">
      <c r="B155" s="482" t="s">
        <v>2634</v>
      </c>
      <c r="C155" s="481"/>
      <c r="D155" s="482" t="s">
        <v>2635</v>
      </c>
      <c r="E155" s="481"/>
      <c r="F155" s="481"/>
      <c r="G155" s="481" t="s">
        <v>2636</v>
      </c>
    </row>
    <row r="156" spans="2:7" x14ac:dyDescent="0.25">
      <c r="B156" s="482" t="s">
        <v>2619</v>
      </c>
      <c r="C156" s="481"/>
      <c r="D156" s="482" t="s">
        <v>2620</v>
      </c>
      <c r="E156" s="481"/>
      <c r="F156" s="481"/>
      <c r="G156" s="481" t="s">
        <v>2621</v>
      </c>
    </row>
    <row r="157" spans="2:7" x14ac:dyDescent="0.25">
      <c r="B157" s="482" t="s">
        <v>772</v>
      </c>
      <c r="C157" s="481"/>
      <c r="D157" s="482" t="s">
        <v>2601</v>
      </c>
      <c r="E157" s="481"/>
      <c r="F157" s="481"/>
      <c r="G157" s="481" t="s">
        <v>771</v>
      </c>
    </row>
    <row r="158" spans="2:7" x14ac:dyDescent="0.25">
      <c r="B158" s="482" t="s">
        <v>781</v>
      </c>
      <c r="C158" s="481"/>
      <c r="D158" s="482" t="s">
        <v>2421</v>
      </c>
      <c r="E158" s="481"/>
      <c r="F158" s="481"/>
      <c r="G158" s="481" t="s">
        <v>780</v>
      </c>
    </row>
    <row r="159" spans="2:7" x14ac:dyDescent="0.25">
      <c r="B159" s="482" t="s">
        <v>793</v>
      </c>
      <c r="C159" s="481"/>
      <c r="D159" s="482" t="s">
        <v>2665</v>
      </c>
      <c r="E159" s="481"/>
      <c r="F159" s="481"/>
      <c r="G159" s="481" t="s">
        <v>792</v>
      </c>
    </row>
    <row r="160" spans="2:7" x14ac:dyDescent="0.25">
      <c r="B160" s="482" t="s">
        <v>799</v>
      </c>
      <c r="C160" s="481"/>
      <c r="D160" s="482" t="s">
        <v>2666</v>
      </c>
      <c r="E160" s="481"/>
      <c r="F160" s="481"/>
      <c r="G160" s="481" t="s">
        <v>798</v>
      </c>
    </row>
    <row r="161" spans="1:7" x14ac:dyDescent="0.25">
      <c r="B161" s="482" t="s">
        <v>2655</v>
      </c>
      <c r="C161" s="481"/>
      <c r="D161" s="482" t="s">
        <v>2656</v>
      </c>
      <c r="E161" s="481"/>
      <c r="F161" s="481"/>
      <c r="G161" s="481" t="s">
        <v>2657</v>
      </c>
    </row>
    <row r="162" spans="1:7" x14ac:dyDescent="0.25">
      <c r="B162" s="482" t="s">
        <v>2658</v>
      </c>
      <c r="C162" s="481"/>
      <c r="D162" s="482" t="s">
        <v>2659</v>
      </c>
      <c r="E162" s="481"/>
      <c r="F162" s="481"/>
      <c r="G162" s="481" t="s">
        <v>2660</v>
      </c>
    </row>
    <row r="163" spans="1:7" x14ac:dyDescent="0.25">
      <c r="B163" s="482" t="s">
        <v>769</v>
      </c>
      <c r="C163" s="481"/>
      <c r="D163" s="482" t="s">
        <v>2600</v>
      </c>
      <c r="E163" s="481"/>
      <c r="F163" s="481"/>
      <c r="G163" s="481" t="s">
        <v>768</v>
      </c>
    </row>
    <row r="164" spans="1:7" x14ac:dyDescent="0.25">
      <c r="B164" s="482" t="s">
        <v>784</v>
      </c>
      <c r="C164" s="481"/>
      <c r="D164" s="482" t="s">
        <v>2610</v>
      </c>
      <c r="E164" s="481"/>
      <c r="F164" s="481"/>
      <c r="G164" s="481" t="s">
        <v>783</v>
      </c>
    </row>
    <row r="165" spans="1:7" x14ac:dyDescent="0.25">
      <c r="B165" s="482" t="s">
        <v>2611</v>
      </c>
      <c r="C165" s="481"/>
      <c r="D165" s="482" t="s">
        <v>2612</v>
      </c>
      <c r="E165" s="481"/>
      <c r="F165" s="481"/>
      <c r="G165" s="481" t="s">
        <v>2613</v>
      </c>
    </row>
    <row r="167" spans="1:7" hidden="1" x14ac:dyDescent="0.25"/>
    <row r="168" spans="1:7" hidden="1" x14ac:dyDescent="0.25"/>
    <row r="170" spans="1:7" x14ac:dyDescent="0.25">
      <c r="A170" s="8" t="s">
        <v>307</v>
      </c>
    </row>
    <row r="171" spans="1:7" x14ac:dyDescent="0.25">
      <c r="B171" s="481" t="s">
        <v>140</v>
      </c>
      <c r="C171" s="481"/>
      <c r="D171" s="481" t="s">
        <v>57</v>
      </c>
      <c r="E171" s="481"/>
      <c r="F171" s="481"/>
      <c r="G171" s="481" t="s">
        <v>62</v>
      </c>
    </row>
    <row r="172" spans="1:7" hidden="1" x14ac:dyDescent="0.25">
      <c r="B172" s="482" t="s">
        <v>105</v>
      </c>
      <c r="C172" s="481"/>
      <c r="D172" s="482" t="s">
        <v>87</v>
      </c>
      <c r="E172" s="481"/>
      <c r="F172" s="481"/>
      <c r="G172" s="481" t="s">
        <v>61</v>
      </c>
    </row>
    <row r="173" spans="1:7" x14ac:dyDescent="0.25">
      <c r="B173" s="482" t="s">
        <v>2670</v>
      </c>
      <c r="C173" s="481"/>
      <c r="D173" s="482" t="s">
        <v>2671</v>
      </c>
      <c r="E173" s="481"/>
      <c r="F173" s="481"/>
      <c r="G173" s="481" t="s">
        <v>2672</v>
      </c>
    </row>
    <row r="174" spans="1:7" x14ac:dyDescent="0.25">
      <c r="B174" s="482" t="s">
        <v>2697</v>
      </c>
      <c r="C174" s="481"/>
      <c r="D174" s="482" t="s">
        <v>2698</v>
      </c>
      <c r="E174" s="481"/>
      <c r="F174" s="481"/>
      <c r="G174" s="481" t="s">
        <v>2699</v>
      </c>
    </row>
    <row r="175" spans="1:7" x14ac:dyDescent="0.25">
      <c r="B175" s="482" t="s">
        <v>2703</v>
      </c>
      <c r="C175" s="481"/>
      <c r="D175" s="482" t="s">
        <v>2704</v>
      </c>
      <c r="E175" s="481"/>
      <c r="F175" s="481"/>
      <c r="G175" s="481" t="s">
        <v>2705</v>
      </c>
    </row>
    <row r="176" spans="1:7" x14ac:dyDescent="0.25">
      <c r="B176" s="482" t="s">
        <v>2712</v>
      </c>
      <c r="C176" s="481"/>
      <c r="D176" s="482" t="s">
        <v>2713</v>
      </c>
      <c r="E176" s="481"/>
      <c r="F176" s="481"/>
      <c r="G176" s="481" t="s">
        <v>2714</v>
      </c>
    </row>
    <row r="177" spans="2:7" x14ac:dyDescent="0.25">
      <c r="B177" s="482" t="s">
        <v>2706</v>
      </c>
      <c r="C177" s="481"/>
      <c r="D177" s="482" t="s">
        <v>2707</v>
      </c>
      <c r="E177" s="481"/>
      <c r="F177" s="481"/>
      <c r="G177" s="481" t="s">
        <v>2708</v>
      </c>
    </row>
    <row r="178" spans="2:7" x14ac:dyDescent="0.25">
      <c r="B178" s="482" t="s">
        <v>2688</v>
      </c>
      <c r="C178" s="481"/>
      <c r="D178" s="482" t="s">
        <v>2689</v>
      </c>
      <c r="E178" s="481"/>
      <c r="F178" s="481"/>
      <c r="G178" s="481" t="s">
        <v>2690</v>
      </c>
    </row>
    <row r="179" spans="2:7" x14ac:dyDescent="0.25">
      <c r="B179" s="482" t="s">
        <v>2679</v>
      </c>
      <c r="C179" s="481"/>
      <c r="D179" s="482" t="s">
        <v>2680</v>
      </c>
      <c r="E179" s="481"/>
      <c r="F179" s="481"/>
      <c r="G179" s="481" t="s">
        <v>2681</v>
      </c>
    </row>
    <row r="180" spans="2:7" x14ac:dyDescent="0.25">
      <c r="B180" s="482" t="s">
        <v>2691</v>
      </c>
      <c r="C180" s="481"/>
      <c r="D180" s="482" t="s">
        <v>2692</v>
      </c>
      <c r="E180" s="481"/>
      <c r="F180" s="481"/>
      <c r="G180" s="481" t="s">
        <v>2693</v>
      </c>
    </row>
    <row r="181" spans="2:7" x14ac:dyDescent="0.25">
      <c r="B181" s="482" t="s">
        <v>3906</v>
      </c>
      <c r="C181" s="481"/>
      <c r="D181" s="482" t="s">
        <v>3907</v>
      </c>
      <c r="E181" s="481"/>
      <c r="F181" s="481"/>
      <c r="G181" s="481" t="s">
        <v>3908</v>
      </c>
    </row>
    <row r="182" spans="2:7" x14ac:dyDescent="0.25">
      <c r="B182" s="482" t="s">
        <v>3909</v>
      </c>
      <c r="C182" s="481"/>
      <c r="D182" s="482" t="s">
        <v>3910</v>
      </c>
      <c r="E182" s="481"/>
      <c r="F182" s="481"/>
      <c r="G182" s="481" t="s">
        <v>3911</v>
      </c>
    </row>
    <row r="183" spans="2:7" x14ac:dyDescent="0.25">
      <c r="B183" s="482" t="s">
        <v>3912</v>
      </c>
      <c r="C183" s="481"/>
      <c r="D183" s="482" t="s">
        <v>3913</v>
      </c>
      <c r="E183" s="481"/>
      <c r="F183" s="481"/>
      <c r="G183" s="481" t="s">
        <v>3914</v>
      </c>
    </row>
    <row r="184" spans="2:7" x14ac:dyDescent="0.25">
      <c r="B184" s="482" t="s">
        <v>3915</v>
      </c>
      <c r="C184" s="481"/>
      <c r="D184" s="482" t="s">
        <v>3916</v>
      </c>
      <c r="E184" s="481"/>
      <c r="F184" s="481"/>
      <c r="G184" s="481" t="s">
        <v>3917</v>
      </c>
    </row>
    <row r="185" spans="2:7" x14ac:dyDescent="0.25">
      <c r="B185" s="482" t="s">
        <v>3918</v>
      </c>
      <c r="C185" s="481"/>
      <c r="D185" s="482" t="s">
        <v>3919</v>
      </c>
      <c r="E185" s="481"/>
      <c r="F185" s="481"/>
      <c r="G185" s="481" t="s">
        <v>3920</v>
      </c>
    </row>
    <row r="186" spans="2:7" x14ac:dyDescent="0.25">
      <c r="B186" s="482" t="s">
        <v>3921</v>
      </c>
      <c r="C186" s="481"/>
      <c r="D186" s="482" t="s">
        <v>3922</v>
      </c>
      <c r="E186" s="481"/>
      <c r="F186" s="481"/>
      <c r="G186" s="481" t="s">
        <v>3923</v>
      </c>
    </row>
    <row r="187" spans="2:7" x14ac:dyDescent="0.25">
      <c r="B187" s="482" t="s">
        <v>2673</v>
      </c>
      <c r="C187" s="481"/>
      <c r="D187" s="482" t="s">
        <v>2674</v>
      </c>
      <c r="E187" s="481"/>
      <c r="F187" s="481"/>
      <c r="G187" s="481" t="s">
        <v>2675</v>
      </c>
    </row>
    <row r="188" spans="2:7" x14ac:dyDescent="0.25">
      <c r="B188" s="482" t="s">
        <v>2685</v>
      </c>
      <c r="C188" s="481"/>
      <c r="D188" s="482" t="s">
        <v>2686</v>
      </c>
      <c r="E188" s="481"/>
      <c r="F188" s="481"/>
      <c r="G188" s="481" t="s">
        <v>2687</v>
      </c>
    </row>
    <row r="189" spans="2:7" x14ac:dyDescent="0.25">
      <c r="B189" s="482" t="s">
        <v>3924</v>
      </c>
      <c r="C189" s="481"/>
      <c r="D189" s="482" t="s">
        <v>3925</v>
      </c>
      <c r="E189" s="481"/>
      <c r="F189" s="481"/>
      <c r="G189" s="481" t="s">
        <v>3926</v>
      </c>
    </row>
    <row r="190" spans="2:7" x14ac:dyDescent="0.25">
      <c r="B190" s="482" t="s">
        <v>2676</v>
      </c>
      <c r="C190" s="481"/>
      <c r="D190" s="482" t="s">
        <v>2677</v>
      </c>
      <c r="E190" s="481"/>
      <c r="F190" s="481"/>
      <c r="G190" s="481" t="s">
        <v>2678</v>
      </c>
    </row>
    <row r="191" spans="2:7" x14ac:dyDescent="0.25">
      <c r="B191" s="482" t="s">
        <v>3927</v>
      </c>
      <c r="C191" s="481"/>
      <c r="D191" s="482" t="s">
        <v>3928</v>
      </c>
      <c r="E191" s="481"/>
      <c r="F191" s="481"/>
      <c r="G191" s="481" t="s">
        <v>3929</v>
      </c>
    </row>
    <row r="192" spans="2:7" x14ac:dyDescent="0.25">
      <c r="B192" s="482" t="s">
        <v>2709</v>
      </c>
      <c r="C192" s="481"/>
      <c r="D192" s="482" t="s">
        <v>2710</v>
      </c>
      <c r="E192" s="481"/>
      <c r="F192" s="481"/>
      <c r="G192" s="481" t="s">
        <v>2711</v>
      </c>
    </row>
    <row r="193" spans="2:7" x14ac:dyDescent="0.25">
      <c r="B193" s="482" t="s">
        <v>2718</v>
      </c>
      <c r="C193" s="481"/>
      <c r="D193" s="482" t="s">
        <v>2719</v>
      </c>
      <c r="E193" s="481"/>
      <c r="F193" s="481"/>
      <c r="G193" s="481" t="s">
        <v>2720</v>
      </c>
    </row>
    <row r="194" spans="2:7" x14ac:dyDescent="0.25">
      <c r="B194" s="482" t="s">
        <v>2730</v>
      </c>
      <c r="C194" s="481"/>
      <c r="D194" s="482" t="s">
        <v>2731</v>
      </c>
      <c r="E194" s="481"/>
      <c r="F194" s="481"/>
      <c r="G194" s="481" t="s">
        <v>2732</v>
      </c>
    </row>
    <row r="195" spans="2:7" x14ac:dyDescent="0.25">
      <c r="B195" s="482" t="s">
        <v>2736</v>
      </c>
      <c r="C195" s="481"/>
      <c r="D195" s="482" t="s">
        <v>2737</v>
      </c>
      <c r="E195" s="481"/>
      <c r="F195" s="481"/>
      <c r="G195" s="481" t="s">
        <v>2738</v>
      </c>
    </row>
    <row r="196" spans="2:7" x14ac:dyDescent="0.25">
      <c r="B196" s="482" t="s">
        <v>2742</v>
      </c>
      <c r="C196" s="481"/>
      <c r="D196" s="482" t="s">
        <v>2743</v>
      </c>
      <c r="E196" s="481"/>
      <c r="F196" s="481"/>
      <c r="G196" s="481" t="s">
        <v>2744</v>
      </c>
    </row>
    <row r="197" spans="2:7" x14ac:dyDescent="0.25">
      <c r="B197" s="482" t="s">
        <v>2739</v>
      </c>
      <c r="C197" s="481"/>
      <c r="D197" s="482" t="s">
        <v>2740</v>
      </c>
      <c r="E197" s="481"/>
      <c r="F197" s="481"/>
      <c r="G197" s="481" t="s">
        <v>2741</v>
      </c>
    </row>
    <row r="198" spans="2:7" x14ac:dyDescent="0.25">
      <c r="B198" s="482" t="s">
        <v>2748</v>
      </c>
      <c r="C198" s="481"/>
      <c r="D198" s="482" t="s">
        <v>2749</v>
      </c>
      <c r="E198" s="481"/>
      <c r="F198" s="481"/>
      <c r="G198" s="481" t="s">
        <v>2750</v>
      </c>
    </row>
    <row r="199" spans="2:7" x14ac:dyDescent="0.25">
      <c r="B199" s="482" t="s">
        <v>2781</v>
      </c>
      <c r="C199" s="481"/>
      <c r="D199" s="482" t="s">
        <v>2782</v>
      </c>
      <c r="E199" s="481"/>
      <c r="F199" s="481"/>
      <c r="G199" s="481" t="s">
        <v>2783</v>
      </c>
    </row>
    <row r="200" spans="2:7" x14ac:dyDescent="0.25">
      <c r="B200" s="482" t="s">
        <v>2799</v>
      </c>
      <c r="C200" s="481"/>
      <c r="D200" s="482" t="s">
        <v>2800</v>
      </c>
      <c r="E200" s="481"/>
      <c r="F200" s="481"/>
      <c r="G200" s="481" t="s">
        <v>2801</v>
      </c>
    </row>
    <row r="201" spans="2:7" x14ac:dyDescent="0.25">
      <c r="B201" s="482" t="s">
        <v>2790</v>
      </c>
      <c r="C201" s="481"/>
      <c r="D201" s="482" t="s">
        <v>2791</v>
      </c>
      <c r="E201" s="481"/>
      <c r="F201" s="481"/>
      <c r="G201" s="481" t="s">
        <v>2792</v>
      </c>
    </row>
    <row r="202" spans="2:7" x14ac:dyDescent="0.25">
      <c r="B202" s="482" t="s">
        <v>2751</v>
      </c>
      <c r="C202" s="481"/>
      <c r="D202" s="482" t="s">
        <v>2752</v>
      </c>
      <c r="E202" s="481"/>
      <c r="F202" s="481"/>
      <c r="G202" s="481" t="s">
        <v>2753</v>
      </c>
    </row>
    <row r="203" spans="2:7" x14ac:dyDescent="0.25">
      <c r="B203" s="482" t="s">
        <v>2760</v>
      </c>
      <c r="C203" s="481"/>
      <c r="D203" s="482" t="s">
        <v>2761</v>
      </c>
      <c r="E203" s="481"/>
      <c r="F203" s="481"/>
      <c r="G203" s="481" t="s">
        <v>2762</v>
      </c>
    </row>
    <row r="204" spans="2:7" x14ac:dyDescent="0.25">
      <c r="B204" s="482" t="s">
        <v>2754</v>
      </c>
      <c r="C204" s="481"/>
      <c r="D204" s="482" t="s">
        <v>2755</v>
      </c>
      <c r="E204" s="481"/>
      <c r="F204" s="481"/>
      <c r="G204" s="481" t="s">
        <v>2756</v>
      </c>
    </row>
    <row r="205" spans="2:7" x14ac:dyDescent="0.25">
      <c r="B205" s="482" t="s">
        <v>2763</v>
      </c>
      <c r="C205" s="481"/>
      <c r="D205" s="482" t="s">
        <v>2764</v>
      </c>
      <c r="E205" s="481"/>
      <c r="F205" s="481"/>
      <c r="G205" s="481" t="s">
        <v>2765</v>
      </c>
    </row>
    <row r="206" spans="2:7" x14ac:dyDescent="0.25">
      <c r="B206" s="482" t="s">
        <v>2796</v>
      </c>
      <c r="C206" s="481"/>
      <c r="D206" s="482" t="s">
        <v>2797</v>
      </c>
      <c r="E206" s="481"/>
      <c r="F206" s="481"/>
      <c r="G206" s="481" t="s">
        <v>2798</v>
      </c>
    </row>
    <row r="207" spans="2:7" x14ac:dyDescent="0.25">
      <c r="B207" s="482" t="s">
        <v>3930</v>
      </c>
      <c r="C207" s="481"/>
      <c r="D207" s="482" t="s">
        <v>3931</v>
      </c>
      <c r="E207" s="481"/>
      <c r="F207" s="481"/>
      <c r="G207" s="481" t="s">
        <v>3932</v>
      </c>
    </row>
    <row r="208" spans="2:7" x14ac:dyDescent="0.25">
      <c r="B208" s="482" t="s">
        <v>2802</v>
      </c>
      <c r="C208" s="481"/>
      <c r="D208" s="482" t="s">
        <v>2803</v>
      </c>
      <c r="E208" s="481"/>
      <c r="F208" s="481"/>
      <c r="G208" s="481" t="s">
        <v>2804</v>
      </c>
    </row>
    <row r="209" spans="2:7" x14ac:dyDescent="0.25">
      <c r="B209" s="482" t="s">
        <v>2814</v>
      </c>
      <c r="C209" s="481"/>
      <c r="D209" s="482" t="s">
        <v>2815</v>
      </c>
      <c r="E209" s="481"/>
      <c r="F209" s="481"/>
      <c r="G209" s="481" t="s">
        <v>2816</v>
      </c>
    </row>
    <row r="210" spans="2:7" x14ac:dyDescent="0.25">
      <c r="B210" s="482" t="s">
        <v>2838</v>
      </c>
      <c r="C210" s="481"/>
      <c r="D210" s="482" t="s">
        <v>2839</v>
      </c>
      <c r="E210" s="481"/>
      <c r="F210" s="481"/>
      <c r="G210" s="481" t="s">
        <v>2840</v>
      </c>
    </row>
    <row r="211" spans="2:7" x14ac:dyDescent="0.25">
      <c r="B211" s="482" t="s">
        <v>2826</v>
      </c>
      <c r="C211" s="481"/>
      <c r="D211" s="482" t="s">
        <v>2827</v>
      </c>
      <c r="E211" s="481"/>
      <c r="F211" s="481"/>
      <c r="G211" s="481" t="s">
        <v>2828</v>
      </c>
    </row>
    <row r="212" spans="2:7" x14ac:dyDescent="0.25">
      <c r="B212" s="482" t="s">
        <v>3933</v>
      </c>
      <c r="C212" s="481"/>
      <c r="D212" s="482" t="s">
        <v>3934</v>
      </c>
      <c r="E212" s="481"/>
      <c r="F212" s="481"/>
      <c r="G212" s="481" t="s">
        <v>3935</v>
      </c>
    </row>
    <row r="213" spans="2:7" x14ac:dyDescent="0.25">
      <c r="B213" s="482" t="s">
        <v>3936</v>
      </c>
      <c r="C213" s="481"/>
      <c r="D213" s="482" t="s">
        <v>3937</v>
      </c>
      <c r="E213" s="481"/>
      <c r="F213" s="481"/>
      <c r="G213" s="481" t="s">
        <v>3938</v>
      </c>
    </row>
    <row r="214" spans="2:7" x14ac:dyDescent="0.25">
      <c r="B214" s="482" t="s">
        <v>2772</v>
      </c>
      <c r="C214" s="481"/>
      <c r="D214" s="482" t="s">
        <v>2773</v>
      </c>
      <c r="E214" s="481"/>
      <c r="F214" s="481"/>
      <c r="G214" s="481" t="s">
        <v>2774</v>
      </c>
    </row>
    <row r="215" spans="2:7" x14ac:dyDescent="0.25">
      <c r="B215" s="482" t="s">
        <v>2769</v>
      </c>
      <c r="C215" s="481"/>
      <c r="D215" s="482" t="s">
        <v>2770</v>
      </c>
      <c r="E215" s="481"/>
      <c r="F215" s="481"/>
      <c r="G215" s="481" t="s">
        <v>2771</v>
      </c>
    </row>
    <row r="216" spans="2:7" x14ac:dyDescent="0.25">
      <c r="B216" s="482" t="s">
        <v>2766</v>
      </c>
      <c r="C216" s="481"/>
      <c r="D216" s="482" t="s">
        <v>2767</v>
      </c>
      <c r="E216" s="481"/>
      <c r="F216" s="481"/>
      <c r="G216" s="481" t="s">
        <v>2768</v>
      </c>
    </row>
    <row r="217" spans="2:7" x14ac:dyDescent="0.25">
      <c r="B217" s="482" t="s">
        <v>2775</v>
      </c>
      <c r="C217" s="481"/>
      <c r="D217" s="482" t="s">
        <v>2776</v>
      </c>
      <c r="E217" s="481"/>
      <c r="F217" s="481"/>
      <c r="G217" s="481" t="s">
        <v>2777</v>
      </c>
    </row>
    <row r="218" spans="2:7" x14ac:dyDescent="0.25">
      <c r="B218" s="482" t="s">
        <v>2817</v>
      </c>
      <c r="C218" s="481"/>
      <c r="D218" s="482" t="s">
        <v>2818</v>
      </c>
      <c r="E218" s="481"/>
      <c r="F218" s="481"/>
      <c r="G218" s="481" t="s">
        <v>2819</v>
      </c>
    </row>
    <row r="219" spans="2:7" x14ac:dyDescent="0.25">
      <c r="B219" s="482" t="s">
        <v>2820</v>
      </c>
      <c r="C219" s="481"/>
      <c r="D219" s="482" t="s">
        <v>2821</v>
      </c>
      <c r="E219" s="481"/>
      <c r="F219" s="481"/>
      <c r="G219" s="481" t="s">
        <v>2822</v>
      </c>
    </row>
    <row r="220" spans="2:7" x14ac:dyDescent="0.25">
      <c r="B220" s="482" t="s">
        <v>2823</v>
      </c>
      <c r="C220" s="481"/>
      <c r="D220" s="482" t="s">
        <v>2824</v>
      </c>
      <c r="E220" s="481"/>
      <c r="F220" s="481"/>
      <c r="G220" s="481" t="s">
        <v>2825</v>
      </c>
    </row>
    <row r="221" spans="2:7" x14ac:dyDescent="0.25">
      <c r="B221" s="482" t="s">
        <v>2811</v>
      </c>
      <c r="C221" s="481"/>
      <c r="D221" s="482" t="s">
        <v>2812</v>
      </c>
      <c r="E221" s="481"/>
      <c r="F221" s="481"/>
      <c r="G221" s="481" t="s">
        <v>2813</v>
      </c>
    </row>
    <row r="222" spans="2:7" x14ac:dyDescent="0.25">
      <c r="B222" s="482" t="s">
        <v>2835</v>
      </c>
      <c r="C222" s="481"/>
      <c r="D222" s="482" t="s">
        <v>2836</v>
      </c>
      <c r="E222" s="481"/>
      <c r="F222" s="481"/>
      <c r="G222" s="481" t="s">
        <v>2837</v>
      </c>
    </row>
    <row r="223" spans="2:7" x14ac:dyDescent="0.25">
      <c r="B223" s="482" t="s">
        <v>2832</v>
      </c>
      <c r="C223" s="481"/>
      <c r="D223" s="482" t="s">
        <v>2833</v>
      </c>
      <c r="E223" s="481"/>
      <c r="F223" s="481"/>
      <c r="G223" s="481" t="s">
        <v>2834</v>
      </c>
    </row>
    <row r="224" spans="2:7" x14ac:dyDescent="0.25">
      <c r="B224" s="482" t="s">
        <v>2829</v>
      </c>
      <c r="C224" s="481"/>
      <c r="D224" s="482" t="s">
        <v>2830</v>
      </c>
      <c r="E224" s="481"/>
      <c r="F224" s="481"/>
      <c r="G224" s="481" t="s">
        <v>2831</v>
      </c>
    </row>
    <row r="225" spans="2:7" x14ac:dyDescent="0.25">
      <c r="B225" s="482" t="s">
        <v>2844</v>
      </c>
      <c r="C225" s="481"/>
      <c r="D225" s="482" t="s">
        <v>2845</v>
      </c>
      <c r="E225" s="481"/>
      <c r="F225" s="481"/>
      <c r="G225" s="481" t="s">
        <v>2846</v>
      </c>
    </row>
    <row r="226" spans="2:7" x14ac:dyDescent="0.25">
      <c r="B226" s="482" t="s">
        <v>2841</v>
      </c>
      <c r="C226" s="481"/>
      <c r="D226" s="482" t="s">
        <v>2842</v>
      </c>
      <c r="E226" s="481"/>
      <c r="F226" s="481"/>
      <c r="G226" s="481" t="s">
        <v>2843</v>
      </c>
    </row>
    <row r="227" spans="2:7" x14ac:dyDescent="0.25">
      <c r="B227" s="482" t="s">
        <v>589</v>
      </c>
      <c r="C227" s="481"/>
      <c r="D227" s="482" t="s">
        <v>2871</v>
      </c>
      <c r="E227" s="481"/>
      <c r="F227" s="481"/>
      <c r="G227" s="481" t="s">
        <v>590</v>
      </c>
    </row>
    <row r="228" spans="2:7" x14ac:dyDescent="0.25">
      <c r="B228" s="482" t="s">
        <v>2856</v>
      </c>
      <c r="C228" s="481"/>
      <c r="D228" s="482" t="s">
        <v>2857</v>
      </c>
      <c r="E228" s="481"/>
      <c r="F228" s="481"/>
      <c r="G228" s="481" t="s">
        <v>2858</v>
      </c>
    </row>
    <row r="229" spans="2:7" x14ac:dyDescent="0.25">
      <c r="B229" s="482" t="s">
        <v>2853</v>
      </c>
      <c r="C229" s="481"/>
      <c r="D229" s="482" t="s">
        <v>2854</v>
      </c>
      <c r="E229" s="481"/>
      <c r="F229" s="481"/>
      <c r="G229" s="481" t="s">
        <v>2855</v>
      </c>
    </row>
    <row r="230" spans="2:7" x14ac:dyDescent="0.25">
      <c r="B230" s="482" t="s">
        <v>2859</v>
      </c>
      <c r="C230" s="481"/>
      <c r="D230" s="482" t="s">
        <v>2860</v>
      </c>
      <c r="E230" s="481"/>
      <c r="F230" s="481"/>
      <c r="G230" s="481" t="s">
        <v>2861</v>
      </c>
    </row>
    <row r="231" spans="2:7" x14ac:dyDescent="0.25">
      <c r="B231" s="482" t="s">
        <v>3939</v>
      </c>
      <c r="C231" s="481"/>
      <c r="D231" s="482" t="s">
        <v>3940</v>
      </c>
      <c r="E231" s="481"/>
      <c r="F231" s="481"/>
      <c r="G231" s="481" t="s">
        <v>3941</v>
      </c>
    </row>
    <row r="232" spans="2:7" x14ac:dyDescent="0.25">
      <c r="B232" s="482" t="s">
        <v>2893</v>
      </c>
      <c r="C232" s="481"/>
      <c r="D232" s="482" t="s">
        <v>2894</v>
      </c>
      <c r="E232" s="481"/>
      <c r="F232" s="481"/>
      <c r="G232" s="481" t="s">
        <v>2895</v>
      </c>
    </row>
    <row r="233" spans="2:7" x14ac:dyDescent="0.25">
      <c r="B233" s="482" t="s">
        <v>2899</v>
      </c>
      <c r="C233" s="481"/>
      <c r="D233" s="482" t="s">
        <v>2900</v>
      </c>
      <c r="E233" s="481"/>
      <c r="F233" s="481"/>
      <c r="G233" s="481" t="s">
        <v>2901</v>
      </c>
    </row>
    <row r="234" spans="2:7" x14ac:dyDescent="0.25">
      <c r="B234" s="482" t="s">
        <v>2911</v>
      </c>
      <c r="C234" s="481"/>
      <c r="D234" s="482" t="s">
        <v>2912</v>
      </c>
      <c r="E234" s="481"/>
      <c r="F234" s="481"/>
      <c r="G234" s="481" t="s">
        <v>2913</v>
      </c>
    </row>
    <row r="235" spans="2:7" x14ac:dyDescent="0.25">
      <c r="B235" s="482" t="s">
        <v>2905</v>
      </c>
      <c r="C235" s="481"/>
      <c r="D235" s="482" t="s">
        <v>2906</v>
      </c>
      <c r="E235" s="481"/>
      <c r="F235" s="481"/>
      <c r="G235" s="481" t="s">
        <v>2907</v>
      </c>
    </row>
    <row r="236" spans="2:7" x14ac:dyDescent="0.25">
      <c r="B236" s="482" t="s">
        <v>2850</v>
      </c>
      <c r="C236" s="481"/>
      <c r="D236" s="482" t="s">
        <v>2851</v>
      </c>
      <c r="E236" s="481"/>
      <c r="F236" s="481"/>
      <c r="G236" s="481" t="s">
        <v>2852</v>
      </c>
    </row>
    <row r="237" spans="2:7" x14ac:dyDescent="0.25">
      <c r="B237" s="482" t="s">
        <v>2865</v>
      </c>
      <c r="C237" s="481"/>
      <c r="D237" s="482" t="s">
        <v>2866</v>
      </c>
      <c r="E237" s="481"/>
      <c r="F237" s="481"/>
      <c r="G237" s="481" t="s">
        <v>2867</v>
      </c>
    </row>
    <row r="238" spans="2:7" x14ac:dyDescent="0.25">
      <c r="B238" s="482" t="s">
        <v>3942</v>
      </c>
      <c r="C238" s="481"/>
      <c r="D238" s="482" t="s">
        <v>3943</v>
      </c>
      <c r="E238" s="481"/>
      <c r="F238" s="481"/>
      <c r="G238" s="481" t="s">
        <v>3944</v>
      </c>
    </row>
    <row r="239" spans="2:7" x14ac:dyDescent="0.25">
      <c r="B239" s="482" t="s">
        <v>3945</v>
      </c>
      <c r="C239" s="481"/>
      <c r="D239" s="482" t="s">
        <v>3946</v>
      </c>
      <c r="E239" s="481"/>
      <c r="F239" s="481"/>
      <c r="G239" s="481" t="s">
        <v>3947</v>
      </c>
    </row>
    <row r="240" spans="2:7" x14ac:dyDescent="0.25">
      <c r="B240" s="482" t="s">
        <v>3948</v>
      </c>
      <c r="C240" s="481"/>
      <c r="D240" s="482" t="s">
        <v>3095</v>
      </c>
      <c r="E240" s="481"/>
      <c r="F240" s="481"/>
      <c r="G240" s="481" t="s">
        <v>3949</v>
      </c>
    </row>
    <row r="241" spans="2:7" x14ac:dyDescent="0.25">
      <c r="B241" s="482" t="s">
        <v>3950</v>
      </c>
      <c r="C241" s="481"/>
      <c r="D241" s="482" t="s">
        <v>3951</v>
      </c>
      <c r="E241" s="481"/>
      <c r="F241" s="481"/>
      <c r="G241" s="481" t="s">
        <v>3952</v>
      </c>
    </row>
    <row r="242" spans="2:7" x14ac:dyDescent="0.25">
      <c r="B242" s="482" t="s">
        <v>3953</v>
      </c>
      <c r="C242" s="481"/>
      <c r="D242" s="482" t="s">
        <v>3954</v>
      </c>
      <c r="E242" s="481"/>
      <c r="F242" s="481"/>
      <c r="G242" s="481" t="s">
        <v>3955</v>
      </c>
    </row>
    <row r="243" spans="2:7" x14ac:dyDescent="0.25">
      <c r="B243" s="482" t="s">
        <v>2926</v>
      </c>
      <c r="C243" s="481"/>
      <c r="D243" s="482" t="s">
        <v>2927</v>
      </c>
      <c r="E243" s="481"/>
      <c r="F243" s="481"/>
      <c r="G243" s="481" t="s">
        <v>2928</v>
      </c>
    </row>
    <row r="244" spans="2:7" x14ac:dyDescent="0.25">
      <c r="B244" s="482" t="s">
        <v>2923</v>
      </c>
      <c r="C244" s="481"/>
      <c r="D244" s="482" t="s">
        <v>2924</v>
      </c>
      <c r="E244" s="481"/>
      <c r="F244" s="481"/>
      <c r="G244" s="481" t="s">
        <v>2925</v>
      </c>
    </row>
    <row r="245" spans="2:7" x14ac:dyDescent="0.25">
      <c r="B245" s="482" t="s">
        <v>2935</v>
      </c>
      <c r="C245" s="481"/>
      <c r="D245" s="482" t="s">
        <v>2936</v>
      </c>
      <c r="E245" s="481"/>
      <c r="F245" s="481"/>
      <c r="G245" s="481" t="s">
        <v>2937</v>
      </c>
    </row>
    <row r="246" spans="2:7" x14ac:dyDescent="0.25">
      <c r="B246" s="482" t="s">
        <v>2884</v>
      </c>
      <c r="C246" s="481"/>
      <c r="D246" s="482" t="s">
        <v>2885</v>
      </c>
      <c r="E246" s="481"/>
      <c r="F246" s="481"/>
      <c r="G246" s="481" t="s">
        <v>2886</v>
      </c>
    </row>
    <row r="247" spans="2:7" x14ac:dyDescent="0.25">
      <c r="B247" s="482" t="s">
        <v>2875</v>
      </c>
      <c r="C247" s="481"/>
      <c r="D247" s="482" t="s">
        <v>2876</v>
      </c>
      <c r="E247" s="481"/>
      <c r="F247" s="481"/>
      <c r="G247" s="481" t="s">
        <v>2877</v>
      </c>
    </row>
    <row r="248" spans="2:7" x14ac:dyDescent="0.25">
      <c r="B248" s="482" t="s">
        <v>2929</v>
      </c>
      <c r="C248" s="481"/>
      <c r="D248" s="482" t="s">
        <v>2930</v>
      </c>
      <c r="E248" s="481"/>
      <c r="F248" s="481"/>
      <c r="G248" s="481" t="s">
        <v>2931</v>
      </c>
    </row>
    <row r="249" spans="2:7" x14ac:dyDescent="0.25">
      <c r="B249" s="482" t="s">
        <v>2932</v>
      </c>
      <c r="C249" s="481"/>
      <c r="D249" s="482" t="s">
        <v>2933</v>
      </c>
      <c r="E249" s="481"/>
      <c r="F249" s="481"/>
      <c r="G249" s="481" t="s">
        <v>2934</v>
      </c>
    </row>
    <row r="250" spans="2:7" x14ac:dyDescent="0.25">
      <c r="B250" s="482" t="s">
        <v>2948</v>
      </c>
      <c r="C250" s="481"/>
      <c r="D250" s="482" t="s">
        <v>2949</v>
      </c>
      <c r="E250" s="481"/>
      <c r="F250" s="481"/>
      <c r="G250" s="481" t="s">
        <v>2950</v>
      </c>
    </row>
    <row r="251" spans="2:7" x14ac:dyDescent="0.25">
      <c r="B251" s="482" t="s">
        <v>2941</v>
      </c>
      <c r="C251" s="481"/>
      <c r="D251" s="482" t="s">
        <v>2942</v>
      </c>
      <c r="E251" s="481"/>
      <c r="F251" s="481"/>
      <c r="G251" s="481" t="s">
        <v>2943</v>
      </c>
    </row>
    <row r="252" spans="2:7" x14ac:dyDescent="0.25">
      <c r="B252" s="482" t="s">
        <v>2872</v>
      </c>
      <c r="C252" s="481"/>
      <c r="D252" s="482" t="s">
        <v>2873</v>
      </c>
      <c r="E252" s="481"/>
      <c r="F252" s="481"/>
      <c r="G252" s="481" t="s">
        <v>2874</v>
      </c>
    </row>
    <row r="253" spans="2:7" x14ac:dyDescent="0.25">
      <c r="B253" s="482" t="s">
        <v>2878</v>
      </c>
      <c r="C253" s="481"/>
      <c r="D253" s="482" t="s">
        <v>2879</v>
      </c>
      <c r="E253" s="481"/>
      <c r="F253" s="481"/>
      <c r="G253" s="481" t="s">
        <v>2880</v>
      </c>
    </row>
    <row r="254" spans="2:7" x14ac:dyDescent="0.25">
      <c r="B254" s="482" t="s">
        <v>2890</v>
      </c>
      <c r="C254" s="481"/>
      <c r="D254" s="482" t="s">
        <v>2891</v>
      </c>
      <c r="E254" s="481"/>
      <c r="F254" s="481"/>
      <c r="G254" s="481" t="s">
        <v>2892</v>
      </c>
    </row>
    <row r="255" spans="2:7" x14ac:dyDescent="0.25">
      <c r="B255" s="482" t="s">
        <v>2896</v>
      </c>
      <c r="C255" s="481"/>
      <c r="D255" s="482" t="s">
        <v>2897</v>
      </c>
      <c r="E255" s="481"/>
      <c r="F255" s="481"/>
      <c r="G255" s="481" t="s">
        <v>2898</v>
      </c>
    </row>
    <row r="256" spans="2:7" x14ac:dyDescent="0.25">
      <c r="B256" s="482" t="s">
        <v>3956</v>
      </c>
      <c r="C256" s="481"/>
      <c r="D256" s="482" t="s">
        <v>3957</v>
      </c>
      <c r="E256" s="481"/>
      <c r="F256" s="481"/>
      <c r="G256" s="481" t="s">
        <v>3958</v>
      </c>
    </row>
    <row r="257" spans="2:7" x14ac:dyDescent="0.25">
      <c r="B257" s="482" t="s">
        <v>3959</v>
      </c>
      <c r="C257" s="481"/>
      <c r="D257" s="482" t="s">
        <v>3960</v>
      </c>
      <c r="E257" s="481"/>
      <c r="F257" s="481"/>
      <c r="G257" s="481" t="s">
        <v>3961</v>
      </c>
    </row>
    <row r="258" spans="2:7" x14ac:dyDescent="0.25">
      <c r="B258" s="482" t="s">
        <v>2917</v>
      </c>
      <c r="C258" s="481"/>
      <c r="D258" s="482" t="s">
        <v>2918</v>
      </c>
      <c r="E258" s="481"/>
      <c r="F258" s="481"/>
      <c r="G258" s="481" t="s">
        <v>2919</v>
      </c>
    </row>
    <row r="259" spans="2:7" x14ac:dyDescent="0.25">
      <c r="B259" s="482" t="s">
        <v>2914</v>
      </c>
      <c r="C259" s="481"/>
      <c r="D259" s="482" t="s">
        <v>2915</v>
      </c>
      <c r="E259" s="481"/>
      <c r="F259" s="481"/>
      <c r="G259" s="481" t="s">
        <v>2916</v>
      </c>
    </row>
    <row r="260" spans="2:7" x14ac:dyDescent="0.25">
      <c r="B260" s="482" t="s">
        <v>3962</v>
      </c>
      <c r="C260" s="481"/>
      <c r="D260" s="482" t="s">
        <v>3963</v>
      </c>
      <c r="E260" s="481"/>
      <c r="F260" s="481"/>
      <c r="G260" s="481" t="s">
        <v>3964</v>
      </c>
    </row>
    <row r="261" spans="2:7" x14ac:dyDescent="0.25">
      <c r="B261" s="482" t="s">
        <v>2951</v>
      </c>
      <c r="C261" s="481"/>
      <c r="D261" s="482" t="s">
        <v>2952</v>
      </c>
      <c r="E261" s="481"/>
      <c r="F261" s="481"/>
      <c r="G261" s="481" t="s">
        <v>2953</v>
      </c>
    </row>
    <row r="262" spans="2:7" x14ac:dyDescent="0.25">
      <c r="B262" s="482" t="s">
        <v>2938</v>
      </c>
      <c r="C262" s="481"/>
      <c r="D262" s="482" t="s">
        <v>2939</v>
      </c>
      <c r="E262" s="481"/>
      <c r="F262" s="481"/>
      <c r="G262" s="481" t="s">
        <v>2940</v>
      </c>
    </row>
    <row r="263" spans="2:7" x14ac:dyDescent="0.25">
      <c r="B263" s="482" t="s">
        <v>2954</v>
      </c>
      <c r="C263" s="481"/>
      <c r="D263" s="482" t="s">
        <v>2955</v>
      </c>
      <c r="E263" s="481"/>
      <c r="F263" s="481"/>
      <c r="G263" s="481" t="s">
        <v>2956</v>
      </c>
    </row>
    <row r="264" spans="2:7" x14ac:dyDescent="0.25">
      <c r="B264" s="482" t="s">
        <v>3965</v>
      </c>
      <c r="C264" s="481"/>
      <c r="D264" s="482" t="s">
        <v>3966</v>
      </c>
      <c r="E264" s="481"/>
      <c r="F264" s="481"/>
      <c r="G264" s="481" t="s">
        <v>3967</v>
      </c>
    </row>
    <row r="265" spans="2:7" x14ac:dyDescent="0.25">
      <c r="B265" s="482" t="s">
        <v>3968</v>
      </c>
      <c r="C265" s="481"/>
      <c r="D265" s="482" t="s">
        <v>3969</v>
      </c>
      <c r="E265" s="481"/>
      <c r="F265" s="481"/>
      <c r="G265" s="481" t="s">
        <v>3970</v>
      </c>
    </row>
    <row r="266" spans="2:7" x14ac:dyDescent="0.25">
      <c r="B266" s="482" t="s">
        <v>3971</v>
      </c>
      <c r="C266" s="481"/>
      <c r="D266" s="482" t="s">
        <v>3972</v>
      </c>
      <c r="E266" s="481"/>
      <c r="F266" s="481"/>
      <c r="G266" s="481" t="s">
        <v>3973</v>
      </c>
    </row>
    <row r="267" spans="2:7" x14ac:dyDescent="0.25">
      <c r="B267" s="482" t="s">
        <v>3974</v>
      </c>
      <c r="C267" s="481"/>
      <c r="D267" s="482" t="s">
        <v>3975</v>
      </c>
      <c r="E267" s="481"/>
      <c r="F267" s="481"/>
      <c r="G267" s="481" t="s">
        <v>3976</v>
      </c>
    </row>
    <row r="268" spans="2:7" x14ac:dyDescent="0.25">
      <c r="B268" s="482" t="s">
        <v>2944</v>
      </c>
      <c r="C268" s="481"/>
      <c r="D268" s="482" t="s">
        <v>2945</v>
      </c>
      <c r="E268" s="481"/>
      <c r="F268" s="481"/>
      <c r="G268" s="481" t="s">
        <v>2946</v>
      </c>
    </row>
    <row r="269" spans="2:7" x14ac:dyDescent="0.25">
      <c r="B269" s="482" t="s">
        <v>2963</v>
      </c>
      <c r="C269" s="481"/>
      <c r="D269" s="482" t="s">
        <v>2964</v>
      </c>
      <c r="E269" s="481"/>
      <c r="F269" s="481"/>
      <c r="G269" s="481" t="s">
        <v>2965</v>
      </c>
    </row>
    <row r="270" spans="2:7" x14ac:dyDescent="0.25">
      <c r="B270" s="482" t="s">
        <v>2957</v>
      </c>
      <c r="C270" s="481"/>
      <c r="D270" s="482" t="s">
        <v>2958</v>
      </c>
      <c r="E270" s="481"/>
      <c r="F270" s="481"/>
      <c r="G270" s="481" t="s">
        <v>2959</v>
      </c>
    </row>
    <row r="271" spans="2:7" x14ac:dyDescent="0.25">
      <c r="B271" s="482" t="s">
        <v>3977</v>
      </c>
      <c r="C271" s="481"/>
      <c r="D271" s="482" t="s">
        <v>3978</v>
      </c>
      <c r="E271" s="481"/>
      <c r="F271" s="481"/>
      <c r="G271" s="481" t="s">
        <v>3979</v>
      </c>
    </row>
    <row r="272" spans="2:7" x14ac:dyDescent="0.25">
      <c r="B272" s="482" t="s">
        <v>2960</v>
      </c>
      <c r="C272" s="481"/>
      <c r="D272" s="482" t="s">
        <v>2961</v>
      </c>
      <c r="E272" s="481"/>
      <c r="F272" s="481"/>
      <c r="G272" s="481" t="s">
        <v>2962</v>
      </c>
    </row>
    <row r="273" spans="2:7" x14ac:dyDescent="0.25">
      <c r="B273" s="482" t="s">
        <v>2966</v>
      </c>
      <c r="C273" s="481"/>
      <c r="D273" s="482" t="s">
        <v>2504</v>
      </c>
      <c r="E273" s="481"/>
      <c r="F273" s="481"/>
      <c r="G273" s="481" t="s">
        <v>2967</v>
      </c>
    </row>
    <row r="274" spans="2:7" x14ac:dyDescent="0.25">
      <c r="B274" s="482" t="s">
        <v>3980</v>
      </c>
      <c r="C274" s="481"/>
      <c r="D274" s="482" t="s">
        <v>3981</v>
      </c>
      <c r="E274" s="481"/>
      <c r="F274" s="481"/>
      <c r="G274" s="481" t="s">
        <v>3982</v>
      </c>
    </row>
    <row r="275" spans="2:7" x14ac:dyDescent="0.25">
      <c r="B275" s="482" t="s">
        <v>2682</v>
      </c>
      <c r="C275" s="481"/>
      <c r="D275" s="482" t="s">
        <v>2683</v>
      </c>
      <c r="E275" s="481"/>
      <c r="F275" s="481"/>
      <c r="G275" s="481" t="s">
        <v>2684</v>
      </c>
    </row>
    <row r="276" spans="2:7" x14ac:dyDescent="0.25">
      <c r="B276" s="482" t="s">
        <v>3040</v>
      </c>
      <c r="C276" s="481"/>
      <c r="D276" s="482" t="s">
        <v>3041</v>
      </c>
      <c r="E276" s="481"/>
      <c r="F276" s="481"/>
      <c r="G276" s="481" t="s">
        <v>3042</v>
      </c>
    </row>
    <row r="277" spans="2:7" x14ac:dyDescent="0.25">
      <c r="B277" s="482" t="s">
        <v>3034</v>
      </c>
      <c r="C277" s="481"/>
      <c r="D277" s="482" t="s">
        <v>3035</v>
      </c>
      <c r="E277" s="481"/>
      <c r="F277" s="481"/>
      <c r="G277" s="481" t="s">
        <v>3036</v>
      </c>
    </row>
    <row r="278" spans="2:7" x14ac:dyDescent="0.25">
      <c r="B278" s="482" t="s">
        <v>3061</v>
      </c>
      <c r="C278" s="481"/>
      <c r="D278" s="482" t="s">
        <v>3062</v>
      </c>
      <c r="E278" s="481"/>
      <c r="F278" s="481"/>
      <c r="G278" s="481" t="s">
        <v>3063</v>
      </c>
    </row>
    <row r="279" spans="2:7" x14ac:dyDescent="0.25">
      <c r="B279" s="482" t="s">
        <v>3049</v>
      </c>
      <c r="C279" s="481"/>
      <c r="D279" s="482" t="s">
        <v>3050</v>
      </c>
      <c r="E279" s="481"/>
      <c r="F279" s="481"/>
      <c r="G279" s="481" t="s">
        <v>3051</v>
      </c>
    </row>
    <row r="280" spans="2:7" x14ac:dyDescent="0.25">
      <c r="B280" s="482" t="s">
        <v>3055</v>
      </c>
      <c r="C280" s="481"/>
      <c r="D280" s="482" t="s">
        <v>3056</v>
      </c>
      <c r="E280" s="481"/>
      <c r="F280" s="481"/>
      <c r="G280" s="481" t="s">
        <v>3057</v>
      </c>
    </row>
    <row r="281" spans="2:7" x14ac:dyDescent="0.25">
      <c r="B281" s="482" t="s">
        <v>2700</v>
      </c>
      <c r="C281" s="481"/>
      <c r="D281" s="482" t="s">
        <v>2701</v>
      </c>
      <c r="E281" s="481"/>
      <c r="F281" s="481"/>
      <c r="G281" s="481" t="s">
        <v>2702</v>
      </c>
    </row>
    <row r="282" spans="2:7" x14ac:dyDescent="0.25">
      <c r="B282" s="482" t="s">
        <v>3004</v>
      </c>
      <c r="C282" s="481"/>
      <c r="D282" s="482" t="s">
        <v>3005</v>
      </c>
      <c r="E282" s="481"/>
      <c r="F282" s="481"/>
      <c r="G282" s="481" t="s">
        <v>3006</v>
      </c>
    </row>
    <row r="283" spans="2:7" x14ac:dyDescent="0.25">
      <c r="B283" s="482" t="s">
        <v>3010</v>
      </c>
      <c r="C283" s="481"/>
      <c r="D283" s="482" t="s">
        <v>3011</v>
      </c>
      <c r="E283" s="481"/>
      <c r="F283" s="481"/>
      <c r="G283" s="481" t="s">
        <v>3012</v>
      </c>
    </row>
    <row r="284" spans="2:7" x14ac:dyDescent="0.25">
      <c r="B284" s="482" t="s">
        <v>3025</v>
      </c>
      <c r="C284" s="481"/>
      <c r="D284" s="482" t="s">
        <v>3026</v>
      </c>
      <c r="E284" s="481"/>
      <c r="F284" s="481"/>
      <c r="G284" s="481" t="s">
        <v>3027</v>
      </c>
    </row>
    <row r="285" spans="2:7" x14ac:dyDescent="0.25">
      <c r="B285" s="482" t="s">
        <v>3016</v>
      </c>
      <c r="C285" s="481"/>
      <c r="D285" s="482" t="s">
        <v>3017</v>
      </c>
      <c r="E285" s="481"/>
      <c r="F285" s="481"/>
      <c r="G285" s="481" t="s">
        <v>3018</v>
      </c>
    </row>
    <row r="286" spans="2:7" x14ac:dyDescent="0.25">
      <c r="B286" s="482" t="s">
        <v>3019</v>
      </c>
      <c r="C286" s="481"/>
      <c r="D286" s="482" t="s">
        <v>3020</v>
      </c>
      <c r="E286" s="481"/>
      <c r="F286" s="481"/>
      <c r="G286" s="481" t="s">
        <v>3021</v>
      </c>
    </row>
    <row r="287" spans="2:7" x14ac:dyDescent="0.25">
      <c r="B287" s="482" t="s">
        <v>3013</v>
      </c>
      <c r="C287" s="481"/>
      <c r="D287" s="482" t="s">
        <v>3014</v>
      </c>
      <c r="E287" s="481"/>
      <c r="F287" s="481"/>
      <c r="G287" s="481" t="s">
        <v>3015</v>
      </c>
    </row>
    <row r="288" spans="2:7" x14ac:dyDescent="0.25">
      <c r="B288" s="482" t="s">
        <v>3028</v>
      </c>
      <c r="C288" s="481"/>
      <c r="D288" s="482" t="s">
        <v>3029</v>
      </c>
      <c r="E288" s="481"/>
      <c r="F288" s="481"/>
      <c r="G288" s="481" t="s">
        <v>3030</v>
      </c>
    </row>
    <row r="289" spans="2:7" x14ac:dyDescent="0.25">
      <c r="B289" s="482" t="s">
        <v>3022</v>
      </c>
      <c r="C289" s="481"/>
      <c r="D289" s="482" t="s">
        <v>3023</v>
      </c>
      <c r="E289" s="481"/>
      <c r="F289" s="481"/>
      <c r="G289" s="481" t="s">
        <v>3024</v>
      </c>
    </row>
    <row r="290" spans="2:7" x14ac:dyDescent="0.25">
      <c r="B290" s="482" t="s">
        <v>2787</v>
      </c>
      <c r="C290" s="481"/>
      <c r="D290" s="482" t="s">
        <v>2788</v>
      </c>
      <c r="E290" s="481"/>
      <c r="F290" s="481"/>
      <c r="G290" s="481" t="s">
        <v>2789</v>
      </c>
    </row>
    <row r="291" spans="2:7" x14ac:dyDescent="0.25">
      <c r="B291" s="482" t="s">
        <v>2805</v>
      </c>
      <c r="C291" s="481"/>
      <c r="D291" s="482" t="s">
        <v>2806</v>
      </c>
      <c r="E291" s="481"/>
      <c r="F291" s="481"/>
      <c r="G291" s="481" t="s">
        <v>2807</v>
      </c>
    </row>
    <row r="292" spans="2:7" x14ac:dyDescent="0.25">
      <c r="B292" s="482" t="s">
        <v>2694</v>
      </c>
      <c r="C292" s="481"/>
      <c r="D292" s="482" t="s">
        <v>2695</v>
      </c>
      <c r="E292" s="481"/>
      <c r="F292" s="481"/>
      <c r="G292" s="481" t="s">
        <v>2696</v>
      </c>
    </row>
    <row r="293" spans="2:7" x14ac:dyDescent="0.25">
      <c r="B293" s="482" t="s">
        <v>2721</v>
      </c>
      <c r="C293" s="481"/>
      <c r="D293" s="482" t="s">
        <v>2722</v>
      </c>
      <c r="E293" s="481"/>
      <c r="F293" s="481"/>
      <c r="G293" s="481" t="s">
        <v>2723</v>
      </c>
    </row>
    <row r="294" spans="2:7" x14ac:dyDescent="0.25">
      <c r="B294" s="482" t="s">
        <v>2724</v>
      </c>
      <c r="C294" s="481"/>
      <c r="D294" s="482" t="s">
        <v>2725</v>
      </c>
      <c r="E294" s="481"/>
      <c r="F294" s="481"/>
      <c r="G294" s="481" t="s">
        <v>2726</v>
      </c>
    </row>
    <row r="295" spans="2:7" x14ac:dyDescent="0.25">
      <c r="B295" s="482" t="s">
        <v>2715</v>
      </c>
      <c r="C295" s="481"/>
      <c r="D295" s="482" t="s">
        <v>2716</v>
      </c>
      <c r="E295" s="481"/>
      <c r="F295" s="481"/>
      <c r="G295" s="481" t="s">
        <v>2717</v>
      </c>
    </row>
    <row r="296" spans="2:7" x14ac:dyDescent="0.25">
      <c r="B296" s="482" t="s">
        <v>2733</v>
      </c>
      <c r="C296" s="481"/>
      <c r="D296" s="482" t="s">
        <v>2734</v>
      </c>
      <c r="E296" s="481"/>
      <c r="F296" s="481"/>
      <c r="G296" s="481" t="s">
        <v>2735</v>
      </c>
    </row>
    <row r="297" spans="2:7" x14ac:dyDescent="0.25">
      <c r="B297" s="482" t="s">
        <v>2727</v>
      </c>
      <c r="C297" s="481"/>
      <c r="D297" s="482" t="s">
        <v>2728</v>
      </c>
      <c r="E297" s="481"/>
      <c r="F297" s="481"/>
      <c r="G297" s="481" t="s">
        <v>2729</v>
      </c>
    </row>
    <row r="298" spans="2:7" x14ac:dyDescent="0.25">
      <c r="B298" s="482" t="s">
        <v>2757</v>
      </c>
      <c r="C298" s="481"/>
      <c r="D298" s="482" t="s">
        <v>2758</v>
      </c>
      <c r="E298" s="481"/>
      <c r="F298" s="481"/>
      <c r="G298" s="481" t="s">
        <v>2759</v>
      </c>
    </row>
    <row r="299" spans="2:7" x14ac:dyDescent="0.25">
      <c r="B299" s="482" t="s">
        <v>2745</v>
      </c>
      <c r="C299" s="481"/>
      <c r="D299" s="482" t="s">
        <v>2746</v>
      </c>
      <c r="E299" s="481"/>
      <c r="F299" s="481"/>
      <c r="G299" s="481" t="s">
        <v>2747</v>
      </c>
    </row>
    <row r="300" spans="2:7" x14ac:dyDescent="0.25">
      <c r="B300" s="482" t="s">
        <v>2974</v>
      </c>
      <c r="C300" s="481"/>
      <c r="D300" s="482" t="s">
        <v>2975</v>
      </c>
      <c r="E300" s="481"/>
      <c r="F300" s="481"/>
      <c r="G300" s="481" t="s">
        <v>2976</v>
      </c>
    </row>
    <row r="301" spans="2:7" x14ac:dyDescent="0.25">
      <c r="B301" s="482" t="s">
        <v>2968</v>
      </c>
      <c r="C301" s="481"/>
      <c r="D301" s="482" t="s">
        <v>2969</v>
      </c>
      <c r="E301" s="481"/>
      <c r="F301" s="481"/>
      <c r="G301" s="481" t="s">
        <v>2970</v>
      </c>
    </row>
    <row r="302" spans="2:7" x14ac:dyDescent="0.25">
      <c r="B302" s="482" t="s">
        <v>2971</v>
      </c>
      <c r="C302" s="481"/>
      <c r="D302" s="482" t="s">
        <v>2972</v>
      </c>
      <c r="E302" s="481"/>
      <c r="F302" s="481"/>
      <c r="G302" s="481" t="s">
        <v>2973</v>
      </c>
    </row>
    <row r="303" spans="2:7" x14ac:dyDescent="0.25">
      <c r="B303" s="482" t="s">
        <v>2977</v>
      </c>
      <c r="C303" s="481"/>
      <c r="D303" s="482" t="s">
        <v>2978</v>
      </c>
      <c r="E303" s="481"/>
      <c r="F303" s="481"/>
      <c r="G303" s="481" t="s">
        <v>2979</v>
      </c>
    </row>
    <row r="304" spans="2:7" x14ac:dyDescent="0.25">
      <c r="B304" s="482" t="s">
        <v>2995</v>
      </c>
      <c r="C304" s="481"/>
      <c r="D304" s="482" t="s">
        <v>2996</v>
      </c>
      <c r="E304" s="481"/>
      <c r="F304" s="481"/>
      <c r="G304" s="481" t="s">
        <v>2997</v>
      </c>
    </row>
    <row r="305" spans="2:7" x14ac:dyDescent="0.25">
      <c r="B305" s="482" t="s">
        <v>2983</v>
      </c>
      <c r="C305" s="481"/>
      <c r="D305" s="482" t="s">
        <v>2984</v>
      </c>
      <c r="E305" s="481"/>
      <c r="F305" s="481"/>
      <c r="G305" s="481" t="s">
        <v>2985</v>
      </c>
    </row>
    <row r="306" spans="2:7" x14ac:dyDescent="0.25">
      <c r="B306" s="482" t="s">
        <v>2784</v>
      </c>
      <c r="C306" s="481"/>
      <c r="D306" s="482" t="s">
        <v>2785</v>
      </c>
      <c r="E306" s="481"/>
      <c r="F306" s="481"/>
      <c r="G306" s="481" t="s">
        <v>2786</v>
      </c>
    </row>
    <row r="307" spans="2:7" x14ac:dyDescent="0.25">
      <c r="B307" s="482" t="s">
        <v>2778</v>
      </c>
      <c r="C307" s="481"/>
      <c r="D307" s="482" t="s">
        <v>2779</v>
      </c>
      <c r="E307" s="481"/>
      <c r="F307" s="481"/>
      <c r="G307" s="481" t="s">
        <v>2780</v>
      </c>
    </row>
    <row r="308" spans="2:7" x14ac:dyDescent="0.25">
      <c r="B308" s="482" t="s">
        <v>2808</v>
      </c>
      <c r="C308" s="481"/>
      <c r="D308" s="482" t="s">
        <v>2809</v>
      </c>
      <c r="E308" s="481"/>
      <c r="F308" s="481"/>
      <c r="G308" s="481" t="s">
        <v>2810</v>
      </c>
    </row>
    <row r="309" spans="2:7" x14ac:dyDescent="0.25">
      <c r="B309" s="482" t="s">
        <v>2793</v>
      </c>
      <c r="C309" s="481"/>
      <c r="D309" s="482" t="s">
        <v>2794</v>
      </c>
      <c r="E309" s="481"/>
      <c r="F309" s="481"/>
      <c r="G309" s="481" t="s">
        <v>2795</v>
      </c>
    </row>
    <row r="310" spans="2:7" x14ac:dyDescent="0.25">
      <c r="B310" s="482" t="s">
        <v>3031</v>
      </c>
      <c r="C310" s="481"/>
      <c r="D310" s="482" t="s">
        <v>3032</v>
      </c>
      <c r="E310" s="481"/>
      <c r="F310" s="481"/>
      <c r="G310" s="481" t="s">
        <v>3033</v>
      </c>
    </row>
    <row r="311" spans="2:7" x14ac:dyDescent="0.25">
      <c r="B311" s="482" t="s">
        <v>2847</v>
      </c>
      <c r="C311" s="481"/>
      <c r="D311" s="482" t="s">
        <v>2848</v>
      </c>
      <c r="E311" s="481"/>
      <c r="F311" s="481"/>
      <c r="G311" s="481" t="s">
        <v>2849</v>
      </c>
    </row>
    <row r="312" spans="2:7" x14ac:dyDescent="0.25">
      <c r="B312" s="482" t="s">
        <v>2862</v>
      </c>
      <c r="C312" s="481"/>
      <c r="D312" s="482" t="s">
        <v>2863</v>
      </c>
      <c r="E312" s="481"/>
      <c r="F312" s="481"/>
      <c r="G312" s="481" t="s">
        <v>2864</v>
      </c>
    </row>
    <row r="313" spans="2:7" x14ac:dyDescent="0.25">
      <c r="B313" s="482" t="s">
        <v>2868</v>
      </c>
      <c r="C313" s="481"/>
      <c r="D313" s="482" t="s">
        <v>2869</v>
      </c>
      <c r="E313" s="481"/>
      <c r="F313" s="481"/>
      <c r="G313" s="481" t="s">
        <v>2870</v>
      </c>
    </row>
    <row r="314" spans="2:7" x14ac:dyDescent="0.25">
      <c r="B314" s="482" t="s">
        <v>3085</v>
      </c>
      <c r="C314" s="481"/>
      <c r="D314" s="482" t="s">
        <v>3086</v>
      </c>
      <c r="E314" s="481"/>
      <c r="F314" s="481"/>
      <c r="G314" s="481" t="s">
        <v>3087</v>
      </c>
    </row>
    <row r="315" spans="2:7" x14ac:dyDescent="0.25">
      <c r="B315" s="482" t="s">
        <v>3073</v>
      </c>
      <c r="C315" s="481"/>
      <c r="D315" s="482" t="s">
        <v>3074</v>
      </c>
      <c r="E315" s="481"/>
      <c r="F315" s="481"/>
      <c r="G315" s="481" t="s">
        <v>3075</v>
      </c>
    </row>
    <row r="316" spans="2:7" x14ac:dyDescent="0.25">
      <c r="B316" s="482" t="s">
        <v>3088</v>
      </c>
      <c r="C316" s="481"/>
      <c r="D316" s="482" t="s">
        <v>3089</v>
      </c>
      <c r="E316" s="481"/>
      <c r="F316" s="481"/>
      <c r="G316" s="481" t="s">
        <v>3090</v>
      </c>
    </row>
    <row r="317" spans="2:7" x14ac:dyDescent="0.25">
      <c r="B317" s="482" t="s">
        <v>3067</v>
      </c>
      <c r="C317" s="481"/>
      <c r="D317" s="482" t="s">
        <v>3068</v>
      </c>
      <c r="E317" s="481"/>
      <c r="F317" s="481"/>
      <c r="G317" s="481" t="s">
        <v>3069</v>
      </c>
    </row>
    <row r="318" spans="2:7" x14ac:dyDescent="0.25">
      <c r="B318" s="482" t="s">
        <v>3082</v>
      </c>
      <c r="C318" s="481"/>
      <c r="D318" s="482" t="s">
        <v>3083</v>
      </c>
      <c r="E318" s="481"/>
      <c r="F318" s="481"/>
      <c r="G318" s="481" t="s">
        <v>3084</v>
      </c>
    </row>
    <row r="319" spans="2:7" x14ac:dyDescent="0.25">
      <c r="B319" s="482" t="s">
        <v>2986</v>
      </c>
      <c r="C319" s="481"/>
      <c r="D319" s="482" t="s">
        <v>2987</v>
      </c>
      <c r="E319" s="481"/>
      <c r="F319" s="481"/>
      <c r="G319" s="481" t="s">
        <v>2988</v>
      </c>
    </row>
    <row r="320" spans="2:7" x14ac:dyDescent="0.25">
      <c r="B320" s="482" t="s">
        <v>2980</v>
      </c>
      <c r="C320" s="481"/>
      <c r="D320" s="482" t="s">
        <v>2981</v>
      </c>
      <c r="E320" s="481"/>
      <c r="F320" s="481"/>
      <c r="G320" s="481" t="s">
        <v>2982</v>
      </c>
    </row>
    <row r="321" spans="2:7" x14ac:dyDescent="0.25">
      <c r="B321" s="482" t="s">
        <v>2998</v>
      </c>
      <c r="C321" s="481"/>
      <c r="D321" s="482" t="s">
        <v>2999</v>
      </c>
      <c r="E321" s="481"/>
      <c r="F321" s="481"/>
      <c r="G321" s="481" t="s">
        <v>3000</v>
      </c>
    </row>
    <row r="322" spans="2:7" x14ac:dyDescent="0.25">
      <c r="B322" s="482" t="s">
        <v>2989</v>
      </c>
      <c r="C322" s="481"/>
      <c r="D322" s="482" t="s">
        <v>2990</v>
      </c>
      <c r="E322" s="481"/>
      <c r="F322" s="481"/>
      <c r="G322" s="481" t="s">
        <v>2991</v>
      </c>
    </row>
    <row r="323" spans="2:7" x14ac:dyDescent="0.25">
      <c r="B323" s="482" t="s">
        <v>2992</v>
      </c>
      <c r="C323" s="481"/>
      <c r="D323" s="482" t="s">
        <v>2993</v>
      </c>
      <c r="E323" s="481"/>
      <c r="F323" s="481"/>
      <c r="G323" s="481" t="s">
        <v>2994</v>
      </c>
    </row>
    <row r="324" spans="2:7" x14ac:dyDescent="0.25">
      <c r="B324" s="482" t="s">
        <v>3007</v>
      </c>
      <c r="C324" s="481"/>
      <c r="D324" s="482" t="s">
        <v>3008</v>
      </c>
      <c r="E324" s="481"/>
      <c r="F324" s="481"/>
      <c r="G324" s="481" t="s">
        <v>3009</v>
      </c>
    </row>
    <row r="325" spans="2:7" x14ac:dyDescent="0.25">
      <c r="B325" s="482" t="s">
        <v>3001</v>
      </c>
      <c r="C325" s="481"/>
      <c r="D325" s="482" t="s">
        <v>3002</v>
      </c>
      <c r="E325" s="481"/>
      <c r="F325" s="481"/>
      <c r="G325" s="481" t="s">
        <v>3003</v>
      </c>
    </row>
    <row r="326" spans="2:7" x14ac:dyDescent="0.25">
      <c r="B326" s="482" t="s">
        <v>3070</v>
      </c>
      <c r="C326" s="481"/>
      <c r="D326" s="482" t="s">
        <v>3071</v>
      </c>
      <c r="E326" s="481"/>
      <c r="F326" s="481"/>
      <c r="G326" s="481" t="s">
        <v>3072</v>
      </c>
    </row>
    <row r="327" spans="2:7" x14ac:dyDescent="0.25">
      <c r="B327" s="482" t="s">
        <v>3079</v>
      </c>
      <c r="C327" s="481"/>
      <c r="D327" s="482" t="s">
        <v>3080</v>
      </c>
      <c r="E327" s="481"/>
      <c r="F327" s="481"/>
      <c r="G327" s="481" t="s">
        <v>3081</v>
      </c>
    </row>
    <row r="328" spans="2:7" x14ac:dyDescent="0.25">
      <c r="B328" s="482" t="s">
        <v>2908</v>
      </c>
      <c r="C328" s="481"/>
      <c r="D328" s="482" t="s">
        <v>2909</v>
      </c>
      <c r="E328" s="481"/>
      <c r="F328" s="481"/>
      <c r="G328" s="481" t="s">
        <v>2910</v>
      </c>
    </row>
    <row r="329" spans="2:7" x14ac:dyDescent="0.25">
      <c r="B329" s="482" t="s">
        <v>2902</v>
      </c>
      <c r="C329" s="481"/>
      <c r="D329" s="482" t="s">
        <v>2903</v>
      </c>
      <c r="E329" s="481"/>
      <c r="F329" s="481"/>
      <c r="G329" s="481" t="s">
        <v>2904</v>
      </c>
    </row>
    <row r="330" spans="2:7" x14ac:dyDescent="0.25">
      <c r="B330" s="482" t="s">
        <v>592</v>
      </c>
      <c r="C330" s="481"/>
      <c r="D330" s="482" t="s">
        <v>2947</v>
      </c>
      <c r="E330" s="481"/>
      <c r="F330" s="481"/>
      <c r="G330" s="481" t="s">
        <v>593</v>
      </c>
    </row>
    <row r="331" spans="2:7" x14ac:dyDescent="0.25">
      <c r="B331" s="482" t="s">
        <v>2887</v>
      </c>
      <c r="C331" s="481"/>
      <c r="D331" s="482" t="s">
        <v>2888</v>
      </c>
      <c r="E331" s="481"/>
      <c r="F331" s="481"/>
      <c r="G331" s="481" t="s">
        <v>2889</v>
      </c>
    </row>
    <row r="332" spans="2:7" x14ac:dyDescent="0.25">
      <c r="B332" s="482" t="s">
        <v>2881</v>
      </c>
      <c r="C332" s="481"/>
      <c r="D332" s="482" t="s">
        <v>2882</v>
      </c>
      <c r="E332" s="481"/>
      <c r="F332" s="481"/>
      <c r="G332" s="481" t="s">
        <v>2883</v>
      </c>
    </row>
    <row r="333" spans="2:7" x14ac:dyDescent="0.25">
      <c r="B333" s="482" t="s">
        <v>2920</v>
      </c>
      <c r="C333" s="481"/>
      <c r="D333" s="482" t="s">
        <v>2921</v>
      </c>
      <c r="E333" s="481"/>
      <c r="F333" s="481"/>
      <c r="G333" s="481" t="s">
        <v>2922</v>
      </c>
    </row>
    <row r="334" spans="2:7" x14ac:dyDescent="0.25">
      <c r="B334" s="482" t="s">
        <v>3076</v>
      </c>
      <c r="C334" s="481"/>
      <c r="D334" s="482" t="s">
        <v>3077</v>
      </c>
      <c r="E334" s="481"/>
      <c r="F334" s="481"/>
      <c r="G334" s="481" t="s">
        <v>3078</v>
      </c>
    </row>
    <row r="335" spans="2:7" x14ac:dyDescent="0.25">
      <c r="B335" s="482" t="s">
        <v>3037</v>
      </c>
      <c r="C335" s="481"/>
      <c r="D335" s="482" t="s">
        <v>3038</v>
      </c>
      <c r="E335" s="481"/>
      <c r="F335" s="481"/>
      <c r="G335" s="481" t="s">
        <v>3039</v>
      </c>
    </row>
    <row r="336" spans="2:7" x14ac:dyDescent="0.25">
      <c r="B336" s="482" t="s">
        <v>3043</v>
      </c>
      <c r="C336" s="481"/>
      <c r="D336" s="482" t="s">
        <v>3044</v>
      </c>
      <c r="E336" s="481"/>
      <c r="F336" s="481"/>
      <c r="G336" s="481" t="s">
        <v>3045</v>
      </c>
    </row>
    <row r="337" spans="2:7" x14ac:dyDescent="0.25">
      <c r="B337" s="482" t="s">
        <v>3052</v>
      </c>
      <c r="C337" s="481"/>
      <c r="D337" s="482" t="s">
        <v>3053</v>
      </c>
      <c r="E337" s="481"/>
      <c r="F337" s="481"/>
      <c r="G337" s="481" t="s">
        <v>3054</v>
      </c>
    </row>
    <row r="338" spans="2:7" x14ac:dyDescent="0.25">
      <c r="B338" s="482" t="s">
        <v>3046</v>
      </c>
      <c r="C338" s="481"/>
      <c r="D338" s="482" t="s">
        <v>3047</v>
      </c>
      <c r="E338" s="481"/>
      <c r="F338" s="481"/>
      <c r="G338" s="481" t="s">
        <v>3048</v>
      </c>
    </row>
    <row r="339" spans="2:7" x14ac:dyDescent="0.25">
      <c r="B339" s="482" t="s">
        <v>3064</v>
      </c>
      <c r="C339" s="481"/>
      <c r="D339" s="482" t="s">
        <v>3065</v>
      </c>
      <c r="E339" s="481"/>
      <c r="F339" s="481"/>
      <c r="G339" s="481" t="s">
        <v>3066</v>
      </c>
    </row>
    <row r="340" spans="2:7" x14ac:dyDescent="0.25">
      <c r="B340" s="482" t="s">
        <v>3058</v>
      </c>
      <c r="C340" s="481"/>
      <c r="D340" s="482" t="s">
        <v>3059</v>
      </c>
      <c r="E340" s="481"/>
      <c r="F340" s="481"/>
      <c r="G340" s="481" t="s">
        <v>3060</v>
      </c>
    </row>
    <row r="341" spans="2:7" x14ac:dyDescent="0.25">
      <c r="B341" s="482" t="s">
        <v>3091</v>
      </c>
      <c r="C341" s="481"/>
      <c r="D341" s="482" t="s">
        <v>3092</v>
      </c>
      <c r="E341" s="481"/>
      <c r="F341" s="481"/>
      <c r="G341" s="481" t="s">
        <v>3093</v>
      </c>
    </row>
    <row r="342" spans="2:7" x14ac:dyDescent="0.25">
      <c r="B342" s="482" t="s">
        <v>3094</v>
      </c>
      <c r="C342" s="481"/>
      <c r="D342" s="482" t="s">
        <v>3095</v>
      </c>
      <c r="E342" s="481"/>
      <c r="F342" s="481"/>
      <c r="G342" s="481" t="s">
        <v>3096</v>
      </c>
    </row>
  </sheetData>
  <dataValidations count="1">
    <dataValidation type="custom" allowBlank="1" showInputMessage="1" showErrorMessage="1" errorTitle="X-Author for Excel" error="Id and Lookup fields are not editable." promptTitle="X-Author for Excel" sqref="G6:G28 G34:G56 G61:G88 G94:G165 G172:G342">
      <formula1>""</formula1>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403</vt:i4>
      </vt:variant>
    </vt:vector>
  </HeadingPairs>
  <TitlesOfParts>
    <vt:vector size="410"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_014af77a_8bcb_4d0c_beeb_a3d72f1332b5</vt:lpstr>
      <vt:lpstr>_01cccfef_5573_4d36_b9d3_e32bd9199c70</vt:lpstr>
      <vt:lpstr>_0215c642_4079_4a66_b33f_02948e5b161c</vt:lpstr>
      <vt:lpstr>_022236a9_dcb1_42b2_a51e_7a01b131f28c</vt:lpstr>
      <vt:lpstr>_0278b5de_0da4_4498_a134_99a2744a9fab</vt:lpstr>
      <vt:lpstr>_033fcd6d_adce_4700_8852_ca583a6bef6b</vt:lpstr>
      <vt:lpstr>_04a05b73_32c0_4d2d_a31f_5fbde1b204a3</vt:lpstr>
      <vt:lpstr>_05de697d_8f2c_4184_9d2e_6faa62695a32</vt:lpstr>
      <vt:lpstr>_06a30c86_360f_426e_8e45_34c8bc342561</vt:lpstr>
      <vt:lpstr>_06f0afa9_1fe3_42c4_a70c_ee03512b1215</vt:lpstr>
      <vt:lpstr>_0883281e_e21d_43ef_9187_230346f845f9</vt:lpstr>
      <vt:lpstr>_08b56218_0472_4421_bf59_414c15e0b282</vt:lpstr>
      <vt:lpstr>_0aee399a_9776_4eaa_972f_b8dcf296ae2a</vt:lpstr>
      <vt:lpstr>_0be7695c_11a6_45b5_b154_af6d36015894</vt:lpstr>
      <vt:lpstr>_0beac2ba_bbbb_431d_8bce_14dbf66bdf78</vt:lpstr>
      <vt:lpstr>_0c4ccd3c_f7d7_4e9d_9482_1c0c40aa9b88</vt:lpstr>
      <vt:lpstr>_0cdb72c3_6724_4a77_bc28_1011a00b051b</vt:lpstr>
      <vt:lpstr>_0dc96169_1e4e_4b6f_8f38_6c1e88134dc4</vt:lpstr>
      <vt:lpstr>_0e9225f3_0b7c_44f6_bfe5_7c4d6a1c0d0d</vt:lpstr>
      <vt:lpstr>_0ee40542_4b9a_4ee9_a0ec_3cc5a3df3d05</vt:lpstr>
      <vt:lpstr>_10653d8b_f9c7_483c_8121_cb87b830a0e0</vt:lpstr>
      <vt:lpstr>_1177e4f5_9ae4_4957_87c6_850b17644f73</vt:lpstr>
      <vt:lpstr>_133a33a4_ef56_4597_81f3_93ace16e6e1a</vt:lpstr>
      <vt:lpstr>_1345e61d_a8fe_4213_85d7_1db0d6d6f5c1</vt:lpstr>
      <vt:lpstr>_1394d6ab_8539_4e64_bb74_c2678e11372d</vt:lpstr>
      <vt:lpstr>_13f5bbc3_a06d_4a3e_b75e_ac6929e1cb91</vt:lpstr>
      <vt:lpstr>_14a567c8_d8f6_4162_9aa0_c1538b8740a0</vt:lpstr>
      <vt:lpstr>_15d23191_61cc_42d1_9dac_fbdc3cccac55</vt:lpstr>
      <vt:lpstr>_164e6d09_185f_4eb7_8d48_b40f818dce2a</vt:lpstr>
      <vt:lpstr>_17f5512d_ec99_4a26_87b1_844196d76728</vt:lpstr>
      <vt:lpstr>_1955075b_5332_4022_9e1d_d8310266160b</vt:lpstr>
      <vt:lpstr>_1a0321ba_6a61_4acf_920e_a10b17ac407f</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_1bcbb583_e5a9_4a6b_8584_0d82f680244f</vt:lpstr>
      <vt:lpstr>_1c760e84_7860_4647_97d8_05a0ab084c30</vt:lpstr>
      <vt:lpstr>_1cfaffa5_a1e7_40ad_a8cc_cbc751be15bf</vt:lpstr>
      <vt:lpstr>_1d6a3bac_4285_4496_be35_4b6e94c6c525</vt:lpstr>
      <vt:lpstr>_2107d815_de12_4678_b7bf_30f8521ae049</vt:lpstr>
      <vt:lpstr>_21546636_20c6_4878_ba5b_6cb3d96028d3</vt:lpstr>
      <vt:lpstr>_2155cd87_2f72_4971_9bf3_5e903b4bd350</vt:lpstr>
      <vt:lpstr>_21e79bef_aeed_4e3b_a2f8_653b27dca3bb</vt:lpstr>
      <vt:lpstr>_227c1eef_248d_4636_b70f_e17385d0de94</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_24ce621f_5feb_4421_aa7b_30c973952869</vt:lpstr>
      <vt:lpstr>_25903c5a_79da_48aa_a73a_0efa3fa709b3</vt:lpstr>
      <vt:lpstr>_25c4f9c3_a465_4509_8e2f_b4c3afc12d62</vt:lpstr>
      <vt:lpstr>_26874af8_f15f_4555_b6ba_d39eb5bc132c</vt:lpstr>
      <vt:lpstr>_27ac2a1e_d077_4df3_924a_c13fa7c47b76</vt:lpstr>
      <vt:lpstr>_2805718c_688c_47d8_bd53_f8c2cc8c9de7</vt:lpstr>
      <vt:lpstr>_290fa550_f4dc_4a92_900a_0f2ef1afcf55</vt:lpstr>
      <vt:lpstr>_295f3441_adc3_4dc5_8a9e_67266d697395</vt:lpstr>
      <vt:lpstr>_29998246_c49d_4a02_a3ff_a8ff4f07132b</vt:lpstr>
      <vt:lpstr>_29de1210_4fea_46a8_ac63_eb3a3734b209</vt:lpstr>
      <vt:lpstr>_2ab1dfcf_a207_4488_9778_05865ff67402</vt:lpstr>
      <vt:lpstr>_2c6b8785_2f7e_4ce5_948e_2066c6838182</vt:lpstr>
      <vt:lpstr>_2d8e48b5_25c6_4b04_8f1a_564a145ea078</vt:lpstr>
      <vt:lpstr>_2ef5dfde_8ec5_4b0f_b79e_1e3da16c9079</vt:lpstr>
      <vt:lpstr>_2f779270_bafb_4509_b7c1_f9f5a5f6b50c</vt:lpstr>
      <vt:lpstr>_304a4b38_aadb_465f_bec4_ede79462324a</vt:lpstr>
      <vt:lpstr>_30572134_8290_4750_a680_dd1dbf9fbe17</vt:lpstr>
      <vt:lpstr>_309cb4e6_0866_4b59_9ad8_dce9deb459a4</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_339d96ff_1502_408b_8b62_a0d2a6d2aa31</vt:lpstr>
      <vt:lpstr>_33f94c69_7ad0_42e4_ae97_cd43ab2f6fb1</vt:lpstr>
      <vt:lpstr>_3599e6a2_76d5_4a3e_b94f_263ea328a754</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_38090fcc_c83f_4075_9748_b307f993e767</vt:lpstr>
      <vt:lpstr>_388e9f7b_b253_414f_b074_2b51db867bec</vt:lpstr>
      <vt:lpstr>_391e58af_5dd7_4278_b7e2_c903d9c79968</vt:lpstr>
      <vt:lpstr>_3a54c0cb_5d61_44ab_9f5f_59c0b83c7017</vt:lpstr>
      <vt:lpstr>_3a87c5f7_0769_4a3a_a3e3_82a4b0341068</vt:lpstr>
      <vt:lpstr>_3b314f8f_fda0_45c7_a732_7b31f3e8bf5b</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_3f14779a_3657_4ee9_b857_6b95d77074db</vt:lpstr>
      <vt:lpstr>_3f450a54_eabe_42be_b6a5_18c086a5d786</vt:lpstr>
      <vt:lpstr>_3f9fd489_98c3_4a7e_b83d_9d71d6a38749</vt:lpstr>
      <vt:lpstr>_3fd30741_73e2_456a_bde5_e2500a98fec9</vt:lpstr>
      <vt:lpstr>_41035b85_dee5_4987_975b_e8a43c433c05</vt:lpstr>
      <vt:lpstr>_4266c6da_54ca_4a1a_a567_1b51c0445aba</vt:lpstr>
      <vt:lpstr>_4328025e_31a9_4656_9da6_43a7b71a143c</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_4994889e_24bf_4e57_b5fe_4d250c0b598a</vt:lpstr>
      <vt:lpstr>_49c180e4_6756_4b15_9899_7d02a2376717</vt:lpstr>
      <vt:lpstr>_4af41944_42f7_4e99_8627_878d677a4e30</vt:lpstr>
      <vt:lpstr>_4b36df75_ea3b_4116_b8ac_4a66abe762ad</vt:lpstr>
      <vt:lpstr>_4b7bb144_c4f2_43ec_aa53_4cd0ce38b239</vt:lpstr>
      <vt:lpstr>_4d0cf32e_0e05_456f_b4d1_14bd4c608721</vt:lpstr>
      <vt:lpstr>_4db5cf38_f801_4806_bf2c_599132967e52</vt:lpstr>
      <vt:lpstr>_4e0083d7_1d55_466c_9f41_d6713c9418d1</vt:lpstr>
      <vt:lpstr>_4e28d14a_809b_451a_94f7_5adb1a78a192</vt:lpstr>
      <vt:lpstr>_4e3ce3cc_8312_431b_a087_d993964fb260</vt:lpstr>
      <vt:lpstr>_4e82750a_5fea_44c6_80cf_72f682152f92</vt:lpstr>
      <vt:lpstr>_4ede0df7_bdae_485c_a6aa_cd381b32466f</vt:lpstr>
      <vt:lpstr>_4f36af19_06bf_4c59_990d_586822b3d259</vt:lpstr>
      <vt:lpstr>_51b611bd_a560_42d0_9976_577e62d2b71d</vt:lpstr>
      <vt:lpstr>_52d6fc62_59f3_4757_a084_a8aeafb48d9b</vt:lpstr>
      <vt:lpstr>_53066892_24de_428a_ae98_ea86638a4c62</vt:lpstr>
      <vt:lpstr>_53737226_720f_44cb_8b6f_c2a7829a2378</vt:lpstr>
      <vt:lpstr>_5486feae_3dbd_4704_9f21_63bc76d59ea7</vt:lpstr>
      <vt:lpstr>_56054dfa_b687_4a06_b8be_e876776b18ab</vt:lpstr>
      <vt:lpstr>_564b0f85_8e08_4b67_8536_37f9c9c896e7</vt:lpstr>
      <vt:lpstr>_57279062_e326_494d_97d1_9dfc8942bd33</vt:lpstr>
      <vt:lpstr>_572e42ad_37ba_41a9_bff2_b341932489fa</vt:lpstr>
      <vt:lpstr>_59a28839_db65_45dc_8a19_59cbc682c3a6</vt:lpstr>
      <vt:lpstr>_5b7646f1_deb1_444c_8f7b_face02ce60fb</vt:lpstr>
      <vt:lpstr>_5bdd240d_fc66_4b36_8d87_3013bbac9fbc</vt:lpstr>
      <vt:lpstr>_5d657817_9a27_4b37_bcd4_b55f78d6ac1b</vt:lpstr>
      <vt:lpstr>_5da2fc81_49b6_4671_89eb_7b28c003e9be</vt:lpstr>
      <vt:lpstr>_6017e447_f4b2_4605_8be3_67be82447dcf</vt:lpstr>
      <vt:lpstr>_60cca16c_2bbf_4012_b9ed_84b4cc4c6513</vt:lpstr>
      <vt:lpstr>_616adcc7_34de_4b6d_b9e7_5b8149c795b2</vt:lpstr>
      <vt:lpstr>_62fc5abc_c22f_4886_8298_ae4140ce6a16</vt:lpstr>
      <vt:lpstr>_63de57f1_547d_4bd8_8c72_4f7979df3206</vt:lpstr>
      <vt:lpstr>_651c1cff_29dc_4f61_8994_ff4aa592187f</vt:lpstr>
      <vt:lpstr>_654bca83_10b5_4fb3_962f_80e82dfc63ce</vt:lpstr>
      <vt:lpstr>_6610fb82_a604_47fc_8eb9_548299e9c8fb</vt:lpstr>
      <vt:lpstr>_66c05feb_5ba4_4d15_8d33_a4f0ff5f795a</vt:lpstr>
      <vt:lpstr>_66d474de_58df_4c88_bfd9_511496d516be</vt:lpstr>
      <vt:lpstr>_6817dc8a_703d_4192_a2a8_a72a907275fb</vt:lpstr>
      <vt:lpstr>_6834aec6_db58_4138_a983_eb16ae5d5835</vt:lpstr>
      <vt:lpstr>_68bb383a_3ad0_4aa4_a4ff_b1656cee145b</vt:lpstr>
      <vt:lpstr>_6a3dda26_b269_4afa_8b05_c602a881a167</vt:lpstr>
      <vt:lpstr>_6ac60fe2_d872_4a35_a5e2_7132294649ec</vt:lpstr>
      <vt:lpstr>_6b293db8_2064_47cb_abbc_3f4c6d0caeda</vt:lpstr>
      <vt:lpstr>_6c432057_801a_4b50_8cf7_6f6149d7c40a</vt:lpstr>
      <vt:lpstr>_6e6943dc_a39b_4021_932f_cfd2e12ee608</vt:lpstr>
      <vt:lpstr>_6ef1d655_3a91_47b3_8d8b_295435055776</vt:lpstr>
      <vt:lpstr>_6f41a97e_60db_4ff9_9cb8_8489c1984cb4</vt:lpstr>
      <vt:lpstr>_6f7ec15b_c268_485e_b0b1_4f72a84c4bc6</vt:lpstr>
      <vt:lpstr>_708bc3f4_3b2b_4cbe_89e1_1871c272480d</vt:lpstr>
      <vt:lpstr>_71b6afba_85be_4c4b_9b19_636242058b4f</vt:lpstr>
      <vt:lpstr>_71f71c2d_dcf4_4a63_80db_1e83ba043a1d</vt:lpstr>
      <vt:lpstr>_7229c5f0_1cfd_41e2_b5fe_a739cdd4cb93</vt:lpstr>
      <vt:lpstr>_73b8f8b2_6e79_470e_91d5_fe608e8a3a44</vt:lpstr>
      <vt:lpstr>_73ed6a72_5bb2_4e78_b64b_57d38f0409a1</vt:lpstr>
      <vt:lpstr>_75127888_d602_45ff_b831_0b6cb5ca1689</vt:lpstr>
      <vt:lpstr>_75417d5f_8186_4610_b9ba_588590a586ac</vt:lpstr>
      <vt:lpstr>_75e01dac_a196_4485_8c4e_3c8181e382da</vt:lpstr>
      <vt:lpstr>_7638a94a_e06b_4d66_97b8_ac609d3da203</vt:lpstr>
      <vt:lpstr>_7643b6aa_7bef_476f_ad52_f8748c078a19</vt:lpstr>
      <vt:lpstr>_76ec722d_231e_43e2_a272_cb3feef456da</vt:lpstr>
      <vt:lpstr>_77290f0f_e3b8_410c_9e2a_f33b99973795</vt:lpstr>
      <vt:lpstr>_779b0207_1267_4760_b2e2_850e0608884a</vt:lpstr>
      <vt:lpstr>_7920b793_d507_4f7a_99e2_756c9f466e52</vt:lpstr>
      <vt:lpstr>_795b5b72_7a48_4bf6_8738_b2f153e5474a</vt:lpstr>
      <vt:lpstr>_7966289a_2370_43a9_84dd_40ef53afb02e</vt:lpstr>
      <vt:lpstr>_7abccd6d_b26a_464a_a34f_823b62ef9461</vt:lpstr>
      <vt:lpstr>_7b9593e5_e6f7_4cc0_a365_ac1f2318e3f6</vt:lpstr>
      <vt:lpstr>_7cdc6ffc_7316_43a3_8c10_94815252d4bc</vt:lpstr>
      <vt:lpstr>_7dd1a1e8_b3e5_4977_b435_92933762fedb</vt:lpstr>
      <vt:lpstr>_7ea43aa2_3fad_4650_821c_ea2dc5b2b6d6</vt:lpstr>
      <vt:lpstr>_7fc44159_eb0c_4ec6_937c_83795558bd60</vt:lpstr>
      <vt:lpstr>_816ae47f_8ff2_403e_9d4c_2ffd510e7900</vt:lpstr>
      <vt:lpstr>_822ff279_9d1f_42b1_93c4_132f468dffca</vt:lpstr>
      <vt:lpstr>_8273a11c_a030_45ba_bf8f_2b577e1aa93b</vt:lpstr>
      <vt:lpstr>_8275e2f9_07b9_4fec_af79_daf5bf5849e5</vt:lpstr>
      <vt:lpstr>_82b810a8_4ed0_4323_bc38_7e1a937be1f8</vt:lpstr>
      <vt:lpstr>_82c6fe25_167b_4681_a81d_dd3a270eb612</vt:lpstr>
      <vt:lpstr>_83a8b122_8cd9_4c5d_9e26_19949421dbb8</vt:lpstr>
      <vt:lpstr>_842ebf54_5f95_4c1e_a498_e2f9786043b8</vt:lpstr>
      <vt:lpstr>_844af095_2d13_4e2f_ae22_27b26df79779</vt:lpstr>
      <vt:lpstr>_84592985_545c_4142_977f_19911c1d7be1</vt:lpstr>
      <vt:lpstr>_85dddee6_5e50_414d_af9f_ec761d50a3f0</vt:lpstr>
      <vt:lpstr>_862ffe01_c829_453b_8951_9acfdd7e0f24</vt:lpstr>
      <vt:lpstr>_864425d0_252a_4246_909e_cc0826e707f2</vt:lpstr>
      <vt:lpstr>_864a610c_7ddb_4dd2_ada2_66e0cf299993</vt:lpstr>
      <vt:lpstr>_87baeec3_d609_48e9_97d3_9acbc31c6bc4</vt:lpstr>
      <vt:lpstr>_88ed285f_de91_449e_84a4_7a52aed0ebf3</vt:lpstr>
      <vt:lpstr>_8945f316_fd9d_4e19_b3cd_c0c8202a52db</vt:lpstr>
      <vt:lpstr>_898e31a7_87d5_4417_b5a3_9c08b08d0c03</vt:lpstr>
      <vt:lpstr>_8a9ff9a8_7b42_4a34_a7bb_8f85ce3a36e0</vt:lpstr>
      <vt:lpstr>_8b8bd34d_1680_4bfe_8d4d_5d4a3a13532b</vt:lpstr>
      <vt:lpstr>_8c3e2d71_f42b_4fed_ab9e_8cc83025c9c7</vt:lpstr>
      <vt:lpstr>_8c83dafc_06c9_46d5_82dd_2edc4cdd71ef</vt:lpstr>
      <vt:lpstr>_8d086166_aaa3_4eec_872e_985dceb20c48</vt:lpstr>
      <vt:lpstr>_8d18a379_8755_4412_801e_3a24e67a6467</vt:lpstr>
      <vt:lpstr>_8d9f9399_d674_44d3_98fa_9bdc7c2dff17</vt:lpstr>
      <vt:lpstr>_8f4065ff_50b1_4767_83af_862a3935b277</vt:lpstr>
      <vt:lpstr>_8fa4d884_a5b1_4041_8cad_fbf4720a13d4</vt:lpstr>
      <vt:lpstr>_9163a4e6_3076_442b_bf37_db0a0a62793a</vt:lpstr>
      <vt:lpstr>_930b7851_3ac3_4bcf_9e4b_22a06ac50203</vt:lpstr>
      <vt:lpstr>_95a49378_9a3f_4412_a549_0577663ad28e</vt:lpstr>
      <vt:lpstr>_979ccfd5_b55a_4492_8e26_a6633c09ca4c</vt:lpstr>
      <vt:lpstr>_97db3924_742c_4f61_af12_dab7752ccc44</vt:lpstr>
      <vt:lpstr>_98dd2794_3fe3_445a_8e9e_0ebaa7f08eb6</vt:lpstr>
      <vt:lpstr>_99c3b064_facc_46ff_8835_927313074f4d</vt:lpstr>
      <vt:lpstr>_9a975b68_4a25_421c_bf56_ce3e9602ca12</vt:lpstr>
      <vt:lpstr>_9c8612d6_cb9f_4fcd_b707_4fdfc8d07b47</vt:lpstr>
      <vt:lpstr>_9c99db0f_f85b_4867_9f4b_773a2049f2ad</vt:lpstr>
      <vt:lpstr>_9cc45f22_4486_45fa_ba65_bfb65df72ba8</vt:lpstr>
      <vt:lpstr>_9d5a644f_9e3c_487b_9af4_779a60541f4e</vt:lpstr>
      <vt:lpstr>_9f9fdd59_86c9_4295_b308_3619d68d6aaf</vt:lpstr>
      <vt:lpstr>_9ff47b3a_d28b_411b_a98b_bf4244606f53</vt:lpstr>
      <vt:lpstr>_a03a6191_0fac_4b3d_8708_48fbb91918a6</vt:lpstr>
      <vt:lpstr>_a06ae70f_aaf6_4179_9a0c_964df3537fbf</vt:lpstr>
      <vt:lpstr>_a06d7903_f4dc_429c_b13c_c30db338eb1e</vt:lpstr>
      <vt:lpstr>_a395564a_2e4f_42b7_9d4d_76ed548224d3</vt:lpstr>
      <vt:lpstr>_a3bb9706_a655_4815_ac17_285a5395dd17</vt:lpstr>
      <vt:lpstr>_a453bbe4_4a2a_4ee3_9728_f518965085eb</vt:lpstr>
      <vt:lpstr>_a676465c_2e79_4840_afcd_6eb0129d896a</vt:lpstr>
      <vt:lpstr>_a6b20fb9_370d_458d_9f1c_8b11b3cb6b04</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_addeac08_f709_4395_a8e4_139319dab4bc</vt:lpstr>
      <vt:lpstr>_aef23396_73a2_4449_b64b_574e315ee717</vt:lpstr>
      <vt:lpstr>_af4893e4_fb2a_43c4_a459_75a79635184d</vt:lpstr>
      <vt:lpstr>_b01f6605_c50f_49e5_8841_306b902e21b5</vt:lpstr>
      <vt:lpstr>_b11cf680_a844_40de_8411_c7f96b2201c9</vt:lpstr>
      <vt:lpstr>_b184a48f_c367_42e0_abea_de10491cdb89</vt:lpstr>
      <vt:lpstr>_b25b57c0_b3c6_4bd0_84af_ecd0c047480e</vt:lpstr>
      <vt:lpstr>_b29140ce_2067_4616_98b2_f6e9312dff45</vt:lpstr>
      <vt:lpstr>_b2dcf42e_b53d_4d97_b0ac_dd70231fb7f7</vt:lpstr>
      <vt:lpstr>_b3690b63_c962_4f4f_8079_62ad9538cdac</vt:lpstr>
      <vt:lpstr>_b4a871df_6a0f_4103_a22f_8f40cae6fea8</vt:lpstr>
      <vt:lpstr>_b4d46ca2_f06b_4572_9f1c_bea02c988104</vt:lpstr>
      <vt:lpstr>_b5821112_3c0f_46ea_8691_81e5396982ed</vt:lpstr>
      <vt:lpstr>_b5d7ccdc_a32e_472a_bfb8_713bf102e390</vt:lpstr>
      <vt:lpstr>_b5e8f7c0_1f6c_4f34_9e09_d35ca3f3eb39</vt:lpstr>
      <vt:lpstr>_b630336b_3644_4bf6_8d7c_9c418ad44fc5</vt:lpstr>
      <vt:lpstr>_b68b7d29_cf0f_4ac6_ad8c_f148e1c62ae1</vt:lpstr>
      <vt:lpstr>_b6919358_cf97_4469_b8d0_568a7fbf797c</vt:lpstr>
      <vt:lpstr>_b7c884df_0596_4c3a_9650_e479a325ad12</vt:lpstr>
      <vt:lpstr>_b88374ec_47cc_43db_8a49_31b8f7dfbe2a</vt:lpstr>
      <vt:lpstr>_b934b5c4_3a3d_4290_b4f5_665f1fa1d8f9</vt:lpstr>
      <vt:lpstr>_b9568051_a72c_4c87_bd12_0a431f6a32e6</vt:lpstr>
      <vt:lpstr>_b9c6b527_c2c5_4200_bb21_b9257f2bb2c1</vt:lpstr>
      <vt:lpstr>_ba991538_8d20_47dc_8a22_03bf80508d2c</vt:lpstr>
      <vt:lpstr>_bcc44ce4_7811_4a37_b19a_adb1c9975c5c</vt:lpstr>
      <vt:lpstr>_bd8c6a42_6cde_4c17_9f1a_04e7b83fd063</vt:lpstr>
      <vt:lpstr>_bde8eea6_59dc_41d3_9c11_f259a774807f</vt:lpstr>
      <vt:lpstr>_bdfc469c_2579_427e_b601_2c7e407ccd8f</vt:lpstr>
      <vt:lpstr>_be50546c_31c0_486d_bfdf_73f44f0cb8fc</vt:lpstr>
      <vt:lpstr>_be67395e_f578_42fc_bfe7_912f09db8571</vt:lpstr>
      <vt:lpstr>_bef2cdda_6c4d_45cf_b550_ea24e68795bf</vt:lpstr>
      <vt:lpstr>_bf857707_f3ed_43ba_b26e_78e553c3b599</vt:lpstr>
      <vt:lpstr>_c021eee3_85ca_4b4c_871f_c2ca4000adb3</vt:lpstr>
      <vt:lpstr>_c09ae89d_1f51_4131_96da_81f77c2a8612</vt:lpstr>
      <vt:lpstr>_c1e3d9da_0aa8_4938_92fd_28ad968bd219</vt:lpstr>
      <vt:lpstr>_c203bb8b_fb5b_4846_b4c2_944ce13f32a1</vt:lpstr>
      <vt:lpstr>_c2cb0bb7_8726_465b_941d_b2ba7942b23a</vt:lpstr>
      <vt:lpstr>_c438aaa1_5662_46ac_b40e_79add5b8ca04</vt:lpstr>
      <vt:lpstr>_c54b79a9_16fb_4971_a35c_a5374fd294a1</vt:lpstr>
      <vt:lpstr>_c68c9230_a81a_494e_9d15_a3b3f7da6cca</vt:lpstr>
      <vt:lpstr>_c7239f8e_e972_4d0a_ac9c_049341720ca8</vt:lpstr>
      <vt:lpstr>_c811d6c6_78b7_497a_b948_2c1cd9a8b3fc</vt:lpstr>
      <vt:lpstr>_c86327a0_756e_47de_9960_fc50ad31348d</vt:lpstr>
      <vt:lpstr>_c904cc72_9432_420c_93d8_3f5f3946db88</vt:lpstr>
      <vt:lpstr>_c92aee90_9ab7_4c5b_90be_8f181e56b287</vt:lpstr>
      <vt:lpstr>_c9d79eb1_3994_43e1_b6a7_64405b440e20</vt:lpstr>
      <vt:lpstr>_ca2f1178_d2c3_4967_b806_edc7d837cc71</vt:lpstr>
      <vt:lpstr>_ca4ab06b_5324_40ab_a432_1139d7cb9e9a</vt:lpstr>
      <vt:lpstr>_cc652be8_c987_44b0_a7b8_b38f24a774fd</vt:lpstr>
      <vt:lpstr>_cf337c18_bbd6_41ea_aeb8_6889dc68b851</vt:lpstr>
      <vt:lpstr>_cfcb4c96_c88e_4a35_803a_a889e9dd7d09</vt:lpstr>
      <vt:lpstr>_d0af162b_ba98_4147_a6fc_7c6ff1aaf471</vt:lpstr>
      <vt:lpstr>_d0e6db09_4210_45d4_bc55_3258a5a7becd</vt:lpstr>
      <vt:lpstr>_d1020d70_3fc5_4f3c_998e_c1e32cc621f2</vt:lpstr>
      <vt:lpstr>_d24f669d_00e1_4357_b04c_2c97c933dfec</vt:lpstr>
      <vt:lpstr>_d3a30769_9e61_4d67_be66_32b431300821</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_d72177c9_4374_45f7_b5a5_f0b6222e9566</vt:lpstr>
      <vt:lpstr>_d87efec4_c031_4381_b43e_3ae3f8a86788</vt:lpstr>
      <vt:lpstr>_d8b44ed0_a865_499e_aa2c_09925ed64c24</vt:lpstr>
      <vt:lpstr>_d8f3b323_94ba_4c08_b760_0447353ff6ee</vt:lpstr>
      <vt:lpstr>_d8fd749f_f8d5_4232_b69a_8b62a79328ac</vt:lpstr>
      <vt:lpstr>_d9225ee9_4711_40fa_bb89_6747c9d62bad</vt:lpstr>
      <vt:lpstr>_d93c4c11_f795_4c65_88eb_c43040eba27e</vt:lpstr>
      <vt:lpstr>_da1fbc0d_b853_4aec_a0fa_4471ef7dbf35</vt:lpstr>
      <vt:lpstr>_daae6694_aad0_48b5_b679_94999f870976</vt:lpstr>
      <vt:lpstr>_db4e2d75_1080_4f7d_bbb6_279cfc0396d6</vt:lpstr>
      <vt:lpstr>_db554049_85ce_4129_b1fc_a4968be4421e</vt:lpstr>
      <vt:lpstr>_dbe1d51c_e6c5_4bb2_a9ef_e1ea7c79ffe4</vt:lpstr>
      <vt:lpstr>_dc25d21c_45d9_4b57_9fa2_820fd10faadb</vt:lpstr>
      <vt:lpstr>_dc2a7f24_ba27_4952_af95_2f5f2a447e95</vt:lpstr>
      <vt:lpstr>_dd5cbb23_508a_4a49_9ee3_de02706f296e</vt:lpstr>
      <vt:lpstr>_de8310b5_e4d3_4b94_b262_26a424148ac2</vt:lpstr>
      <vt:lpstr>_e0977557_e4c5_4ef4_9559_6de2a1c73a50</vt:lpstr>
      <vt:lpstr>_e0bc3c4f_03b9_401c_9444_2ae25857d1f6</vt:lpstr>
      <vt:lpstr>_e1369199_9199_4522_8093_a9305b6b0ad3</vt:lpstr>
      <vt:lpstr>_e1b18bf0_c01a_41f9_9d0f_7ff41a4c9212</vt:lpstr>
      <vt:lpstr>_e2f4a6c9_b971_491e_a3b4_1227bbe38c83</vt:lpstr>
      <vt:lpstr>_e3593433_048f_4c41_83d3_f74a839a639f</vt:lpstr>
      <vt:lpstr>_e3fd5f4b_01b0_4087_9e0e_fd0199800be6</vt:lpstr>
      <vt:lpstr>_e4b1e3b9_6a2a_43ea_8ece_3c48082dabab</vt:lpstr>
      <vt:lpstr>_e5e0e9c5_229b_41b4_a9b1_b5fd68f1f31c</vt:lpstr>
      <vt:lpstr>_e6620337_bf44_48f3_a7fd_0125cc2c6be7</vt:lpstr>
      <vt:lpstr>_e6d95e65_44bf_4846_b78f_816689d6036f</vt:lpstr>
      <vt:lpstr>_e87ea5ec_8175_4472_bb44_1f8c96df1ee4</vt:lpstr>
      <vt:lpstr>_e958af96_3743_4cf7_bdb7_42273b92aeda</vt:lpstr>
      <vt:lpstr>_ea0a6aff_050a_4e7c_bb67_efe887a6ff8c</vt:lpstr>
      <vt:lpstr>_ea72c56b_d1e9_4c5d_ba1d_cc707a1c7a52</vt:lpstr>
      <vt:lpstr>_eab21347_0473_4b4a_b4eb_6c1a24a63d27</vt:lpstr>
      <vt:lpstr>_eabb6097_6646_49fe_9d42_cce1d696601b</vt:lpstr>
      <vt:lpstr>_eac8e410_a131_431a_b1c9_590f4d486ca3</vt:lpstr>
      <vt:lpstr>_eb940844_13db_4509_a1c4_ff0a8c68abd7</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_f01d1473_f9e7_453c_95a5_ada7b865eabb</vt:lpstr>
      <vt:lpstr>_f1c519aa_961b_42b6_a4f4_d9f451ddf622</vt:lpstr>
      <vt:lpstr>_f1de9552_9dee_457d_a62e_99567a2c1e69</vt:lpstr>
      <vt:lpstr>_f2045cc5_f4d7_4b1d_8aeb_d44e7918995b</vt:lpstr>
      <vt:lpstr>_f25f0134_a952_4eb1_bd5d_4a854d76f318</vt:lpstr>
      <vt:lpstr>_f2e17f54_33e5_4fb3_8547_527de2a7d0ac</vt:lpstr>
      <vt:lpstr>_f3654abd_3fbc_41ef_a2e7_0d54ea478341</vt:lpstr>
      <vt:lpstr>_f3aa8cb8_9b47_4b8e_b8b6_eb980ce8ad79</vt:lpstr>
      <vt:lpstr>_f58d18c7_1d35_433b_a6a3_d9e3f83484c8</vt:lpstr>
      <vt:lpstr>_f597b0f5_0c73_475b_ae28_45f5ed40876e</vt:lpstr>
      <vt:lpstr>_f8d7ef06_1dee_470c_8158_06415f88b21a</vt:lpstr>
      <vt:lpstr>_f8da171f_1ef1_4701_824e_35a927e47c50</vt:lpstr>
      <vt:lpstr>_f9a537b9_3e07_436d_978d_cc0a4695b6eb</vt:lpstr>
      <vt:lpstr>_fba43122_7879_4bc6_ab59_ece879d4dafd</vt:lpstr>
      <vt:lpstr>_fccfb4fa_0a30_41be_9334_74bc5779fbd3</vt:lpstr>
      <vt:lpstr>_fd286dae_26cb_4aad_a5f8_c4e877a2e920</vt:lpstr>
      <vt:lpstr>_fdaed59b_d483_4f18_8960_9dec90ac9bf3</vt:lpstr>
      <vt:lpstr>_fe1fc4f2_e57c_4328_acb9_6e901a0a2e1c</vt:lpstr>
      <vt:lpstr>_fe54ad0d_3f3e_403b_8c5a_3ee1b37390d2</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AIM_Key_Activity_Milestone__c.AIM_De_activate_Key_Activity__c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CoverageColumn</vt:lpstr>
      <vt:lpstr>CoverageStart</vt:lpstr>
      <vt:lpstr>'Account Role'!Extract</vt:lpstr>
      <vt:lpstr>KeyActivityColumn</vt:lpstr>
      <vt:lpstr>KeyActivityStart</vt:lpstr>
      <vt:lpstr>'Coverage Indicators - Section D'!List</vt:lpstr>
      <vt:lpstr>List</vt:lpstr>
      <vt:lpstr>ModuleColumn</vt:lpstr>
      <vt:lpstr>ModuleStart</vt:lpstr>
      <vt:lpstr>PICKLISTKEYVALUEPAIR</vt:lpstr>
      <vt:lpstr>' Disaggregation - Section E'!Print_Area</vt:lpstr>
      <vt:lpstr>'Coverage Indicators - Section D'!Print_Area</vt:lpstr>
      <vt:lpstr>'Impact Indicators - Section B'!Print_Area</vt:lpstr>
      <vt:lpstr>'Outcome Indicators - Section C'!Print_Area</vt:lpstr>
      <vt:lpstr>'Overview - Section A'!Print_Area</vt:lpstr>
      <vt:lpstr>XAuthorInvalidPicklistData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Isabelle Yersin</cp:lastModifiedBy>
  <cp:lastPrinted>2016-12-18T21:01:10Z</cp:lastPrinted>
  <dcterms:created xsi:type="dcterms:W3CDTF">2016-09-24T07:20:04Z</dcterms:created>
  <dcterms:modified xsi:type="dcterms:W3CDTF">2017-11-20T16:42:26Z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